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15" tabRatio="732" activeTab="2"/>
  </bookViews>
  <sheets>
    <sheet name="Table 14 (EP EO)" sheetId="1" r:id="rId1"/>
    <sheet name="Table 15 (EP EO TEB)" sheetId="2" r:id="rId2"/>
    <sheet name="Table 19 (EP EO)" sheetId="3" r:id="rId3"/>
    <sheet name="Table 20 (EP)" sheetId="4" r:id="rId4"/>
    <sheet name="Table 21 (EO)" sheetId="5" r:id="rId5"/>
    <sheet name="Table 22 (EO)" sheetId="6" r:id="rId6"/>
  </sheets>
  <definedNames>
    <definedName name="_xlnm.Print_Area" localSheetId="0">'Table 14 (EP EO)'!$A$1:$G$30</definedName>
    <definedName name="_xlnm.Print_Area" localSheetId="1">'Table 15 (EP EO TEB)'!$A$1:$C$50</definedName>
    <definedName name="_xlnm.Print_Area" localSheetId="2">'Table 19 (EP EO)'!$A$1:$D$20</definedName>
  </definedNames>
  <calcPr fullCalcOnLoad="1"/>
</workbook>
</file>

<file path=xl/sharedStrings.xml><?xml version="1.0" encoding="utf-8"?>
<sst xmlns="http://schemas.openxmlformats.org/spreadsheetml/2006/main" count="222" uniqueCount="186">
  <si>
    <t>Total</t>
  </si>
  <si>
    <t>CEP</t>
  </si>
  <si>
    <t>Non-CEP</t>
  </si>
  <si>
    <t>Item</t>
  </si>
  <si>
    <t xml:space="preserve">Employee </t>
  </si>
  <si>
    <t xml:space="preserve">Tax-exempt </t>
  </si>
  <si>
    <t>organizations ¹</t>
  </si>
  <si>
    <t>plans ¹</t>
  </si>
  <si>
    <t xml:space="preserve">Number of returns examined by revenue agents </t>
  </si>
  <si>
    <t xml:space="preserve">Recommended additional tax after examination </t>
  </si>
  <si>
    <t xml:space="preserve">Average recommended additional tax per return </t>
  </si>
  <si>
    <t xml:space="preserve">    See notes and footnotes following the last table.</t>
  </si>
  <si>
    <t xml:space="preserve">Table 14 -- Returns of Tax-Exempt Organizations and </t>
  </si>
  <si>
    <t>Type of return</t>
  </si>
  <si>
    <t>Number of returns</t>
  </si>
  <si>
    <t>Total number of returns examined</t>
  </si>
  <si>
    <t>Tax-exempt organizations and related taxable returns</t>
  </si>
  <si>
    <t>Tax-exempt organization returns:</t>
  </si>
  <si>
    <t>Forms 990 and 990EZ ¹</t>
  </si>
  <si>
    <t>Forms 990PF, 5227, 1041A, and 1120 ²</t>
  </si>
  <si>
    <t>Form 1120POL</t>
  </si>
  <si>
    <t>Related taxable returns:</t>
  </si>
  <si>
    <t>Employment and retirement tax returns</t>
  </si>
  <si>
    <t>Form 990-T</t>
  </si>
  <si>
    <t>Form 4720</t>
  </si>
  <si>
    <t>Forms 1040 and 1120 adjusted</t>
  </si>
  <si>
    <t>Employee plans and related taxable returns</t>
  </si>
  <si>
    <t>Employee plan returns:</t>
  </si>
  <si>
    <t>Form 5500, total</t>
  </si>
  <si>
    <t>Defined benefit</t>
  </si>
  <si>
    <t>Defined contribution</t>
  </si>
  <si>
    <t>Form 5500EZ, total</t>
  </si>
  <si>
    <t xml:space="preserve">    Related taxable returns:</t>
  </si>
  <si>
    <t>Form 5330</t>
  </si>
  <si>
    <t>Tax-exempt bond returns</t>
  </si>
  <si>
    <t>Forms 8038, 8038G, 8038GC, 8038T,</t>
  </si>
  <si>
    <t>and 8328</t>
  </si>
  <si>
    <r>
      <t xml:space="preserve">Forms 11-C and 730     </t>
    </r>
    <r>
      <rPr>
        <sz val="3"/>
        <rFont val="Arial"/>
        <family val="2"/>
      </rPr>
      <t xml:space="preserve"> </t>
    </r>
  </si>
  <si>
    <t>Employee</t>
  </si>
  <si>
    <t>Tax-exempt</t>
  </si>
  <si>
    <t>plans</t>
  </si>
  <si>
    <t>organizations</t>
  </si>
  <si>
    <t>Requests for rulings</t>
  </si>
  <si>
    <t>Technical advice</t>
  </si>
  <si>
    <t>Revenue rulings and procedures</t>
  </si>
  <si>
    <t>Announcements and notices</t>
  </si>
  <si>
    <t>Congressional correspondence</t>
  </si>
  <si>
    <t>General correspondence</t>
  </si>
  <si>
    <t>Table 20 -- Determination Letters Issued on Employee Benefit Plans, by Type and Disposition of Plan</t>
  </si>
  <si>
    <t>Defined</t>
  </si>
  <si>
    <t>defined con-</t>
  </si>
  <si>
    <t>Letters issued,</t>
  </si>
  <si>
    <t>benefit plan</t>
  </si>
  <si>
    <t>tribution plan</t>
  </si>
  <si>
    <t>Other</t>
  </si>
  <si>
    <t>disposition of plan</t>
  </si>
  <si>
    <t>determination</t>
  </si>
  <si>
    <t>Stock</t>
  </si>
  <si>
    <t>Money</t>
  </si>
  <si>
    <t>Target</t>
  </si>
  <si>
    <t>Profit</t>
  </si>
  <si>
    <t>stock owner-</t>
  </si>
  <si>
    <t>defined</t>
  </si>
  <si>
    <t>Section</t>
  </si>
  <si>
    <t>letters</t>
  </si>
  <si>
    <t>letters ¹</t>
  </si>
  <si>
    <t>bonus</t>
  </si>
  <si>
    <t>purchase</t>
  </si>
  <si>
    <t>benefit</t>
  </si>
  <si>
    <t>sharing</t>
  </si>
  <si>
    <t>ship plan</t>
  </si>
  <si>
    <t>contribution</t>
  </si>
  <si>
    <t>401(k) ²</t>
  </si>
  <si>
    <t>Total:</t>
  </si>
  <si>
    <t>Qualified</t>
  </si>
  <si>
    <t>Not qualified</t>
  </si>
  <si>
    <t>Initial qualifications:</t>
  </si>
  <si>
    <t>Participating employees ³</t>
  </si>
  <si>
    <t>Amendments:</t>
  </si>
  <si>
    <t>-</t>
  </si>
  <si>
    <t>Terminations:</t>
  </si>
  <si>
    <t>Table 21 -- Tax-Exempt Organization and Other Entity Applications or Disposals, by Type of Organization</t>
  </si>
  <si>
    <t>and Internal Revenue Code Section</t>
  </si>
  <si>
    <t>Total applications</t>
  </si>
  <si>
    <t>Type of organization,</t>
  </si>
  <si>
    <t>Approved</t>
  </si>
  <si>
    <t>Denied</t>
  </si>
  <si>
    <t>Other ¹</t>
  </si>
  <si>
    <t>Internal Revenue Code section</t>
  </si>
  <si>
    <t>or disposals</t>
  </si>
  <si>
    <t xml:space="preserve">Tax-exempt organizations and other entities, total </t>
  </si>
  <si>
    <t xml:space="preserve"> (1)  Corporations organized under act of Congress</t>
  </si>
  <si>
    <t xml:space="preserve"> (2)  Title-holding corporations</t>
  </si>
  <si>
    <t xml:space="preserve"> (4)  Social welfare organizations</t>
  </si>
  <si>
    <t xml:space="preserve"> (6)  Business leagues</t>
  </si>
  <si>
    <t xml:space="preserve"> (7)  Social and recreation clubs</t>
  </si>
  <si>
    <t xml:space="preserve"> (8)  Fraternal beneficiary societies</t>
  </si>
  <si>
    <t xml:space="preserve"> (9)  Voluntary employees' beneficiary associations</t>
  </si>
  <si>
    <t>(10)  Domestic fraternal beneficiary societies</t>
  </si>
  <si>
    <t>(11)  Teachers' retirement funds</t>
  </si>
  <si>
    <t>(12)  Benevolent life insurance associations</t>
  </si>
  <si>
    <t>(13)  Cemetery companies</t>
  </si>
  <si>
    <t>(14)  State-chartered credit unions</t>
  </si>
  <si>
    <t>(15)  Mutual insurance companies</t>
  </si>
  <si>
    <t>(16)  Corporations to finance crop operations</t>
  </si>
  <si>
    <t>(17)  Supplemental unemployment benefit trusts</t>
  </si>
  <si>
    <t>(18)  Employee-funded pension trusts</t>
  </si>
  <si>
    <t>(19)  War veterans' organizations</t>
  </si>
  <si>
    <t>(21)  Black Lung trusts</t>
  </si>
  <si>
    <t>(23)  Veteran's associations founded prior to 1880</t>
  </si>
  <si>
    <t xml:space="preserve">(24)  Trusts described in Section 4049 of Employee Retirement Income </t>
  </si>
  <si>
    <t xml:space="preserve">           Security Act of 1974 (ERISA)</t>
  </si>
  <si>
    <t>(25)  Holding companies for pensions and other entities</t>
  </si>
  <si>
    <t>(26)  State-sponsored high-risk health insurance organizations</t>
  </si>
  <si>
    <t>(27)  State-sponsored workers' compensation reinsurance organizations</t>
  </si>
  <si>
    <t>Section 501 (e) Cooperative hospital service organizations</t>
  </si>
  <si>
    <t>Section 501 (f)  Cooperative service organizations of operating educational organizations</t>
  </si>
  <si>
    <t xml:space="preserve">Section 501 (n)  Charitable risk pools </t>
  </si>
  <si>
    <t>Section 521 Farmers' cooperatives</t>
  </si>
  <si>
    <t xml:space="preserve">Section 529 Qualified State-sponsored tuition programs </t>
  </si>
  <si>
    <t xml:space="preserve">Table 22 -- Tax-Exempt Organizations and Other Entities Listed on the Exempt Organization Business </t>
  </si>
  <si>
    <t>Type of organization, Internal Revenue Code section</t>
  </si>
  <si>
    <t>Tax-exempt organizations and other entities, total</t>
  </si>
  <si>
    <t>Section 501(c) by subsection:</t>
  </si>
  <si>
    <t xml:space="preserve"> (1) Corporations organized under act of Congress </t>
  </si>
  <si>
    <t xml:space="preserve"> (2) Title-holding corporations</t>
  </si>
  <si>
    <t xml:space="preserve"> (3) Religious, charitable, and similar organizations</t>
  </si>
  <si>
    <t xml:space="preserve"> (4) Social welfare organizations</t>
  </si>
  <si>
    <t xml:space="preserve"> (6) Business leagues</t>
  </si>
  <si>
    <t xml:space="preserve"> (7) Social and recreation clubs</t>
  </si>
  <si>
    <t xml:space="preserve"> (8) Fraternal beneficiary societies</t>
  </si>
  <si>
    <t xml:space="preserve"> (9) Voluntary employees' beneficiary associations</t>
  </si>
  <si>
    <t>(10) Domestic fraternal beneficiary societies</t>
  </si>
  <si>
    <t>(11) Teachers' retirement funds</t>
  </si>
  <si>
    <t>(12) Benevolent life insurance associations</t>
  </si>
  <si>
    <t>(13) Cemetery companies</t>
  </si>
  <si>
    <t>(14) State-chartered credit unions</t>
  </si>
  <si>
    <t>(15) Mutual insurance companies</t>
  </si>
  <si>
    <t>(16) Corporations to finance crop operations</t>
  </si>
  <si>
    <t>(17) Supplemental unemployment benefit trusts</t>
  </si>
  <si>
    <t>(18) Employee-funded pension trusts</t>
  </si>
  <si>
    <t>(19) War veterans' organizations</t>
  </si>
  <si>
    <t>(21) Black Lung trusts</t>
  </si>
  <si>
    <t>(23) Veteran's associations founded prior to 1880</t>
  </si>
  <si>
    <t xml:space="preserve">(24) Trusts described in Section 4049 of Employee Retirement Income </t>
  </si>
  <si>
    <t xml:space="preserve">          Security Act of 1974 (ERISA)</t>
  </si>
  <si>
    <t>(25) Holding companies for pensions and other entities</t>
  </si>
  <si>
    <t>Section 501(e) Cooperative hospital service organizations</t>
  </si>
  <si>
    <t>Section 501(f) Cooperative service organizations of operating educational organizations</t>
  </si>
  <si>
    <t>Section 501(k) Child care organizations</t>
  </si>
  <si>
    <t>Voluntary Compliance agreements</t>
  </si>
  <si>
    <t>Table 15 -- Returns of Tax-Exempt Organizations,</t>
  </si>
  <si>
    <t xml:space="preserve">Employee Plans and Tax-Exempt Bonds Examined, </t>
  </si>
  <si>
    <t>by Type of Return</t>
  </si>
  <si>
    <t xml:space="preserve">    (26) State-sponsored high-risk health insurance organizations</t>
  </si>
  <si>
    <t xml:space="preserve">    (27) State-sponsored workers' compensation reinsurance organizations</t>
  </si>
  <si>
    <t>Section 501(n) Charitable risk pools</t>
  </si>
  <si>
    <t>Section 529 Qualified State-sponsored tuition programs</t>
  </si>
  <si>
    <t>Defined contribution plan letters, by type of plan</t>
  </si>
  <si>
    <t>(22)  Multiemployer pension plans</t>
  </si>
  <si>
    <t>(22) Multiemployer pension plans</t>
  </si>
  <si>
    <t>Master File, by Type of Organization and Internal Revenue Code Section, Fiscal Years 2000-2003</t>
  </si>
  <si>
    <t xml:space="preserve">    in Fiscal Year 2003:</t>
  </si>
  <si>
    <t>Number of returns processed in Calendar Year 2002 ²</t>
  </si>
  <si>
    <t xml:space="preserve">    in Fiscal Year 2003 (thousand dollars):</t>
  </si>
  <si>
    <t xml:space="preserve">    in Fiscal Year 2003 (dollars):</t>
  </si>
  <si>
    <t>Taxable farmers' cooperatives</t>
  </si>
  <si>
    <t>Nonexempt charitable trusts</t>
  </si>
  <si>
    <t>Tax After Examination, by Type of Examination</t>
  </si>
  <si>
    <t>Section 501 (c) by subsection</t>
  </si>
  <si>
    <t xml:space="preserve"> (3)  Religious, charitable, and similar organizations</t>
  </si>
  <si>
    <t xml:space="preserve"> (5)  Labor and agriculture organizations</t>
  </si>
  <si>
    <t>Section 501 (d)  Religious and apostolic associations</t>
  </si>
  <si>
    <t xml:space="preserve"> (5) Labor and agriculture organizations</t>
  </si>
  <si>
    <t>Section 501(d) Religious and apostolic associations</t>
  </si>
  <si>
    <t>Employee Plans Examined, and Recommended Additional</t>
  </si>
  <si>
    <t xml:space="preserve">Table 19 -- Employee Plans and Tax-Exempt Organizations:  </t>
  </si>
  <si>
    <t>Guidance and Closings, Fiscal Year 2003</t>
  </si>
  <si>
    <t>[2] Employee plan general correspondence includes telephone inquiries and other referrals.</t>
  </si>
  <si>
    <t>3,241 [1]</t>
  </si>
  <si>
    <t>2,339 [2]</t>
  </si>
  <si>
    <t xml:space="preserve">[1] Employee plan requests for rulings include opinion letters issued to Master and Prototype plans, </t>
  </si>
  <si>
    <t>(Savings Incentive Match Plan for Employees).</t>
  </si>
  <si>
    <t>Government Entities, Exempt Organizations  SE:T:EO and Employee Plans  SE:T:EP</t>
  </si>
  <si>
    <t xml:space="preserve">including IRAs (Individual Retirement Arrangements), SEPs (Simplified Employee Pensions), and SIMPLEs </t>
  </si>
  <si>
    <t xml:space="preserve">SOURCE: IRS Data Book, FY 2003, Publication 55b. Also, Tax Exempt and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</si>
</sst>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&quot;@"/>
    <numFmt numFmtId="166" formatCode="&quot;        &quot;@"/>
    <numFmt numFmtId="167" formatCode="\(General\)"/>
    <numFmt numFmtId="168" formatCode="#,##0&quot;          &quot;;\-#,##0&quot;          &quot;;\-\-&quot;          &quot;;@&quot;          &quot;"/>
    <numFmt numFmtId="169" formatCode="&quot;            &quot;@"/>
    <numFmt numFmtId="170" formatCode="#,##0&quot;        &quot;"/>
    <numFmt numFmtId="171" formatCode="#,##0&quot;          &quot;"/>
    <numFmt numFmtId="172" formatCode="#,##0&quot;        &quot;;\-#,##0&quot;        &quot;;\-\-&quot;        &quot;;@&quot;        &quot;"/>
    <numFmt numFmtId="173" formatCode="#,##0&quot;       &quot;"/>
    <numFmt numFmtId="174" formatCode="#,##0&quot;       &quot;;@&quot;       &quot;"/>
    <numFmt numFmtId="175" formatCode="#,##0&quot;         &quot;;@&quot;         &quot;"/>
    <numFmt numFmtId="176" formatCode="#,##0&quot;         &quot;;#,##0&quot;         &quot;;&quot;--         &quot;;@&quot;         &quot;"/>
    <numFmt numFmtId="177" formatCode="#,##0&quot;    &quot;;\-#,##0&quot;    &quot;;\-\-&quot;    &quot;;@&quot;    &quot;"/>
    <numFmt numFmtId="178" formatCode="#,##0&quot;      &quot;;\-#,##0&quot;      &quot;;\-\-&quot;      &quot;;@&quot;      &quot;"/>
    <numFmt numFmtId="179" formatCode="\ \ \ \ @"/>
    <numFmt numFmtId="180" formatCode="#,##0&quot;     &quot;;\-#,##0&quot;     &quot;;\-\-&quot;     &quot;;@&quot;    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&quot;       &quot;;\-#,##0&quot;       &quot;;\-\-&quot;       &quot;;@&quot;       &quot;"/>
    <numFmt numFmtId="186" formatCode="#,##0&quot;      &quot;;@&quot;      &quot;"/>
    <numFmt numFmtId="187" formatCode="#,##0&quot;           &quot;;@&quot;           &quot;"/>
    <numFmt numFmtId="188" formatCode="#,##0&quot;             &quot;;@&quot;             &quot;"/>
    <numFmt numFmtId="189" formatCode="#,##0&quot;             &quot;;\-#,##0&quot;             &quot;;\-\-&quot;             &quot;;@&quot;             &quot;"/>
    <numFmt numFmtId="190" formatCode="#,##0&quot;            &quot;;\-#,##0&quot;            &quot;;\-\-&quot;            &quot;;@&quot;            &quot;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3"/>
      <name val="Arial"/>
      <family val="2"/>
    </font>
    <font>
      <b/>
      <sz val="4"/>
      <name val="Arial"/>
      <family val="2"/>
    </font>
    <font>
      <sz val="6.5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171" fontId="2" fillId="0" borderId="2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1" fontId="3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/>
    </xf>
    <xf numFmtId="177" fontId="2" fillId="0" borderId="0" xfId="0" applyNumberFormat="1" applyFont="1" applyAlignment="1">
      <alignment horizontal="right"/>
    </xf>
    <xf numFmtId="177" fontId="0" fillId="0" borderId="2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0" fontId="2" fillId="0" borderId="3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2" fillId="0" borderId="0" xfId="0" applyNumberFormat="1" applyFont="1" applyFill="1" applyAlignment="1">
      <alignment/>
    </xf>
    <xf numFmtId="178" fontId="3" fillId="0" borderId="2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0" fontId="7" fillId="0" borderId="0" xfId="0" applyFont="1" applyAlignment="1">
      <alignment/>
    </xf>
    <xf numFmtId="17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0" fillId="0" borderId="3" xfId="0" applyFill="1" applyBorder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 quotePrefix="1">
      <alignment horizontal="right"/>
    </xf>
    <xf numFmtId="178" fontId="3" fillId="0" borderId="0" xfId="0" applyNumberFormat="1" applyFont="1" applyFill="1" applyAlignment="1" quotePrefix="1">
      <alignment horizontal="right"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167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88" fontId="3" fillId="0" borderId="6" xfId="0" applyNumberFormat="1" applyFont="1" applyBorder="1" applyAlignment="1">
      <alignment vertical="center"/>
    </xf>
    <xf numFmtId="188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88" fontId="3" fillId="0" borderId="9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190" fontId="3" fillId="0" borderId="9" xfId="0" applyNumberFormat="1" applyFont="1" applyFill="1" applyBorder="1" applyAlignment="1">
      <alignment vertical="center"/>
    </xf>
    <xf numFmtId="190" fontId="2" fillId="0" borderId="9" xfId="0" applyNumberFormat="1" applyFont="1" applyFill="1" applyBorder="1" applyAlignment="1">
      <alignment vertical="center"/>
    </xf>
    <xf numFmtId="190" fontId="2" fillId="0" borderId="9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90" fontId="2" fillId="0" borderId="8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188" fontId="2" fillId="0" borderId="9" xfId="0" applyNumberFormat="1" applyFont="1" applyFill="1" applyBorder="1" applyAlignment="1">
      <alignment horizontal="right" vertical="center"/>
    </xf>
    <xf numFmtId="188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19050</xdr:rowOff>
    </xdr:from>
    <xdr:to>
      <xdr:col>0</xdr:col>
      <xdr:colOff>419100</xdr:colOff>
      <xdr:row>16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16097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304800</xdr:colOff>
      <xdr:row>20</xdr:row>
      <xdr:rowOff>19050</xdr:rowOff>
    </xdr:from>
    <xdr:to>
      <xdr:col>0</xdr:col>
      <xdr:colOff>419100</xdr:colOff>
      <xdr:row>21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4800" y="23050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304800</xdr:colOff>
      <xdr:row>24</xdr:row>
      <xdr:rowOff>19050</xdr:rowOff>
    </xdr:from>
    <xdr:to>
      <xdr:col>0</xdr:col>
      <xdr:colOff>419100</xdr:colOff>
      <xdr:row>25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04800" y="28575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428625</xdr:colOff>
      <xdr:row>11</xdr:row>
      <xdr:rowOff>19050</xdr:rowOff>
    </xdr:from>
    <xdr:to>
      <xdr:col>2</xdr:col>
      <xdr:colOff>514350</xdr:colOff>
      <xdr:row>12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257550" y="1057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428625</xdr:colOff>
      <xdr:row>11</xdr:row>
      <xdr:rowOff>19050</xdr:rowOff>
    </xdr:from>
    <xdr:to>
      <xdr:col>1</xdr:col>
      <xdr:colOff>514350</xdr:colOff>
      <xdr:row>12</xdr:row>
      <xdr:rowOff>19050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647950" y="1057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428625</xdr:colOff>
      <xdr:row>11</xdr:row>
      <xdr:rowOff>19050</xdr:rowOff>
    </xdr:from>
    <xdr:to>
      <xdr:col>2</xdr:col>
      <xdr:colOff>514350</xdr:colOff>
      <xdr:row>12</xdr:row>
      <xdr:rowOff>19050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257550" y="1057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18</xdr:row>
      <xdr:rowOff>0</xdr:rowOff>
    </xdr:from>
    <xdr:to>
      <xdr:col>0</xdr:col>
      <xdr:colOff>895350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17907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657225</xdr:colOff>
      <xdr:row>19</xdr:row>
      <xdr:rowOff>0</xdr:rowOff>
    </xdr:from>
    <xdr:to>
      <xdr:col>0</xdr:col>
      <xdr:colOff>800100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7225" y="1914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1066800</xdr:colOff>
      <xdr:row>19</xdr:row>
      <xdr:rowOff>9525</xdr:rowOff>
    </xdr:from>
    <xdr:to>
      <xdr:col>0</xdr:col>
      <xdr:colOff>1209675</xdr:colOff>
      <xdr:row>20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66800" y="19240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647700</xdr:colOff>
      <xdr:row>22</xdr:row>
      <xdr:rowOff>0</xdr:rowOff>
    </xdr:from>
    <xdr:to>
      <xdr:col>0</xdr:col>
      <xdr:colOff>800100</xdr:colOff>
      <xdr:row>23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47700" y="228600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1676400</xdr:colOff>
      <xdr:row>21</xdr:row>
      <xdr:rowOff>9525</xdr:rowOff>
    </xdr:from>
    <xdr:to>
      <xdr:col>0</xdr:col>
      <xdr:colOff>1819275</xdr:colOff>
      <xdr:row>22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76400" y="21717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619125</xdr:colOff>
      <xdr:row>23</xdr:row>
      <xdr:rowOff>0</xdr:rowOff>
    </xdr:from>
    <xdr:to>
      <xdr:col>0</xdr:col>
      <xdr:colOff>752475</xdr:colOff>
      <xdr:row>24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9125" y="24098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828675</xdr:colOff>
      <xdr:row>31</xdr:row>
      <xdr:rowOff>9525</xdr:rowOff>
    </xdr:from>
    <xdr:to>
      <xdr:col>0</xdr:col>
      <xdr:colOff>971550</xdr:colOff>
      <xdr:row>32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28675" y="32194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952500</xdr:colOff>
      <xdr:row>34</xdr:row>
      <xdr:rowOff>0</xdr:rowOff>
    </xdr:from>
    <xdr:to>
      <xdr:col>0</xdr:col>
      <xdr:colOff>1095375</xdr:colOff>
      <xdr:row>35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0" y="35814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609600</xdr:colOff>
      <xdr:row>39</xdr:row>
      <xdr:rowOff>0</xdr:rowOff>
    </xdr:from>
    <xdr:to>
      <xdr:col>0</xdr:col>
      <xdr:colOff>752475</xdr:colOff>
      <xdr:row>40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9600" y="42005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657225</xdr:colOff>
      <xdr:row>39</xdr:row>
      <xdr:rowOff>114300</xdr:rowOff>
    </xdr:from>
    <xdr:to>
      <xdr:col>0</xdr:col>
      <xdr:colOff>800100</xdr:colOff>
      <xdr:row>41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7225" y="4314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1371600</xdr:colOff>
      <xdr:row>41</xdr:row>
      <xdr:rowOff>0</xdr:rowOff>
    </xdr:from>
    <xdr:to>
      <xdr:col>0</xdr:col>
      <xdr:colOff>1514475</xdr:colOff>
      <xdr:row>42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71600" y="44481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981075</xdr:colOff>
      <xdr:row>24</xdr:row>
      <xdr:rowOff>114300</xdr:rowOff>
    </xdr:from>
    <xdr:to>
      <xdr:col>0</xdr:col>
      <xdr:colOff>1123950</xdr:colOff>
      <xdr:row>26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981075" y="26479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1362075</xdr:colOff>
      <xdr:row>24</xdr:row>
      <xdr:rowOff>0</xdr:rowOff>
    </xdr:from>
    <xdr:to>
      <xdr:col>0</xdr:col>
      <xdr:colOff>1504950</xdr:colOff>
      <xdr:row>25</xdr:row>
      <xdr:rowOff>9525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362075" y="2533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1057275</xdr:colOff>
      <xdr:row>37</xdr:row>
      <xdr:rowOff>9525</xdr:rowOff>
    </xdr:from>
    <xdr:to>
      <xdr:col>0</xdr:col>
      <xdr:colOff>1200150</xdr:colOff>
      <xdr:row>38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057275" y="3962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657225</xdr:colOff>
      <xdr:row>46</xdr:row>
      <xdr:rowOff>9525</xdr:rowOff>
    </xdr:from>
    <xdr:to>
      <xdr:col>0</xdr:col>
      <xdr:colOff>800100</xdr:colOff>
      <xdr:row>47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57225" y="4886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18</xdr:row>
      <xdr:rowOff>0</xdr:rowOff>
    </xdr:from>
    <xdr:to>
      <xdr:col>0</xdr:col>
      <xdr:colOff>2162175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9775" y="1581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2, 3</a:t>
          </a:r>
        </a:p>
      </xdr:txBody>
    </xdr:sp>
    <xdr:clientData/>
  </xdr:twoCellAnchor>
  <xdr:twoCellAnchor>
    <xdr:from>
      <xdr:col>0</xdr:col>
      <xdr:colOff>1390650</xdr:colOff>
      <xdr:row>48</xdr:row>
      <xdr:rowOff>114300</xdr:rowOff>
    </xdr:from>
    <xdr:to>
      <xdr:col>0</xdr:col>
      <xdr:colOff>1457325</xdr:colOff>
      <xdr:row>49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52292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1152525</xdr:colOff>
      <xdr:row>52</xdr:row>
      <xdr:rowOff>19050</xdr:rowOff>
    </xdr:from>
    <xdr:to>
      <xdr:col>0</xdr:col>
      <xdr:colOff>1219200</xdr:colOff>
      <xdr:row>53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55340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16</xdr:row>
      <xdr:rowOff>9525</xdr:rowOff>
    </xdr:from>
    <xdr:to>
      <xdr:col>0</xdr:col>
      <xdr:colOff>2200275</xdr:colOff>
      <xdr:row>17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13906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1, 2</a:t>
          </a:r>
        </a:p>
      </xdr:txBody>
    </xdr:sp>
    <xdr:clientData/>
  </xdr:twoCellAnchor>
  <xdr:twoCellAnchor>
    <xdr:from>
      <xdr:col>0</xdr:col>
      <xdr:colOff>1400175</xdr:colOff>
      <xdr:row>48</xdr:row>
      <xdr:rowOff>9525</xdr:rowOff>
    </xdr:from>
    <xdr:to>
      <xdr:col>0</xdr:col>
      <xdr:colOff>1619250</xdr:colOff>
      <xdr:row>49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50768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1219200</xdr:colOff>
      <xdr:row>52</xdr:row>
      <xdr:rowOff>9525</xdr:rowOff>
    </xdr:from>
    <xdr:to>
      <xdr:col>0</xdr:col>
      <xdr:colOff>1438275</xdr:colOff>
      <xdr:row>52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19200" y="540067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1162050</xdr:colOff>
      <xdr:row>53</xdr:row>
      <xdr:rowOff>0</xdr:rowOff>
    </xdr:from>
    <xdr:to>
      <xdr:col>0</xdr:col>
      <xdr:colOff>1381125</xdr:colOff>
      <xdr:row>56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162050" y="55149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E33" sqref="E33"/>
    </sheetView>
  </sheetViews>
  <sheetFormatPr defaultColWidth="9.140625" defaultRowHeight="12.75"/>
  <cols>
    <col min="1" max="1" width="33.28125" style="0" customWidth="1"/>
  </cols>
  <sheetData>
    <row r="1" ht="12.75">
      <c r="A1" s="1" t="s">
        <v>12</v>
      </c>
    </row>
    <row r="2" ht="12.75">
      <c r="A2" s="1" t="s">
        <v>175</v>
      </c>
    </row>
    <row r="3" ht="12.75">
      <c r="A3" s="1" t="s">
        <v>168</v>
      </c>
    </row>
    <row r="4" spans="1:3" ht="2.25" customHeight="1" thickBot="1">
      <c r="A4" s="2"/>
      <c r="B4" s="2"/>
      <c r="C4" s="2"/>
    </row>
    <row r="5" ht="2.25" customHeight="1" thickTop="1"/>
    <row r="6" s="3" customFormat="1" ht="6" customHeight="1"/>
    <row r="7" spans="1:3" s="3" customFormat="1" ht="11.25" customHeight="1">
      <c r="A7" s="100" t="s">
        <v>3</v>
      </c>
      <c r="B7" s="5" t="s">
        <v>5</v>
      </c>
      <c r="C7" s="5" t="s">
        <v>4</v>
      </c>
    </row>
    <row r="8" spans="1:3" s="3" customFormat="1" ht="11.25" customHeight="1">
      <c r="A8" s="101"/>
      <c r="B8" s="5" t="s">
        <v>6</v>
      </c>
      <c r="C8" s="5" t="s">
        <v>7</v>
      </c>
    </row>
    <row r="9" spans="1:3" s="3" customFormat="1" ht="6" customHeight="1">
      <c r="A9" s="5"/>
      <c r="B9" s="5"/>
      <c r="C9" s="5"/>
    </row>
    <row r="10" spans="1:3" s="3" customFormat="1" ht="2.25" customHeight="1">
      <c r="A10" s="4"/>
      <c r="B10" s="4"/>
      <c r="C10" s="4"/>
    </row>
    <row r="11" spans="1:3" s="3" customFormat="1" ht="2.25" customHeight="1">
      <c r="A11" s="8"/>
      <c r="B11" s="8"/>
      <c r="C11" s="8"/>
    </row>
    <row r="12" spans="1:3" s="9" customFormat="1" ht="11.25" customHeight="1">
      <c r="A12" s="9" t="s">
        <v>163</v>
      </c>
      <c r="B12" s="75">
        <v>809223</v>
      </c>
      <c r="C12" s="75">
        <v>954425</v>
      </c>
    </row>
    <row r="13" spans="1:3" s="9" customFormat="1" ht="11.25" customHeight="1">
      <c r="A13" s="9" t="s">
        <v>8</v>
      </c>
      <c r="B13" s="11"/>
      <c r="C13" s="11"/>
    </row>
    <row r="14" spans="1:3" s="9" customFormat="1" ht="9.75" customHeight="1">
      <c r="A14" s="9" t="s">
        <v>162</v>
      </c>
      <c r="B14" s="11"/>
      <c r="C14" s="11"/>
    </row>
    <row r="15" spans="1:3" s="3" customFormat="1" ht="11.25" customHeight="1">
      <c r="A15" s="7" t="s">
        <v>0</v>
      </c>
      <c r="B15" s="10">
        <f>+B16+B17</f>
        <v>5754</v>
      </c>
      <c r="C15" s="10">
        <f>+C16+C17</f>
        <v>6119</v>
      </c>
    </row>
    <row r="16" spans="1:3" s="3" customFormat="1" ht="11.25" customHeight="1">
      <c r="A16" s="7" t="s">
        <v>1</v>
      </c>
      <c r="B16" s="10">
        <v>464</v>
      </c>
      <c r="C16" s="10">
        <v>209</v>
      </c>
    </row>
    <row r="17" spans="1:3" s="3" customFormat="1" ht="11.25" customHeight="1">
      <c r="A17" s="7" t="s">
        <v>2</v>
      </c>
      <c r="B17" s="10">
        <v>5290</v>
      </c>
      <c r="C17" s="10">
        <v>5910</v>
      </c>
    </row>
    <row r="18" spans="1:3" s="3" customFormat="1" ht="11.25" customHeight="1">
      <c r="A18" s="9" t="s">
        <v>9</v>
      </c>
      <c r="B18" s="10"/>
      <c r="C18" s="10"/>
    </row>
    <row r="19" spans="1:3" s="3" customFormat="1" ht="9.75" customHeight="1">
      <c r="A19" s="9" t="s">
        <v>164</v>
      </c>
      <c r="B19" s="10"/>
      <c r="C19" s="10"/>
    </row>
    <row r="20" spans="1:8" s="3" customFormat="1" ht="11.25" customHeight="1">
      <c r="A20" s="7" t="s">
        <v>0</v>
      </c>
      <c r="B20" s="10">
        <f>+B21+B22</f>
        <v>169202.1</v>
      </c>
      <c r="C20" s="10">
        <v>1731</v>
      </c>
      <c r="E20" s="12"/>
      <c r="F20" s="12"/>
      <c r="G20" s="12"/>
      <c r="H20" s="12"/>
    </row>
    <row r="21" spans="1:8" s="3" customFormat="1" ht="11.25" customHeight="1">
      <c r="A21" s="7" t="s">
        <v>1</v>
      </c>
      <c r="B21" s="10">
        <v>155879.2</v>
      </c>
      <c r="C21" s="10">
        <v>0</v>
      </c>
      <c r="E21" s="12"/>
      <c r="F21" s="12"/>
      <c r="G21" s="12"/>
      <c r="H21" s="12"/>
    </row>
    <row r="22" spans="1:3" s="3" customFormat="1" ht="11.25" customHeight="1">
      <c r="A22" s="7" t="s">
        <v>2</v>
      </c>
      <c r="B22" s="10">
        <v>13322.9</v>
      </c>
      <c r="C22" s="10">
        <v>1731</v>
      </c>
    </row>
    <row r="23" spans="1:3" s="3" customFormat="1" ht="11.25" customHeight="1">
      <c r="A23" s="9" t="s">
        <v>10</v>
      </c>
      <c r="B23" s="10"/>
      <c r="C23" s="10"/>
    </row>
    <row r="24" spans="1:3" s="3" customFormat="1" ht="9.75" customHeight="1">
      <c r="A24" s="9" t="s">
        <v>165</v>
      </c>
      <c r="B24" s="10"/>
      <c r="C24" s="10"/>
    </row>
    <row r="25" spans="1:3" s="3" customFormat="1" ht="11.25" customHeight="1">
      <c r="A25" s="7" t="s">
        <v>1</v>
      </c>
      <c r="B25" s="10">
        <f>+B21/B16*1000</f>
        <v>335946.551724138</v>
      </c>
      <c r="C25" s="10">
        <f>+C21/C16*1000</f>
        <v>0</v>
      </c>
    </row>
    <row r="26" spans="1:3" s="3" customFormat="1" ht="11.25" customHeight="1">
      <c r="A26" s="7" t="s">
        <v>2</v>
      </c>
      <c r="B26" s="10">
        <f>+B22/B17*1000</f>
        <v>2518.506616257089</v>
      </c>
      <c r="C26" s="10">
        <f>+C22/C17*1000</f>
        <v>292.89340101522845</v>
      </c>
    </row>
    <row r="27" spans="1:3" s="3" customFormat="1" ht="2.25" customHeight="1">
      <c r="A27" s="6"/>
      <c r="B27" s="6"/>
      <c r="C27" s="6"/>
    </row>
    <row r="28" s="3" customFormat="1" ht="2.25" customHeight="1"/>
    <row r="29" s="3" customFormat="1" ht="9.75" customHeight="1">
      <c r="A29" s="3" t="s">
        <v>11</v>
      </c>
    </row>
    <row r="30" s="3" customFormat="1" ht="11.25" customHeight="1"/>
    <row r="31" s="3" customFormat="1" ht="11.25" customHeight="1"/>
    <row r="32" s="3" customFormat="1" ht="11.25" customHeight="1"/>
    <row r="33" s="3" customFormat="1" ht="11.25" customHeight="1"/>
    <row r="34" s="3" customFormat="1" ht="11.25" customHeight="1"/>
  </sheetData>
  <mergeCells count="1">
    <mergeCell ref="A7:A8"/>
  </mergeCells>
  <printOptions/>
  <pageMargins left="0.25" right="0" top="0.5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 topLeftCell="A9">
      <selection activeCell="A25" sqref="A25"/>
    </sheetView>
  </sheetViews>
  <sheetFormatPr defaultColWidth="9.140625" defaultRowHeight="12.75"/>
  <cols>
    <col min="1" max="1" width="35.421875" style="0" customWidth="1"/>
    <col min="2" max="2" width="11.421875" style="0" customWidth="1"/>
  </cols>
  <sheetData>
    <row r="1" ht="12.75">
      <c r="A1" s="1" t="s">
        <v>151</v>
      </c>
    </row>
    <row r="2" ht="12.75">
      <c r="A2" s="1" t="s">
        <v>152</v>
      </c>
    </row>
    <row r="3" ht="12.75">
      <c r="A3" s="1" t="s">
        <v>153</v>
      </c>
    </row>
    <row r="4" spans="1:2" ht="2.25" customHeight="1" thickBot="1">
      <c r="A4" s="2"/>
      <c r="B4" s="2"/>
    </row>
    <row r="5" ht="2.25" customHeight="1" thickTop="1"/>
    <row r="6" s="3" customFormat="1" ht="10.5" customHeight="1"/>
    <row r="7" spans="1:2" s="3" customFormat="1" ht="9.75" customHeight="1">
      <c r="A7" s="5" t="s">
        <v>13</v>
      </c>
      <c r="B7" s="5" t="s">
        <v>14</v>
      </c>
    </row>
    <row r="8" s="3" customFormat="1" ht="10.5" customHeight="1"/>
    <row r="9" spans="1:2" s="3" customFormat="1" ht="2.25" customHeight="1">
      <c r="A9" s="4"/>
      <c r="B9" s="4"/>
    </row>
    <row r="10" s="3" customFormat="1" ht="2.25" customHeight="1"/>
    <row r="11" spans="1:2" s="9" customFormat="1" ht="9.75" customHeight="1">
      <c r="A11" s="9" t="s">
        <v>15</v>
      </c>
      <c r="B11" s="13">
        <f>B14+B29+B45</f>
        <v>12222</v>
      </c>
    </row>
    <row r="12" spans="1:2" s="3" customFormat="1" ht="2.25" customHeight="1">
      <c r="A12" s="4"/>
      <c r="B12" s="14"/>
    </row>
    <row r="13" s="3" customFormat="1" ht="2.25" customHeight="1">
      <c r="B13" s="15"/>
    </row>
    <row r="14" spans="1:2" s="9" customFormat="1" ht="9.75" customHeight="1">
      <c r="A14" s="9" t="s">
        <v>16</v>
      </c>
      <c r="B14" s="13">
        <f>B16+B21</f>
        <v>5754</v>
      </c>
    </row>
    <row r="15" spans="1:2" s="9" customFormat="1" ht="9.75" customHeight="1">
      <c r="A15" s="16" t="s">
        <v>17</v>
      </c>
      <c r="B15" s="15"/>
    </row>
    <row r="16" spans="1:2" s="3" customFormat="1" ht="9.75" customHeight="1">
      <c r="A16" s="17" t="s">
        <v>0</v>
      </c>
      <c r="B16" s="15">
        <f>SUM(B17:B19)</f>
        <v>3582</v>
      </c>
    </row>
    <row r="17" spans="1:2" s="3" customFormat="1" ht="9.75" customHeight="1">
      <c r="A17" s="18" t="s">
        <v>18</v>
      </c>
      <c r="B17" s="19">
        <v>3396</v>
      </c>
    </row>
    <row r="18" spans="1:2" s="3" customFormat="1" ht="9.75" customHeight="1">
      <c r="A18" s="18" t="s">
        <v>19</v>
      </c>
      <c r="B18" s="19">
        <v>145</v>
      </c>
    </row>
    <row r="19" spans="1:5" s="3" customFormat="1" ht="9.75" customHeight="1">
      <c r="A19" s="18" t="s">
        <v>20</v>
      </c>
      <c r="B19" s="19">
        <v>41</v>
      </c>
      <c r="D19" s="12"/>
      <c r="E19" s="12"/>
    </row>
    <row r="20" spans="1:2" s="3" customFormat="1" ht="9.75" customHeight="1">
      <c r="A20" s="20" t="s">
        <v>21</v>
      </c>
      <c r="B20" s="19"/>
    </row>
    <row r="21" spans="1:2" s="3" customFormat="1" ht="9.75" customHeight="1">
      <c r="A21" s="18" t="s">
        <v>0</v>
      </c>
      <c r="B21" s="19">
        <f>SUM(B22:B26)</f>
        <v>2172</v>
      </c>
    </row>
    <row r="22" spans="1:2" s="3" customFormat="1" ht="9.75" customHeight="1">
      <c r="A22" s="18" t="s">
        <v>22</v>
      </c>
      <c r="B22" s="19">
        <v>1006</v>
      </c>
    </row>
    <row r="23" spans="1:2" s="3" customFormat="1" ht="9.75" customHeight="1">
      <c r="A23" s="18" t="s">
        <v>23</v>
      </c>
      <c r="B23" s="19">
        <v>726</v>
      </c>
    </row>
    <row r="24" spans="1:2" s="3" customFormat="1" ht="9.75" customHeight="1">
      <c r="A24" s="18" t="s">
        <v>24</v>
      </c>
      <c r="B24" s="19">
        <v>89</v>
      </c>
    </row>
    <row r="25" spans="1:2" s="3" customFormat="1" ht="9.75" customHeight="1">
      <c r="A25" s="18" t="s">
        <v>25</v>
      </c>
      <c r="B25" s="19">
        <v>82</v>
      </c>
    </row>
    <row r="26" spans="1:2" s="3" customFormat="1" ht="9.75" customHeight="1">
      <c r="A26" s="18" t="s">
        <v>37</v>
      </c>
      <c r="B26" s="19">
        <v>269</v>
      </c>
    </row>
    <row r="27" spans="1:2" s="3" customFormat="1" ht="2.25" customHeight="1">
      <c r="A27" s="4"/>
      <c r="B27" s="14"/>
    </row>
    <row r="28" s="3" customFormat="1" ht="2.25" customHeight="1">
      <c r="B28" s="15"/>
    </row>
    <row r="29" spans="1:2" s="3" customFormat="1" ht="9.75" customHeight="1">
      <c r="A29" s="21" t="s">
        <v>26</v>
      </c>
      <c r="B29" s="13">
        <f>B31+B39</f>
        <v>6119</v>
      </c>
    </row>
    <row r="30" spans="1:2" s="3" customFormat="1" ht="9.75" customHeight="1">
      <c r="A30" s="16" t="s">
        <v>27</v>
      </c>
      <c r="B30" s="15"/>
    </row>
    <row r="31" spans="1:2" s="3" customFormat="1" ht="9.75" customHeight="1">
      <c r="A31" s="17" t="s">
        <v>0</v>
      </c>
      <c r="B31" s="19">
        <f>B32+B35</f>
        <v>5329</v>
      </c>
    </row>
    <row r="32" spans="1:2" s="3" customFormat="1" ht="9.75" customHeight="1">
      <c r="A32" s="17" t="s">
        <v>28</v>
      </c>
      <c r="B32" s="19">
        <f>B33+B34</f>
        <v>5294</v>
      </c>
    </row>
    <row r="33" spans="1:2" s="3" customFormat="1" ht="9.75" customHeight="1">
      <c r="A33" s="22" t="s">
        <v>29</v>
      </c>
      <c r="B33" s="19">
        <v>782</v>
      </c>
    </row>
    <row r="34" spans="1:2" s="3" customFormat="1" ht="9.75" customHeight="1">
      <c r="A34" s="22" t="s">
        <v>30</v>
      </c>
      <c r="B34" s="19">
        <v>4512</v>
      </c>
    </row>
    <row r="35" spans="1:2" s="3" customFormat="1" ht="9.75" customHeight="1">
      <c r="A35" s="17" t="s">
        <v>31</v>
      </c>
      <c r="B35" s="19">
        <f>B36+B37</f>
        <v>35</v>
      </c>
    </row>
    <row r="36" spans="1:2" s="3" customFormat="1" ht="9.75" customHeight="1">
      <c r="A36" s="22" t="s">
        <v>29</v>
      </c>
      <c r="B36" s="19">
        <v>15</v>
      </c>
    </row>
    <row r="37" spans="1:2" s="3" customFormat="1" ht="9.75" customHeight="1">
      <c r="A37" s="22" t="s">
        <v>30</v>
      </c>
      <c r="B37" s="19">
        <v>20</v>
      </c>
    </row>
    <row r="38" spans="1:2" s="3" customFormat="1" ht="9.75" customHeight="1">
      <c r="A38" s="9" t="s">
        <v>32</v>
      </c>
      <c r="B38" s="19"/>
    </row>
    <row r="39" spans="1:2" s="3" customFormat="1" ht="9.75" customHeight="1">
      <c r="A39" s="17" t="s">
        <v>0</v>
      </c>
      <c r="B39" s="19">
        <f>SUM(B40:B42)</f>
        <v>790</v>
      </c>
    </row>
    <row r="40" spans="1:2" s="3" customFormat="1" ht="9.75" customHeight="1">
      <c r="A40" s="17" t="s">
        <v>33</v>
      </c>
      <c r="B40" s="19">
        <v>652</v>
      </c>
    </row>
    <row r="41" spans="1:2" s="3" customFormat="1" ht="9.75" customHeight="1">
      <c r="A41" s="17" t="s">
        <v>23</v>
      </c>
      <c r="B41" s="19">
        <v>10</v>
      </c>
    </row>
    <row r="42" spans="1:2" s="3" customFormat="1" ht="9.75" customHeight="1">
      <c r="A42" s="17" t="s">
        <v>25</v>
      </c>
      <c r="B42" s="19">
        <v>128</v>
      </c>
    </row>
    <row r="43" spans="1:2" s="3" customFormat="1" ht="2.25" customHeight="1">
      <c r="A43" s="4"/>
      <c r="B43" s="14"/>
    </row>
    <row r="44" s="3" customFormat="1" ht="2.25" customHeight="1">
      <c r="B44" s="15"/>
    </row>
    <row r="45" spans="1:2" s="3" customFormat="1" ht="9.75" customHeight="1">
      <c r="A45" s="21" t="s">
        <v>34</v>
      </c>
      <c r="B45" s="23">
        <f>B47</f>
        <v>349</v>
      </c>
    </row>
    <row r="46" spans="1:2" s="3" customFormat="1" ht="9.75" customHeight="1">
      <c r="A46" s="18" t="s">
        <v>35</v>
      </c>
      <c r="B46" s="19"/>
    </row>
    <row r="47" spans="1:2" s="3" customFormat="1" ht="9.75" customHeight="1">
      <c r="A47" s="24" t="s">
        <v>36</v>
      </c>
      <c r="B47" s="19">
        <v>349</v>
      </c>
    </row>
    <row r="48" spans="1:2" s="3" customFormat="1" ht="2.25" customHeight="1">
      <c r="A48" s="6"/>
      <c r="B48" s="6"/>
    </row>
    <row r="49" s="3" customFormat="1" ht="1.5" customHeight="1"/>
    <row r="50" s="3" customFormat="1" ht="9">
      <c r="A50" s="3" t="s">
        <v>11</v>
      </c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</sheetData>
  <printOptions/>
  <pageMargins left="0.55" right="0.55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workbookViewId="0" topLeftCell="A1">
      <selection activeCell="A3" sqref="A3"/>
    </sheetView>
  </sheetViews>
  <sheetFormatPr defaultColWidth="9.140625" defaultRowHeight="15" customHeight="1"/>
  <cols>
    <col min="1" max="1" width="39.8515625" style="25" customWidth="1"/>
    <col min="2" max="4" width="15.7109375" style="25" customWidth="1"/>
    <col min="5" max="16384" width="9.140625" style="25" customWidth="1"/>
  </cols>
  <sheetData>
    <row r="1" ht="15" customHeight="1">
      <c r="A1" s="1" t="s">
        <v>176</v>
      </c>
    </row>
    <row r="2" spans="1:4" s="28" customFormat="1" ht="15" customHeight="1" thickBot="1">
      <c r="A2" s="26" t="s">
        <v>177</v>
      </c>
      <c r="B2" s="27"/>
      <c r="C2" s="27"/>
      <c r="D2" s="27"/>
    </row>
    <row r="3" spans="2:4" s="3" customFormat="1" ht="15" customHeight="1" thickTop="1">
      <c r="B3" s="102" t="s">
        <v>0</v>
      </c>
      <c r="C3" s="85" t="s">
        <v>38</v>
      </c>
      <c r="D3" s="85" t="s">
        <v>39</v>
      </c>
    </row>
    <row r="4" spans="1:4" s="3" customFormat="1" ht="15" customHeight="1">
      <c r="A4" s="43" t="s">
        <v>3</v>
      </c>
      <c r="B4" s="103"/>
      <c r="C4" s="86" t="s">
        <v>40</v>
      </c>
      <c r="D4" s="86" t="s">
        <v>41</v>
      </c>
    </row>
    <row r="5" spans="1:4" s="3" customFormat="1" ht="15" customHeight="1">
      <c r="A5" s="80"/>
      <c r="B5" s="81">
        <v>1</v>
      </c>
      <c r="C5" s="87">
        <v>2</v>
      </c>
      <c r="D5" s="87">
        <v>3</v>
      </c>
    </row>
    <row r="6" spans="1:4" s="3" customFormat="1" ht="15" customHeight="1">
      <c r="A6" s="8"/>
      <c r="B6" s="82"/>
      <c r="C6" s="88"/>
      <c r="D6" s="88"/>
    </row>
    <row r="7" spans="1:4" s="9" customFormat="1" ht="15" customHeight="1">
      <c r="A7" s="79" t="s">
        <v>0</v>
      </c>
      <c r="B7" s="83">
        <v>9117</v>
      </c>
      <c r="C7" s="89">
        <v>6789</v>
      </c>
      <c r="D7" s="91">
        <v>2328</v>
      </c>
    </row>
    <row r="8" spans="1:4" s="8" customFormat="1" ht="15" customHeight="1">
      <c r="A8" s="29" t="s">
        <v>42</v>
      </c>
      <c r="B8" s="84">
        <v>5093</v>
      </c>
      <c r="C8" s="98" t="s">
        <v>179</v>
      </c>
      <c r="D8" s="92">
        <v>1852</v>
      </c>
    </row>
    <row r="9" spans="1:4" s="8" customFormat="1" ht="15" customHeight="1">
      <c r="A9" s="29" t="s">
        <v>43</v>
      </c>
      <c r="B9" s="84">
        <f aca="true" t="shared" si="0" ref="B8:B14">SUM(C9:D9)</f>
        <v>30</v>
      </c>
      <c r="C9" s="90">
        <v>14</v>
      </c>
      <c r="D9" s="92">
        <v>16</v>
      </c>
    </row>
    <row r="10" spans="1:4" s="8" customFormat="1" ht="15" customHeight="1">
      <c r="A10" s="29" t="s">
        <v>150</v>
      </c>
      <c r="B10" s="84">
        <f t="shared" si="0"/>
        <v>898</v>
      </c>
      <c r="C10" s="90">
        <v>898</v>
      </c>
      <c r="D10" s="93">
        <v>0</v>
      </c>
    </row>
    <row r="11" spans="1:4" s="8" customFormat="1" ht="15" customHeight="1">
      <c r="A11" s="29" t="s">
        <v>44</v>
      </c>
      <c r="B11" s="84">
        <f t="shared" si="0"/>
        <v>30</v>
      </c>
      <c r="C11" s="90">
        <v>20</v>
      </c>
      <c r="D11" s="92">
        <v>10</v>
      </c>
    </row>
    <row r="12" spans="1:4" s="8" customFormat="1" ht="15" customHeight="1">
      <c r="A12" s="29" t="s">
        <v>45</v>
      </c>
      <c r="B12" s="84">
        <f t="shared" si="0"/>
        <v>56</v>
      </c>
      <c r="C12" s="90">
        <v>34</v>
      </c>
      <c r="D12" s="92">
        <v>22</v>
      </c>
    </row>
    <row r="13" spans="1:4" s="8" customFormat="1" ht="15" customHeight="1">
      <c r="A13" s="29" t="s">
        <v>46</v>
      </c>
      <c r="B13" s="84">
        <f t="shared" si="0"/>
        <v>385</v>
      </c>
      <c r="C13" s="90">
        <v>243</v>
      </c>
      <c r="D13" s="92">
        <v>142</v>
      </c>
    </row>
    <row r="14" spans="1:4" s="8" customFormat="1" ht="15" customHeight="1">
      <c r="A14" s="94" t="s">
        <v>47</v>
      </c>
      <c r="B14" s="95">
        <v>2625</v>
      </c>
      <c r="C14" s="99" t="s">
        <v>180</v>
      </c>
      <c r="D14" s="96">
        <v>286</v>
      </c>
    </row>
    <row r="15" s="97" customFormat="1" ht="15" customHeight="1">
      <c r="A15" s="97" t="s">
        <v>181</v>
      </c>
    </row>
    <row r="16" s="97" customFormat="1" ht="15" customHeight="1">
      <c r="A16" s="97" t="s">
        <v>184</v>
      </c>
    </row>
    <row r="17" s="97" customFormat="1" ht="15" customHeight="1">
      <c r="A17" s="97" t="s">
        <v>182</v>
      </c>
    </row>
    <row r="18" s="97" customFormat="1" ht="15" customHeight="1">
      <c r="A18" s="97" t="s">
        <v>178</v>
      </c>
    </row>
    <row r="19" s="97" customFormat="1" ht="15" customHeight="1">
      <c r="A19" s="97" t="s">
        <v>185</v>
      </c>
    </row>
    <row r="20" s="97" customFormat="1" ht="15" customHeight="1">
      <c r="A20" s="97" t="s">
        <v>183</v>
      </c>
    </row>
  </sheetData>
  <mergeCells count="1">
    <mergeCell ref="B3:B4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4">
      <selection activeCell="F41" sqref="F41"/>
    </sheetView>
  </sheetViews>
  <sheetFormatPr defaultColWidth="9.140625" defaultRowHeight="12.75"/>
  <cols>
    <col min="1" max="1" width="17.7109375" style="0" customWidth="1"/>
    <col min="2" max="2" width="8.7109375" style="32" customWidth="1"/>
    <col min="3" max="4" width="8.57421875" style="32" customWidth="1"/>
    <col min="5" max="5" width="7.28125" style="32" customWidth="1"/>
    <col min="6" max="7" width="7.57421875" style="32" customWidth="1"/>
    <col min="8" max="8" width="8.28125" style="32" customWidth="1"/>
    <col min="9" max="10" width="7.7109375" style="32" customWidth="1"/>
    <col min="11" max="11" width="7.421875" style="32" customWidth="1"/>
  </cols>
  <sheetData>
    <row r="1" spans="1:11" s="1" customFormat="1" ht="12.75">
      <c r="A1" s="1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" customHeight="1" thickBo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3" customHeight="1" thickTop="1"/>
    <row r="4" spans="4:11" ht="11.25" customHeight="1">
      <c r="D4" s="5" t="s">
        <v>0</v>
      </c>
      <c r="E4" s="104" t="s">
        <v>158</v>
      </c>
      <c r="F4" s="104"/>
      <c r="G4" s="104"/>
      <c r="H4" s="104"/>
      <c r="I4" s="104"/>
      <c r="J4" s="104"/>
      <c r="K4" s="104"/>
    </row>
    <row r="5" spans="2:11" ht="4.5" customHeight="1">
      <c r="B5" s="33"/>
      <c r="C5" s="104" t="s">
        <v>49</v>
      </c>
      <c r="D5" s="104" t="s">
        <v>50</v>
      </c>
      <c r="E5" s="34"/>
      <c r="F5" s="34"/>
      <c r="G5" s="34"/>
      <c r="H5" s="34"/>
      <c r="I5" s="34"/>
      <c r="J5" s="34"/>
      <c r="K5" s="34"/>
    </row>
    <row r="6" spans="3:4" ht="4.5" customHeight="1">
      <c r="C6" s="105"/>
      <c r="D6" s="105"/>
    </row>
    <row r="7" spans="1:11" s="3" customFormat="1" ht="11.25" customHeight="1">
      <c r="A7" s="5" t="s">
        <v>51</v>
      </c>
      <c r="B7" s="5" t="s">
        <v>0</v>
      </c>
      <c r="C7" s="5" t="s">
        <v>52</v>
      </c>
      <c r="D7" s="5" t="s">
        <v>53</v>
      </c>
      <c r="E7" s="5"/>
      <c r="F7" s="5"/>
      <c r="G7" s="5"/>
      <c r="H7" s="5"/>
      <c r="I7" s="5" t="s">
        <v>38</v>
      </c>
      <c r="J7" s="5" t="s">
        <v>54</v>
      </c>
      <c r="K7" s="5"/>
    </row>
    <row r="8" spans="1:11" s="3" customFormat="1" ht="11.25" customHeight="1">
      <c r="A8" s="5" t="s">
        <v>55</v>
      </c>
      <c r="B8" s="5" t="s">
        <v>56</v>
      </c>
      <c r="C8" s="5" t="s">
        <v>56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</row>
    <row r="9" spans="2:11" s="3" customFormat="1" ht="11.25" customHeight="1">
      <c r="B9" s="5" t="s">
        <v>64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68</v>
      </c>
      <c r="H9" s="5" t="s">
        <v>69</v>
      </c>
      <c r="I9" s="5" t="s">
        <v>70</v>
      </c>
      <c r="J9" s="5" t="s">
        <v>71</v>
      </c>
      <c r="K9" s="5" t="s">
        <v>72</v>
      </c>
    </row>
    <row r="10" spans="2:11" ht="2.2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ht="2.25" customHeight="1"/>
    <row r="12" spans="2:11" ht="11.25" customHeight="1"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2.2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ht="2.25" customHeight="1"/>
    <row r="15" spans="1:11" s="3" customFormat="1" ht="9.75" customHeight="1">
      <c r="A15" s="9" t="s">
        <v>73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3" customFormat="1" ht="9.75" customHeight="1">
      <c r="A16" s="7" t="s">
        <v>74</v>
      </c>
      <c r="B16" s="37">
        <f aca="true" t="shared" si="0" ref="B16:K16">SUM(B21+B27+B33)</f>
        <v>80148</v>
      </c>
      <c r="C16" s="37">
        <f t="shared" si="0"/>
        <v>16461</v>
      </c>
      <c r="D16" s="37">
        <f t="shared" si="0"/>
        <v>63687</v>
      </c>
      <c r="E16" s="37">
        <f t="shared" si="0"/>
        <v>336</v>
      </c>
      <c r="F16" s="37">
        <f t="shared" si="0"/>
        <v>6864</v>
      </c>
      <c r="G16" s="37">
        <f t="shared" si="0"/>
        <v>612</v>
      </c>
      <c r="H16" s="37">
        <f t="shared" si="0"/>
        <v>52203</v>
      </c>
      <c r="I16" s="37">
        <f t="shared" si="0"/>
        <v>2194</v>
      </c>
      <c r="J16" s="37">
        <f t="shared" si="0"/>
        <v>1478</v>
      </c>
      <c r="K16" s="37">
        <f t="shared" si="0"/>
        <v>2666</v>
      </c>
    </row>
    <row r="17" spans="1:11" s="3" customFormat="1" ht="9.75" customHeight="1">
      <c r="A17" s="7" t="s">
        <v>75</v>
      </c>
      <c r="B17" s="37">
        <v>2</v>
      </c>
      <c r="C17" s="37">
        <v>0</v>
      </c>
      <c r="D17" s="37">
        <v>2</v>
      </c>
      <c r="E17" s="37">
        <f aca="true" t="shared" si="1" ref="E17:K17">SUM(E23+E29+E35)</f>
        <v>0</v>
      </c>
      <c r="F17" s="37">
        <f t="shared" si="1"/>
        <v>0</v>
      </c>
      <c r="G17" s="37">
        <f t="shared" si="1"/>
        <v>0</v>
      </c>
      <c r="H17" s="37">
        <f t="shared" si="1"/>
        <v>2</v>
      </c>
      <c r="I17" s="37">
        <f t="shared" si="1"/>
        <v>0</v>
      </c>
      <c r="J17" s="37">
        <f t="shared" si="1"/>
        <v>0</v>
      </c>
      <c r="K17" s="37">
        <f t="shared" si="1"/>
        <v>0</v>
      </c>
    </row>
    <row r="18" spans="1:11" ht="2.25" customHeight="1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2.2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s="3" customFormat="1" ht="9.75" customHeight="1">
      <c r="A20" s="9" t="s">
        <v>76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3" customFormat="1" ht="9.75" customHeight="1">
      <c r="A21" s="7" t="s">
        <v>74</v>
      </c>
      <c r="B21" s="40">
        <f>SUM(C21+D21)</f>
        <v>18216</v>
      </c>
      <c r="C21" s="40">
        <v>3564</v>
      </c>
      <c r="D21" s="40">
        <f>SUM(E21:J21)</f>
        <v>14652</v>
      </c>
      <c r="E21" s="40">
        <v>67</v>
      </c>
      <c r="F21" s="40">
        <v>777</v>
      </c>
      <c r="G21" s="40">
        <v>32</v>
      </c>
      <c r="H21" s="40">
        <v>13093</v>
      </c>
      <c r="I21" s="40">
        <v>464</v>
      </c>
      <c r="J21" s="40">
        <v>219</v>
      </c>
      <c r="K21" s="40">
        <v>806</v>
      </c>
    </row>
    <row r="22" spans="1:11" s="3" customFormat="1" ht="9.75" customHeight="1">
      <c r="A22" s="17" t="s">
        <v>77</v>
      </c>
      <c r="B22" s="40">
        <f>SUM(C22+D22)</f>
        <v>3012915</v>
      </c>
      <c r="C22" s="40">
        <v>733899</v>
      </c>
      <c r="D22" s="40">
        <f>SUM(E22:J22)</f>
        <v>2279016</v>
      </c>
      <c r="E22" s="40">
        <v>4810</v>
      </c>
      <c r="F22" s="40">
        <v>102220</v>
      </c>
      <c r="G22" s="40">
        <v>407</v>
      </c>
      <c r="H22" s="40">
        <v>2008487</v>
      </c>
      <c r="I22" s="40">
        <v>57765</v>
      </c>
      <c r="J22" s="40">
        <v>105327</v>
      </c>
      <c r="K22" s="40">
        <v>456293</v>
      </c>
    </row>
    <row r="23" spans="1:11" s="3" customFormat="1" ht="9.75" customHeight="1">
      <c r="A23" s="7" t="s">
        <v>75</v>
      </c>
      <c r="B23" s="40">
        <f>SUM(C23+D23)</f>
        <v>0</v>
      </c>
      <c r="C23" s="40">
        <v>0</v>
      </c>
      <c r="D23" s="40">
        <f>SUM(E23:J23)</f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2.25" customHeight="1">
      <c r="A24" s="36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2:11" ht="2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s="3" customFormat="1" ht="9.75" customHeight="1">
      <c r="A26" s="9" t="s">
        <v>78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s="3" customFormat="1" ht="9.75" customHeight="1">
      <c r="A27" s="7" t="s">
        <v>74</v>
      </c>
      <c r="B27" s="40">
        <f>SUM(C27+D27)</f>
        <v>54963</v>
      </c>
      <c r="C27" s="40">
        <v>11172</v>
      </c>
      <c r="D27" s="40">
        <f>SUM(E27:J27)</f>
        <v>43791</v>
      </c>
      <c r="E27" s="40">
        <v>243</v>
      </c>
      <c r="F27" s="40">
        <v>4926</v>
      </c>
      <c r="G27" s="40">
        <v>503</v>
      </c>
      <c r="H27" s="40">
        <v>35598</v>
      </c>
      <c r="I27" s="40">
        <v>1549</v>
      </c>
      <c r="J27" s="40">
        <v>972</v>
      </c>
      <c r="K27" s="40">
        <v>1771</v>
      </c>
    </row>
    <row r="28" spans="1:11" s="3" customFormat="1" ht="9.75" customHeight="1">
      <c r="A28" s="17" t="s">
        <v>77</v>
      </c>
      <c r="B28" s="40">
        <f>SUM(C28+D28)</f>
        <v>43771971</v>
      </c>
      <c r="C28" s="40">
        <v>19891771</v>
      </c>
      <c r="D28" s="40">
        <f>SUM(E28:J28)</f>
        <v>23880200</v>
      </c>
      <c r="E28" s="40">
        <v>167088</v>
      </c>
      <c r="F28" s="40">
        <v>2330035</v>
      </c>
      <c r="G28" s="40">
        <v>119955</v>
      </c>
      <c r="H28" s="40">
        <v>16030859</v>
      </c>
      <c r="I28" s="40">
        <v>1544290</v>
      </c>
      <c r="J28" s="40">
        <v>3687973</v>
      </c>
      <c r="K28" s="40">
        <v>2486224</v>
      </c>
    </row>
    <row r="29" spans="1:11" s="3" customFormat="1" ht="9.75" customHeight="1">
      <c r="A29" s="7" t="s">
        <v>75</v>
      </c>
      <c r="B29" s="40">
        <f>SUM(C29+D29)</f>
        <v>0</v>
      </c>
      <c r="C29" s="40">
        <v>0</v>
      </c>
      <c r="D29" s="40">
        <f>SUM(E29:J29)</f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ht="2.25" customHeight="1">
      <c r="A30" s="36"/>
      <c r="B30" s="41"/>
      <c r="C30" s="41" t="s">
        <v>79</v>
      </c>
      <c r="D30" s="41"/>
      <c r="E30" s="41"/>
      <c r="F30" s="41"/>
      <c r="G30" s="41"/>
      <c r="H30" s="41"/>
      <c r="I30" s="41"/>
      <c r="J30" s="41"/>
      <c r="K30" s="41"/>
    </row>
    <row r="31" spans="2:11" ht="2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3" customFormat="1" ht="9.75" customHeight="1">
      <c r="A32" s="9" t="s">
        <v>80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s="3" customFormat="1" ht="9.75" customHeight="1">
      <c r="A33" s="7" t="s">
        <v>74</v>
      </c>
      <c r="B33" s="40">
        <f>SUM(C33+D33)</f>
        <v>6969</v>
      </c>
      <c r="C33" s="40">
        <v>1725</v>
      </c>
      <c r="D33" s="40">
        <f>SUM(E33:J33)</f>
        <v>5244</v>
      </c>
      <c r="E33" s="40">
        <v>26</v>
      </c>
      <c r="F33" s="40">
        <v>1161</v>
      </c>
      <c r="G33" s="40">
        <v>77</v>
      </c>
      <c r="H33" s="40">
        <v>3512</v>
      </c>
      <c r="I33" s="40">
        <v>181</v>
      </c>
      <c r="J33" s="40">
        <v>287</v>
      </c>
      <c r="K33" s="40">
        <v>89</v>
      </c>
    </row>
    <row r="34" spans="1:11" s="3" customFormat="1" ht="9.75" customHeight="1">
      <c r="A34" s="17" t="s">
        <v>77</v>
      </c>
      <c r="B34" s="40">
        <f>SUM(C34+D34)</f>
        <v>2305848</v>
      </c>
      <c r="C34" s="40">
        <v>395024</v>
      </c>
      <c r="D34" s="40">
        <f>SUM(E34:J34)</f>
        <v>1910824</v>
      </c>
      <c r="E34" s="40">
        <v>968</v>
      </c>
      <c r="F34" s="40">
        <v>133217</v>
      </c>
      <c r="G34" s="40">
        <v>1602</v>
      </c>
      <c r="H34" s="40">
        <v>942075</v>
      </c>
      <c r="I34" s="40">
        <v>354347</v>
      </c>
      <c r="J34" s="40">
        <v>478615</v>
      </c>
      <c r="K34" s="40">
        <v>19022</v>
      </c>
    </row>
    <row r="35" spans="1:11" s="3" customFormat="1" ht="9.75" customHeight="1">
      <c r="A35" s="7" t="s">
        <v>75</v>
      </c>
      <c r="B35" s="40">
        <v>2</v>
      </c>
      <c r="C35" s="40">
        <v>0</v>
      </c>
      <c r="D35" s="40">
        <v>2</v>
      </c>
      <c r="E35" s="40">
        <v>0</v>
      </c>
      <c r="F35" s="40">
        <v>0</v>
      </c>
      <c r="G35" s="40">
        <v>0</v>
      </c>
      <c r="H35" s="40">
        <v>2</v>
      </c>
      <c r="I35" s="40">
        <v>0</v>
      </c>
      <c r="J35" s="40">
        <v>0</v>
      </c>
      <c r="K35" s="40">
        <v>0</v>
      </c>
    </row>
    <row r="36" spans="1:11" s="3" customFormat="1" ht="2.25" customHeight="1">
      <c r="A36" s="6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s="3" customFormat="1" ht="2.25" customHeigh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9.75" customHeight="1">
      <c r="A38" s="3" t="s">
        <v>11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s="3" customFormat="1" ht="9.7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s="3" customFormat="1" ht="9.7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s="3" customFormat="1" ht="9.75" customHeight="1">
      <c r="B41" s="5"/>
      <c r="C41" s="5"/>
      <c r="D41" s="44"/>
      <c r="E41" s="5"/>
      <c r="F41" s="5"/>
      <c r="G41" s="5"/>
      <c r="H41" s="5"/>
      <c r="I41" s="5"/>
      <c r="J41" s="5"/>
      <c r="K41" s="5"/>
    </row>
    <row r="42" spans="2:11" s="3" customFormat="1" ht="9.7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s="3" customFormat="1" ht="9.75" customHeight="1">
      <c r="B43" s="5"/>
      <c r="C43" s="5"/>
      <c r="D43" s="44"/>
      <c r="E43" s="5"/>
      <c r="F43" s="5"/>
      <c r="G43" s="5"/>
      <c r="H43" s="5"/>
      <c r="I43" s="5"/>
      <c r="J43" s="5"/>
      <c r="K43" s="5"/>
    </row>
    <row r="44" spans="2:11" s="3" customFormat="1" ht="9.7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s="3" customFormat="1" ht="9.7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s="3" customFormat="1" ht="9.7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s="3" customFormat="1" ht="9.7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s="3" customFormat="1" ht="9.7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s="3" customFormat="1" ht="9.7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s="3" customFormat="1" ht="9.7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s="3" customFormat="1" ht="9.7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s="3" customFormat="1" ht="9.7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s="3" customFormat="1" ht="9.7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3">
    <mergeCell ref="E4:K4"/>
    <mergeCell ref="C5:C6"/>
    <mergeCell ref="D5:D6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25">
      <selection activeCell="A58" sqref="A58"/>
    </sheetView>
  </sheetViews>
  <sheetFormatPr defaultColWidth="9.140625" defaultRowHeight="12.75"/>
  <cols>
    <col min="1" max="1" width="53.57421875" style="0" customWidth="1"/>
    <col min="2" max="2" width="9.7109375" style="0" customWidth="1"/>
    <col min="5" max="5" width="9.28125" style="0" customWidth="1"/>
  </cols>
  <sheetData>
    <row r="1" ht="12.75">
      <c r="A1" s="1" t="s">
        <v>81</v>
      </c>
    </row>
    <row r="2" ht="12.75">
      <c r="A2" s="1" t="s">
        <v>82</v>
      </c>
    </row>
    <row r="3" spans="1:5" ht="2.25" customHeight="1" thickBot="1">
      <c r="A3" s="2"/>
      <c r="B3" s="2"/>
      <c r="C3" s="2"/>
      <c r="D3" s="2"/>
      <c r="E3" s="2"/>
    </row>
    <row r="4" ht="2.25" customHeight="1" thickTop="1"/>
    <row r="5" s="3" customFormat="1" ht="12.75" customHeight="1">
      <c r="B5" s="106" t="s">
        <v>83</v>
      </c>
    </row>
    <row r="6" spans="1:5" s="3" customFormat="1" ht="9">
      <c r="A6" s="5" t="s">
        <v>84</v>
      </c>
      <c r="B6" s="106"/>
      <c r="C6" s="5" t="s">
        <v>85</v>
      </c>
      <c r="D6" s="5" t="s">
        <v>86</v>
      </c>
      <c r="E6" s="5" t="s">
        <v>87</v>
      </c>
    </row>
    <row r="7" spans="1:5" s="3" customFormat="1" ht="9">
      <c r="A7" s="5" t="s">
        <v>88</v>
      </c>
      <c r="B7" s="45" t="s">
        <v>89</v>
      </c>
      <c r="C7" s="5"/>
      <c r="D7" s="5"/>
      <c r="E7" s="5"/>
    </row>
    <row r="8" spans="2:5" s="3" customFormat="1" ht="2.25" customHeight="1">
      <c r="B8" s="4"/>
      <c r="C8" s="4"/>
      <c r="D8" s="4"/>
      <c r="E8" s="4"/>
    </row>
    <row r="9" s="3" customFormat="1" ht="1.5" customHeight="1"/>
    <row r="10" spans="2:5" s="3" customFormat="1" ht="9">
      <c r="B10" s="46">
        <v>1</v>
      </c>
      <c r="C10" s="46">
        <v>2</v>
      </c>
      <c r="D10" s="46">
        <v>3</v>
      </c>
      <c r="E10" s="46">
        <v>4</v>
      </c>
    </row>
    <row r="11" spans="1:5" s="3" customFormat="1" ht="2.25" customHeight="1">
      <c r="A11" s="4"/>
      <c r="B11" s="4"/>
      <c r="C11" s="4"/>
      <c r="D11" s="4"/>
      <c r="E11" s="4"/>
    </row>
    <row r="12" s="3" customFormat="1" ht="2.25" customHeight="1"/>
    <row r="13" spans="1:5" s="9" customFormat="1" ht="12" customHeight="1">
      <c r="A13" s="9" t="s">
        <v>90</v>
      </c>
      <c r="B13" s="47">
        <f>SUM(B17:B54)</f>
        <v>91439</v>
      </c>
      <c r="C13" s="47">
        <f>SUM(C17:C54)</f>
        <v>72092</v>
      </c>
      <c r="D13" s="47">
        <f>SUM(D17:D54)</f>
        <v>1192</v>
      </c>
      <c r="E13" s="47">
        <f>SUM(E17:E54)</f>
        <v>18155</v>
      </c>
    </row>
    <row r="14" spans="1:5" s="9" customFormat="1" ht="2.25" customHeight="1">
      <c r="A14" s="48"/>
      <c r="B14" s="49"/>
      <c r="C14" s="49"/>
      <c r="D14" s="49"/>
      <c r="E14" s="49"/>
    </row>
    <row r="15" spans="2:5" s="9" customFormat="1" ht="2.25" customHeight="1">
      <c r="B15" s="47"/>
      <c r="C15" s="47"/>
      <c r="D15" s="47"/>
      <c r="E15" s="47"/>
    </row>
    <row r="16" spans="1:5" s="3" customFormat="1" ht="9.75" customHeight="1">
      <c r="A16" s="9" t="s">
        <v>169</v>
      </c>
      <c r="B16" s="47">
        <f>SUM(B17:B43)</f>
        <v>91312</v>
      </c>
      <c r="C16" s="47">
        <f>SUM(C17:C43)</f>
        <v>72054</v>
      </c>
      <c r="D16" s="47">
        <f>SUM(D17:D43)</f>
        <v>1192</v>
      </c>
      <c r="E16" s="47">
        <f>SUM(E17:E43)</f>
        <v>18066</v>
      </c>
    </row>
    <row r="17" spans="1:6" s="3" customFormat="1" ht="10.5" customHeight="1">
      <c r="A17" s="7" t="s">
        <v>91</v>
      </c>
      <c r="B17" s="50">
        <f>SUM(C17:E17)</f>
        <v>20</v>
      </c>
      <c r="C17" s="50">
        <v>13</v>
      </c>
      <c r="D17" s="50">
        <v>0</v>
      </c>
      <c r="E17" s="50">
        <v>7</v>
      </c>
      <c r="F17" s="12"/>
    </row>
    <row r="18" spans="1:6" s="3" customFormat="1" ht="9.75" customHeight="1">
      <c r="A18" s="7" t="s">
        <v>92</v>
      </c>
      <c r="B18" s="50">
        <f aca="true" t="shared" si="0" ref="B18:B43">SUM(C18:E18)</f>
        <v>178</v>
      </c>
      <c r="C18" s="50">
        <v>138</v>
      </c>
      <c r="D18" s="50">
        <v>0</v>
      </c>
      <c r="E18" s="50">
        <v>40</v>
      </c>
      <c r="F18" s="12"/>
    </row>
    <row r="19" spans="1:6" s="3" customFormat="1" ht="9.75" customHeight="1">
      <c r="A19" s="7" t="s">
        <v>170</v>
      </c>
      <c r="B19" s="50">
        <f t="shared" si="0"/>
        <v>83843</v>
      </c>
      <c r="C19" s="50">
        <v>66580</v>
      </c>
      <c r="D19" s="50">
        <v>1094</v>
      </c>
      <c r="E19" s="50">
        <v>16169</v>
      </c>
      <c r="F19" s="12"/>
    </row>
    <row r="20" spans="1:6" s="3" customFormat="1" ht="9.75" customHeight="1">
      <c r="A20" s="7" t="s">
        <v>93</v>
      </c>
      <c r="B20" s="50">
        <f t="shared" si="0"/>
        <v>2241</v>
      </c>
      <c r="C20" s="50">
        <v>1562</v>
      </c>
      <c r="D20" s="50">
        <v>13</v>
      </c>
      <c r="E20" s="50">
        <v>666</v>
      </c>
      <c r="F20" s="12"/>
    </row>
    <row r="21" spans="1:6" s="3" customFormat="1" ht="9.75" customHeight="1">
      <c r="A21" s="7" t="s">
        <v>171</v>
      </c>
      <c r="B21" s="50">
        <f t="shared" si="0"/>
        <v>387</v>
      </c>
      <c r="C21" s="50">
        <v>330</v>
      </c>
      <c r="D21" s="76">
        <v>1</v>
      </c>
      <c r="E21" s="50">
        <v>56</v>
      </c>
      <c r="F21" s="12"/>
    </row>
    <row r="22" spans="1:6" s="3" customFormat="1" ht="9.75" customHeight="1">
      <c r="A22" s="7" t="s">
        <v>94</v>
      </c>
      <c r="B22" s="50">
        <f t="shared" si="0"/>
        <v>2048</v>
      </c>
      <c r="C22" s="50">
        <v>1706</v>
      </c>
      <c r="D22" s="50">
        <v>15</v>
      </c>
      <c r="E22" s="50">
        <v>327</v>
      </c>
      <c r="F22" s="12"/>
    </row>
    <row r="23" spans="1:6" s="3" customFormat="1" ht="9.75" customHeight="1">
      <c r="A23" s="7" t="s">
        <v>95</v>
      </c>
      <c r="B23" s="50">
        <f t="shared" si="0"/>
        <v>1370</v>
      </c>
      <c r="C23" s="50">
        <v>893</v>
      </c>
      <c r="D23" s="50">
        <v>5</v>
      </c>
      <c r="E23" s="50">
        <v>472</v>
      </c>
      <c r="F23" s="12"/>
    </row>
    <row r="24" spans="1:6" s="3" customFormat="1" ht="9.75" customHeight="1">
      <c r="A24" s="7" t="s">
        <v>96</v>
      </c>
      <c r="B24" s="50">
        <f t="shared" si="0"/>
        <v>42</v>
      </c>
      <c r="C24" s="50">
        <v>26</v>
      </c>
      <c r="D24" s="50">
        <v>1</v>
      </c>
      <c r="E24" s="50">
        <v>15</v>
      </c>
      <c r="F24" s="12"/>
    </row>
    <row r="25" spans="1:6" s="3" customFormat="1" ht="9.75" customHeight="1">
      <c r="A25" s="7" t="s">
        <v>97</v>
      </c>
      <c r="B25" s="50">
        <f t="shared" si="0"/>
        <v>264</v>
      </c>
      <c r="C25" s="50">
        <v>203</v>
      </c>
      <c r="D25" s="50">
        <v>3</v>
      </c>
      <c r="E25" s="50">
        <v>58</v>
      </c>
      <c r="F25" s="12"/>
    </row>
    <row r="26" spans="1:6" s="3" customFormat="1" ht="9.75" customHeight="1">
      <c r="A26" s="7" t="s">
        <v>98</v>
      </c>
      <c r="B26" s="50">
        <f t="shared" si="0"/>
        <v>58</v>
      </c>
      <c r="C26" s="50">
        <v>30</v>
      </c>
      <c r="D26" s="50">
        <v>0</v>
      </c>
      <c r="E26" s="50">
        <v>28</v>
      </c>
      <c r="F26" s="12"/>
    </row>
    <row r="27" spans="1:6" s="3" customFormat="1" ht="9.75" customHeight="1">
      <c r="A27" s="7" t="s">
        <v>99</v>
      </c>
      <c r="B27" s="50">
        <f t="shared" si="0"/>
        <v>0</v>
      </c>
      <c r="C27" s="50">
        <v>0</v>
      </c>
      <c r="D27" s="50">
        <v>0</v>
      </c>
      <c r="E27" s="50">
        <v>0</v>
      </c>
      <c r="F27" s="12"/>
    </row>
    <row r="28" spans="1:6" s="3" customFormat="1" ht="9.75" customHeight="1">
      <c r="A28" s="7" t="s">
        <v>100</v>
      </c>
      <c r="B28" s="50">
        <f t="shared" si="0"/>
        <v>137</v>
      </c>
      <c r="C28" s="50">
        <v>105</v>
      </c>
      <c r="D28" s="50">
        <v>1</v>
      </c>
      <c r="E28" s="50">
        <v>31</v>
      </c>
      <c r="F28" s="12"/>
    </row>
    <row r="29" spans="1:6" s="3" customFormat="1" ht="9.75" customHeight="1">
      <c r="A29" s="7" t="s">
        <v>101</v>
      </c>
      <c r="B29" s="50">
        <f t="shared" si="0"/>
        <v>173</v>
      </c>
      <c r="C29" s="50">
        <v>153</v>
      </c>
      <c r="D29" s="50">
        <v>1</v>
      </c>
      <c r="E29" s="50">
        <v>19</v>
      </c>
      <c r="F29" s="12"/>
    </row>
    <row r="30" spans="1:6" s="3" customFormat="1" ht="9.75" customHeight="1">
      <c r="A30" s="7" t="s">
        <v>102</v>
      </c>
      <c r="B30" s="50">
        <f t="shared" si="0"/>
        <v>11</v>
      </c>
      <c r="C30" s="50">
        <v>8</v>
      </c>
      <c r="D30" s="50">
        <v>1</v>
      </c>
      <c r="E30" s="50">
        <v>2</v>
      </c>
      <c r="F30" s="12"/>
    </row>
    <row r="31" spans="1:6" s="3" customFormat="1" ht="9.75" customHeight="1">
      <c r="A31" s="7" t="s">
        <v>103</v>
      </c>
      <c r="B31" s="50">
        <f t="shared" si="0"/>
        <v>254</v>
      </c>
      <c r="C31" s="77">
        <v>76</v>
      </c>
      <c r="D31" s="50">
        <v>55</v>
      </c>
      <c r="E31" s="50">
        <v>123</v>
      </c>
      <c r="F31" s="12"/>
    </row>
    <row r="32" spans="1:6" s="3" customFormat="1" ht="9.75" customHeight="1">
      <c r="A32" s="7" t="s">
        <v>104</v>
      </c>
      <c r="B32" s="50">
        <f t="shared" si="0"/>
        <v>0</v>
      </c>
      <c r="C32" s="50">
        <v>0</v>
      </c>
      <c r="D32" s="50">
        <v>0</v>
      </c>
      <c r="E32" s="50">
        <v>0</v>
      </c>
      <c r="F32" s="12"/>
    </row>
    <row r="33" spans="1:6" s="3" customFormat="1" ht="9.75" customHeight="1">
      <c r="A33" s="7" t="s">
        <v>105</v>
      </c>
      <c r="B33" s="50">
        <f t="shared" si="0"/>
        <v>2</v>
      </c>
      <c r="C33" s="50">
        <v>2</v>
      </c>
      <c r="D33" s="50">
        <v>0</v>
      </c>
      <c r="E33" s="50">
        <v>0</v>
      </c>
      <c r="F33" s="12"/>
    </row>
    <row r="34" spans="1:6" s="3" customFormat="1" ht="9.75" customHeight="1">
      <c r="A34" s="7" t="s">
        <v>106</v>
      </c>
      <c r="B34" s="50">
        <f t="shared" si="0"/>
        <v>0</v>
      </c>
      <c r="C34" s="50">
        <v>0</v>
      </c>
      <c r="D34" s="50">
        <v>0</v>
      </c>
      <c r="E34" s="50">
        <v>0</v>
      </c>
      <c r="F34" s="12"/>
    </row>
    <row r="35" spans="1:6" s="3" customFormat="1" ht="9.75" customHeight="1">
      <c r="A35" s="7" t="s">
        <v>107</v>
      </c>
      <c r="B35" s="50">
        <f t="shared" si="0"/>
        <v>204</v>
      </c>
      <c r="C35" s="50">
        <v>155</v>
      </c>
      <c r="D35" s="50">
        <v>1</v>
      </c>
      <c r="E35" s="50">
        <v>48</v>
      </c>
      <c r="F35" s="12"/>
    </row>
    <row r="36" spans="1:6" s="3" customFormat="1" ht="9.75" customHeight="1">
      <c r="A36" s="7" t="s">
        <v>108</v>
      </c>
      <c r="B36" s="50">
        <f t="shared" si="0"/>
        <v>1</v>
      </c>
      <c r="C36" s="76">
        <v>0</v>
      </c>
      <c r="D36" s="50">
        <v>0</v>
      </c>
      <c r="E36" s="50">
        <v>1</v>
      </c>
      <c r="F36" s="12"/>
    </row>
    <row r="37" spans="1:6" s="3" customFormat="1" ht="9.75" customHeight="1">
      <c r="A37" s="7" t="s">
        <v>159</v>
      </c>
      <c r="B37" s="50">
        <f t="shared" si="0"/>
        <v>0</v>
      </c>
      <c r="C37" s="50">
        <v>0</v>
      </c>
      <c r="D37" s="50">
        <v>0</v>
      </c>
      <c r="E37" s="50">
        <v>0</v>
      </c>
      <c r="F37" s="12"/>
    </row>
    <row r="38" spans="1:6" s="3" customFormat="1" ht="9.75" customHeight="1">
      <c r="A38" s="7" t="s">
        <v>109</v>
      </c>
      <c r="B38" s="50">
        <f t="shared" si="0"/>
        <v>0</v>
      </c>
      <c r="C38" s="50">
        <v>0</v>
      </c>
      <c r="D38" s="50">
        <v>0</v>
      </c>
      <c r="E38" s="50">
        <v>0</v>
      </c>
      <c r="F38" s="12"/>
    </row>
    <row r="39" spans="1:6" s="3" customFormat="1" ht="9.75" customHeight="1">
      <c r="A39" s="7" t="s">
        <v>110</v>
      </c>
      <c r="B39" s="50"/>
      <c r="C39" s="50"/>
      <c r="D39" s="50"/>
      <c r="E39" s="50"/>
      <c r="F39" s="12"/>
    </row>
    <row r="40" spans="1:6" s="3" customFormat="1" ht="9.75" customHeight="1">
      <c r="A40" s="7" t="s">
        <v>111</v>
      </c>
      <c r="B40" s="50">
        <f>SUM(C40:E40)</f>
        <v>0</v>
      </c>
      <c r="C40" s="50">
        <v>0</v>
      </c>
      <c r="D40" s="50">
        <v>0</v>
      </c>
      <c r="E40" s="50">
        <v>0</v>
      </c>
      <c r="F40" s="12"/>
    </row>
    <row r="41" spans="1:6" s="3" customFormat="1" ht="9.75" customHeight="1">
      <c r="A41" s="7" t="s">
        <v>112</v>
      </c>
      <c r="B41" s="50">
        <f t="shared" si="0"/>
        <v>78</v>
      </c>
      <c r="C41" s="50">
        <v>73</v>
      </c>
      <c r="D41" s="50">
        <v>1</v>
      </c>
      <c r="E41" s="50">
        <v>4</v>
      </c>
      <c r="F41" s="12"/>
    </row>
    <row r="42" spans="1:6" s="3" customFormat="1" ht="9.75" customHeight="1">
      <c r="A42" s="7" t="s">
        <v>113</v>
      </c>
      <c r="B42" s="50">
        <f t="shared" si="0"/>
        <v>0</v>
      </c>
      <c r="C42" s="50">
        <v>0</v>
      </c>
      <c r="D42" s="50">
        <v>0</v>
      </c>
      <c r="E42" s="50">
        <v>0</v>
      </c>
      <c r="F42" s="12"/>
    </row>
    <row r="43" spans="1:6" s="3" customFormat="1" ht="9.75" customHeight="1">
      <c r="A43" s="7" t="s">
        <v>114</v>
      </c>
      <c r="B43" s="50">
        <f t="shared" si="0"/>
        <v>1</v>
      </c>
      <c r="C43" s="50">
        <v>1</v>
      </c>
      <c r="D43" s="50">
        <v>0</v>
      </c>
      <c r="E43" s="50">
        <v>0</v>
      </c>
      <c r="F43" s="12"/>
    </row>
    <row r="44" spans="1:6" s="9" customFormat="1" ht="2.25" customHeight="1">
      <c r="A44" s="48"/>
      <c r="B44" s="51"/>
      <c r="C44" s="51"/>
      <c r="D44" s="51"/>
      <c r="E44" s="51"/>
      <c r="F44" s="67"/>
    </row>
    <row r="45" spans="2:6" s="9" customFormat="1" ht="2.25" customHeight="1">
      <c r="B45" s="52"/>
      <c r="C45" s="52"/>
      <c r="D45" s="52"/>
      <c r="E45" s="52"/>
      <c r="F45" s="67"/>
    </row>
    <row r="46" spans="1:6" s="9" customFormat="1" ht="10.5" customHeight="1">
      <c r="A46" s="53" t="s">
        <v>172</v>
      </c>
      <c r="B46" s="52">
        <f aca="true" t="shared" si="1" ref="B46:B51">SUM(C46:E46)</f>
        <v>6</v>
      </c>
      <c r="C46" s="52">
        <v>6</v>
      </c>
      <c r="D46" s="52">
        <v>0</v>
      </c>
      <c r="E46" s="52">
        <v>0</v>
      </c>
      <c r="F46" s="67"/>
    </row>
    <row r="47" spans="1:6" s="9" customFormat="1" ht="9.75" customHeight="1">
      <c r="A47" s="53" t="s">
        <v>115</v>
      </c>
      <c r="B47" s="52">
        <f t="shared" si="1"/>
        <v>0</v>
      </c>
      <c r="C47" s="52">
        <v>0</v>
      </c>
      <c r="D47" s="52">
        <v>0</v>
      </c>
      <c r="E47" s="52">
        <v>0</v>
      </c>
      <c r="F47" s="67"/>
    </row>
    <row r="48" spans="1:6" s="9" customFormat="1" ht="9.75" customHeight="1">
      <c r="A48" s="53" t="s">
        <v>116</v>
      </c>
      <c r="B48" s="52">
        <f t="shared" si="1"/>
        <v>0</v>
      </c>
      <c r="C48" s="78">
        <v>0</v>
      </c>
      <c r="D48" s="78">
        <v>0</v>
      </c>
      <c r="E48" s="52">
        <v>0</v>
      </c>
      <c r="F48" s="52"/>
    </row>
    <row r="49" spans="1:6" s="9" customFormat="1" ht="9.75" customHeight="1">
      <c r="A49" s="53" t="s">
        <v>117</v>
      </c>
      <c r="B49" s="52">
        <f t="shared" si="1"/>
        <v>0</v>
      </c>
      <c r="C49" s="52">
        <v>0</v>
      </c>
      <c r="D49" s="52">
        <v>0</v>
      </c>
      <c r="E49" s="52">
        <v>0</v>
      </c>
      <c r="F49" s="67"/>
    </row>
    <row r="50" spans="1:6" s="9" customFormat="1" ht="9.75" customHeight="1">
      <c r="A50" s="53" t="s">
        <v>118</v>
      </c>
      <c r="B50" s="52">
        <f t="shared" si="1"/>
        <v>57</v>
      </c>
      <c r="C50" s="52">
        <v>32</v>
      </c>
      <c r="D50" s="52">
        <v>0</v>
      </c>
      <c r="E50" s="52">
        <v>25</v>
      </c>
      <c r="F50" s="67"/>
    </row>
    <row r="51" spans="1:6" s="9" customFormat="1" ht="9.75" customHeight="1">
      <c r="A51" s="53" t="s">
        <v>119</v>
      </c>
      <c r="B51" s="52">
        <f t="shared" si="1"/>
        <v>0</v>
      </c>
      <c r="C51" s="52">
        <v>0</v>
      </c>
      <c r="D51" s="52">
        <v>0</v>
      </c>
      <c r="E51" s="52">
        <v>0</v>
      </c>
      <c r="F51" s="67"/>
    </row>
    <row r="52" spans="1:6" s="9" customFormat="1" ht="2.25" customHeight="1">
      <c r="A52" s="48"/>
      <c r="B52" s="51"/>
      <c r="C52" s="51"/>
      <c r="D52" s="51"/>
      <c r="E52" s="51"/>
      <c r="F52" s="67"/>
    </row>
    <row r="53" spans="2:6" s="9" customFormat="1" ht="2.25" customHeight="1">
      <c r="B53" s="52"/>
      <c r="C53" s="52"/>
      <c r="D53" s="52"/>
      <c r="E53" s="52"/>
      <c r="F53" s="67"/>
    </row>
    <row r="54" spans="1:6" s="9" customFormat="1" ht="9.75" customHeight="1">
      <c r="A54" s="53" t="s">
        <v>167</v>
      </c>
      <c r="B54" s="52">
        <f>SUM(C54:E54)</f>
        <v>64</v>
      </c>
      <c r="C54" s="52">
        <v>0</v>
      </c>
      <c r="D54" s="52">
        <v>0</v>
      </c>
      <c r="E54" s="52">
        <v>64</v>
      </c>
      <c r="F54" s="67"/>
    </row>
    <row r="55" spans="1:6" s="3" customFormat="1" ht="2.25" customHeight="1">
      <c r="A55" s="6"/>
      <c r="B55" s="6"/>
      <c r="C55" s="54"/>
      <c r="D55" s="54"/>
      <c r="E55" s="54"/>
      <c r="F55" s="12"/>
    </row>
    <row r="56" spans="3:6" s="3" customFormat="1" ht="2.25" customHeight="1">
      <c r="C56" s="12"/>
      <c r="D56" s="12"/>
      <c r="E56" s="12"/>
      <c r="F56" s="12"/>
    </row>
    <row r="57" s="3" customFormat="1" ht="9">
      <c r="A57" s="55" t="s">
        <v>11</v>
      </c>
    </row>
  </sheetData>
  <mergeCells count="1">
    <mergeCell ref="B5:B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24">
      <selection activeCell="E30" sqref="E30"/>
    </sheetView>
  </sheetViews>
  <sheetFormatPr defaultColWidth="9.140625" defaultRowHeight="12.75"/>
  <cols>
    <col min="1" max="1" width="52.57421875" style="0" customWidth="1"/>
    <col min="2" max="5" width="9.421875" style="0" customWidth="1"/>
  </cols>
  <sheetData>
    <row r="1" spans="1:4" ht="12.75">
      <c r="A1" s="1" t="s">
        <v>120</v>
      </c>
      <c r="D1" s="62"/>
    </row>
    <row r="2" spans="1:4" ht="12.75">
      <c r="A2" s="1" t="s">
        <v>161</v>
      </c>
      <c r="D2" s="62"/>
    </row>
    <row r="3" spans="1:5" ht="1.5" customHeight="1" thickBot="1">
      <c r="A3" s="2"/>
      <c r="B3" s="2"/>
      <c r="C3" s="2"/>
      <c r="D3" s="63"/>
      <c r="E3" s="2"/>
    </row>
    <row r="4" ht="5.25" customHeight="1" thickTop="1">
      <c r="D4" s="62"/>
    </row>
    <row r="5" spans="1:5" s="3" customFormat="1" ht="12" customHeight="1">
      <c r="A5" s="5" t="s">
        <v>121</v>
      </c>
      <c r="B5" s="5">
        <v>2000</v>
      </c>
      <c r="C5" s="5">
        <v>2001</v>
      </c>
      <c r="D5" s="64">
        <v>2002</v>
      </c>
      <c r="E5" s="5">
        <v>2003</v>
      </c>
    </row>
    <row r="6" spans="2:5" s="3" customFormat="1" ht="2.25" customHeight="1">
      <c r="B6" s="4"/>
      <c r="C6" s="4"/>
      <c r="D6" s="58"/>
      <c r="E6" s="4"/>
    </row>
    <row r="7" spans="2:5" s="3" customFormat="1" ht="2.25" customHeight="1">
      <c r="B7" s="8"/>
      <c r="C7" s="8"/>
      <c r="D7" s="59"/>
      <c r="E7" s="8"/>
    </row>
    <row r="8" spans="2:5" s="3" customFormat="1" ht="9">
      <c r="B8" s="46">
        <v>1</v>
      </c>
      <c r="C8" s="46">
        <v>2</v>
      </c>
      <c r="D8" s="65">
        <v>3</v>
      </c>
      <c r="E8" s="46">
        <v>4</v>
      </c>
    </row>
    <row r="9" spans="1:5" s="3" customFormat="1" ht="2.25" customHeight="1">
      <c r="A9" s="4"/>
      <c r="B9" s="4"/>
      <c r="C9" s="4"/>
      <c r="D9" s="58"/>
      <c r="E9" s="4"/>
    </row>
    <row r="10" spans="1:5" s="3" customFormat="1" ht="2.25" customHeight="1">
      <c r="A10" s="8"/>
      <c r="B10" s="8"/>
      <c r="C10" s="8"/>
      <c r="D10" s="59"/>
      <c r="E10" s="8"/>
    </row>
    <row r="11" spans="1:5" s="9" customFormat="1" ht="10.5" customHeight="1">
      <c r="A11" s="9" t="s">
        <v>122</v>
      </c>
      <c r="B11" s="68">
        <f>SUM(B15:B54)</f>
        <v>1473062</v>
      </c>
      <c r="C11" s="68">
        <f>SUM(C14,C44:C50,C53:C54)</f>
        <v>1567580</v>
      </c>
      <c r="D11" s="69">
        <f>SUM(D14,D44:D50,D53:D54)</f>
        <v>1580767</v>
      </c>
      <c r="E11" s="69">
        <f>SUM(E14,E44:E50,E53:E54)</f>
        <v>1640949</v>
      </c>
    </row>
    <row r="12" spans="1:5" s="3" customFormat="1" ht="2.25" customHeight="1">
      <c r="A12" s="4"/>
      <c r="B12" s="70"/>
      <c r="C12" s="70"/>
      <c r="D12" s="71"/>
      <c r="E12" s="70"/>
    </row>
    <row r="13" spans="1:5" s="3" customFormat="1" ht="2.25" customHeight="1">
      <c r="A13" s="8"/>
      <c r="B13" s="72"/>
      <c r="C13" s="72"/>
      <c r="D13" s="73"/>
      <c r="E13" s="72"/>
    </row>
    <row r="14" spans="1:5" s="9" customFormat="1" ht="10.5" customHeight="1">
      <c r="A14" s="9" t="s">
        <v>123</v>
      </c>
      <c r="B14" s="68">
        <f>SUM(B15:B41)</f>
        <v>1354395</v>
      </c>
      <c r="C14" s="68">
        <f>SUM(C15:C41)</f>
        <v>1399558</v>
      </c>
      <c r="D14" s="69">
        <f>SUM(D15:D41)</f>
        <v>1444905</v>
      </c>
      <c r="E14" s="69">
        <f>SUM(E15:E41)</f>
        <v>1501772</v>
      </c>
    </row>
    <row r="15" spans="1:5" s="3" customFormat="1" ht="11.25" customHeight="1">
      <c r="A15" s="56" t="s">
        <v>124</v>
      </c>
      <c r="B15" s="74">
        <v>20</v>
      </c>
      <c r="C15" s="74">
        <v>48</v>
      </c>
      <c r="D15" s="74">
        <v>88</v>
      </c>
      <c r="E15" s="74">
        <v>103</v>
      </c>
    </row>
    <row r="16" spans="1:5" s="3" customFormat="1" ht="9.75" customHeight="1">
      <c r="A16" s="56" t="s">
        <v>125</v>
      </c>
      <c r="B16" s="74">
        <v>7009</v>
      </c>
      <c r="C16" s="74">
        <v>6984</v>
      </c>
      <c r="D16" s="74">
        <v>6998</v>
      </c>
      <c r="E16" s="74">
        <v>7078</v>
      </c>
    </row>
    <row r="17" spans="1:5" s="3" customFormat="1" ht="9.75" customHeight="1">
      <c r="A17" s="56" t="s">
        <v>126</v>
      </c>
      <c r="B17" s="74">
        <v>819008</v>
      </c>
      <c r="C17" s="74">
        <v>865096</v>
      </c>
      <c r="D17" s="74">
        <v>909574</v>
      </c>
      <c r="E17" s="74">
        <v>964418</v>
      </c>
    </row>
    <row r="18" spans="1:5" s="3" customFormat="1" ht="9.75" customHeight="1">
      <c r="A18" s="56" t="s">
        <v>127</v>
      </c>
      <c r="B18" s="74">
        <v>137037</v>
      </c>
      <c r="C18" s="74">
        <v>136882</v>
      </c>
      <c r="D18" s="74">
        <v>137526</v>
      </c>
      <c r="E18" s="74">
        <v>137831</v>
      </c>
    </row>
    <row r="19" spans="1:5" s="3" customFormat="1" ht="9.75" customHeight="1">
      <c r="A19" s="56" t="s">
        <v>173</v>
      </c>
      <c r="B19" s="74">
        <v>63456</v>
      </c>
      <c r="C19" s="74">
        <v>62944</v>
      </c>
      <c r="D19" s="74">
        <v>62246</v>
      </c>
      <c r="E19" s="74">
        <v>62641</v>
      </c>
    </row>
    <row r="20" spans="1:5" s="3" customFormat="1" ht="9.75" customHeight="1">
      <c r="A20" s="56" t="s">
        <v>128</v>
      </c>
      <c r="B20" s="74">
        <v>82246</v>
      </c>
      <c r="C20" s="74">
        <v>82706</v>
      </c>
      <c r="D20" s="74">
        <v>83712</v>
      </c>
      <c r="E20" s="74">
        <v>84838</v>
      </c>
    </row>
    <row r="21" spans="1:5" s="3" customFormat="1" ht="9.75" customHeight="1">
      <c r="A21" s="56" t="s">
        <v>129</v>
      </c>
      <c r="B21" s="74">
        <v>67246</v>
      </c>
      <c r="C21" s="74">
        <v>67289</v>
      </c>
      <c r="D21" s="74">
        <v>68175</v>
      </c>
      <c r="E21" s="74">
        <v>69522</v>
      </c>
    </row>
    <row r="22" spans="1:5" s="3" customFormat="1" ht="9.75" customHeight="1">
      <c r="A22" s="56" t="s">
        <v>130</v>
      </c>
      <c r="B22" s="74">
        <v>81980</v>
      </c>
      <c r="C22" s="74">
        <v>81112</v>
      </c>
      <c r="D22" s="74">
        <v>80193</v>
      </c>
      <c r="E22" s="74">
        <v>79390</v>
      </c>
    </row>
    <row r="23" spans="1:5" s="3" customFormat="1" ht="9.75" customHeight="1">
      <c r="A23" s="56" t="s">
        <v>131</v>
      </c>
      <c r="B23" s="74">
        <v>13595</v>
      </c>
      <c r="C23" s="74">
        <v>13292</v>
      </c>
      <c r="D23" s="74">
        <v>13173</v>
      </c>
      <c r="E23" s="74">
        <v>13066</v>
      </c>
    </row>
    <row r="24" spans="1:5" s="3" customFormat="1" ht="9.75" customHeight="1">
      <c r="A24" s="56" t="s">
        <v>132</v>
      </c>
      <c r="B24" s="74">
        <v>23487</v>
      </c>
      <c r="C24" s="74">
        <v>23531</v>
      </c>
      <c r="D24" s="74">
        <v>23096</v>
      </c>
      <c r="E24" s="74">
        <v>22576</v>
      </c>
    </row>
    <row r="25" spans="1:5" s="3" customFormat="1" ht="9.75" customHeight="1">
      <c r="A25" s="56" t="s">
        <v>133</v>
      </c>
      <c r="B25" s="74">
        <v>15</v>
      </c>
      <c r="C25" s="74">
        <v>15</v>
      </c>
      <c r="D25" s="74">
        <v>15</v>
      </c>
      <c r="E25" s="74">
        <v>15</v>
      </c>
    </row>
    <row r="26" spans="1:5" s="3" customFormat="1" ht="9.75" customHeight="1">
      <c r="A26" s="56" t="s">
        <v>134</v>
      </c>
      <c r="B26" s="74">
        <v>6489</v>
      </c>
      <c r="C26" s="74">
        <v>6500</v>
      </c>
      <c r="D26" s="74">
        <v>6553</v>
      </c>
      <c r="E26" s="74">
        <v>6662</v>
      </c>
    </row>
    <row r="27" spans="1:5" s="3" customFormat="1" ht="9.75" customHeight="1">
      <c r="A27" s="56" t="s">
        <v>135</v>
      </c>
      <c r="B27" s="74">
        <v>10132</v>
      </c>
      <c r="C27" s="74">
        <v>10269</v>
      </c>
      <c r="D27" s="74">
        <v>10424</v>
      </c>
      <c r="E27" s="74">
        <v>10585</v>
      </c>
    </row>
    <row r="28" spans="1:5" s="3" customFormat="1" ht="9.75" customHeight="1">
      <c r="A28" s="56" t="s">
        <v>136</v>
      </c>
      <c r="B28" s="74">
        <v>4320</v>
      </c>
      <c r="C28" s="74">
        <v>4409</v>
      </c>
      <c r="D28" s="74">
        <v>4471</v>
      </c>
      <c r="E28" s="74">
        <v>4338</v>
      </c>
    </row>
    <row r="29" spans="1:5" s="3" customFormat="1" ht="9.75" customHeight="1">
      <c r="A29" s="56" t="s">
        <v>137</v>
      </c>
      <c r="B29" s="74">
        <v>1342</v>
      </c>
      <c r="C29" s="74">
        <v>1423</v>
      </c>
      <c r="D29" s="74">
        <v>1608</v>
      </c>
      <c r="E29" s="74">
        <v>1777</v>
      </c>
    </row>
    <row r="30" spans="1:5" s="3" customFormat="1" ht="9.75" customHeight="1">
      <c r="A30" s="56" t="s">
        <v>138</v>
      </c>
      <c r="B30" s="74">
        <v>22</v>
      </c>
      <c r="C30" s="74">
        <v>23</v>
      </c>
      <c r="D30" s="74">
        <v>24</v>
      </c>
      <c r="E30" s="74">
        <v>20</v>
      </c>
    </row>
    <row r="31" spans="1:5" s="3" customFormat="1" ht="9.75" customHeight="1">
      <c r="A31" s="56" t="s">
        <v>139</v>
      </c>
      <c r="B31" s="74">
        <v>501</v>
      </c>
      <c r="C31" s="74">
        <v>490</v>
      </c>
      <c r="D31" s="74">
        <v>477</v>
      </c>
      <c r="E31" s="74">
        <v>468</v>
      </c>
    </row>
    <row r="32" spans="1:5" s="3" customFormat="1" ht="9.75" customHeight="1">
      <c r="A32" s="56" t="s">
        <v>140</v>
      </c>
      <c r="B32" s="74">
        <v>2</v>
      </c>
      <c r="C32" s="74">
        <v>1</v>
      </c>
      <c r="D32" s="74">
        <v>1</v>
      </c>
      <c r="E32" s="74">
        <v>1</v>
      </c>
    </row>
    <row r="33" spans="1:5" s="3" customFormat="1" ht="9.75" customHeight="1">
      <c r="A33" s="56" t="s">
        <v>141</v>
      </c>
      <c r="B33" s="74">
        <v>35249</v>
      </c>
      <c r="C33" s="74">
        <v>35263</v>
      </c>
      <c r="D33" s="74">
        <v>35227</v>
      </c>
      <c r="E33" s="74">
        <v>35132</v>
      </c>
    </row>
    <row r="34" spans="1:5" s="3" customFormat="1" ht="9.75" customHeight="1">
      <c r="A34" s="56" t="s">
        <v>142</v>
      </c>
      <c r="B34" s="74">
        <v>28</v>
      </c>
      <c r="C34" s="74">
        <v>28</v>
      </c>
      <c r="D34" s="74">
        <v>28</v>
      </c>
      <c r="E34" s="74">
        <v>28</v>
      </c>
    </row>
    <row r="35" spans="1:5" s="3" customFormat="1" ht="9.75" customHeight="1">
      <c r="A35" s="56" t="s">
        <v>160</v>
      </c>
      <c r="B35" s="74">
        <v>0</v>
      </c>
      <c r="C35" s="74">
        <v>0</v>
      </c>
      <c r="D35" s="74">
        <v>0</v>
      </c>
      <c r="E35" s="74">
        <v>0</v>
      </c>
    </row>
    <row r="36" spans="1:5" s="3" customFormat="1" ht="9.75" customHeight="1">
      <c r="A36" s="56" t="s">
        <v>143</v>
      </c>
      <c r="B36" s="74">
        <v>2</v>
      </c>
      <c r="C36" s="74">
        <v>2</v>
      </c>
      <c r="D36" s="74">
        <v>2</v>
      </c>
      <c r="E36" s="74">
        <v>2</v>
      </c>
    </row>
    <row r="37" spans="1:5" s="3" customFormat="1" ht="9.75" customHeight="1">
      <c r="A37" s="56" t="s">
        <v>144</v>
      </c>
      <c r="B37" s="74"/>
      <c r="C37" s="74"/>
      <c r="D37" s="74"/>
      <c r="E37" s="74"/>
    </row>
    <row r="38" spans="1:5" s="3" customFormat="1" ht="9.75" customHeight="1">
      <c r="A38" s="56" t="s">
        <v>145</v>
      </c>
      <c r="B38" s="74">
        <v>1</v>
      </c>
      <c r="C38" s="74">
        <v>1</v>
      </c>
      <c r="D38" s="74">
        <v>1</v>
      </c>
      <c r="E38" s="74">
        <v>3</v>
      </c>
    </row>
    <row r="39" spans="1:5" s="3" customFormat="1" ht="9.75" customHeight="1">
      <c r="A39" s="56" t="s">
        <v>146</v>
      </c>
      <c r="B39" s="74">
        <v>1192</v>
      </c>
      <c r="C39" s="74">
        <v>1236</v>
      </c>
      <c r="D39" s="74">
        <v>1274</v>
      </c>
      <c r="E39" s="74">
        <v>1259</v>
      </c>
    </row>
    <row r="40" spans="1:5" s="3" customFormat="1" ht="9.75" customHeight="1">
      <c r="A40" s="57" t="s">
        <v>154</v>
      </c>
      <c r="B40" s="74">
        <v>9</v>
      </c>
      <c r="C40" s="40">
        <v>9</v>
      </c>
      <c r="D40" s="74">
        <v>9</v>
      </c>
      <c r="E40" s="74">
        <v>10</v>
      </c>
    </row>
    <row r="41" spans="1:5" s="3" customFormat="1" ht="9.75" customHeight="1">
      <c r="A41" s="3" t="s">
        <v>155</v>
      </c>
      <c r="B41" s="74">
        <v>7</v>
      </c>
      <c r="C41" s="40">
        <v>5</v>
      </c>
      <c r="D41" s="74">
        <v>10</v>
      </c>
      <c r="E41" s="74">
        <v>9</v>
      </c>
    </row>
    <row r="42" spans="1:5" s="3" customFormat="1" ht="2.25" customHeight="1">
      <c r="A42" s="4"/>
      <c r="B42" s="71"/>
      <c r="C42" s="71"/>
      <c r="D42" s="71"/>
      <c r="E42" s="71"/>
    </row>
    <row r="43" spans="1:5" s="3" customFormat="1" ht="2.25" customHeight="1">
      <c r="A43" s="8"/>
      <c r="B43" s="73"/>
      <c r="C43" s="73"/>
      <c r="D43" s="73"/>
      <c r="E43" s="73"/>
    </row>
    <row r="44" spans="1:5" s="9" customFormat="1" ht="10.5" customHeight="1">
      <c r="A44" s="9" t="s">
        <v>174</v>
      </c>
      <c r="B44" s="69">
        <v>127</v>
      </c>
      <c r="C44" s="69">
        <v>129</v>
      </c>
      <c r="D44" s="69">
        <v>131</v>
      </c>
      <c r="E44" s="69">
        <v>138</v>
      </c>
    </row>
    <row r="45" spans="1:5" s="9" customFormat="1" ht="10.5" customHeight="1">
      <c r="A45" s="9" t="s">
        <v>147</v>
      </c>
      <c r="B45" s="69">
        <v>41</v>
      </c>
      <c r="C45" s="69">
        <v>40</v>
      </c>
      <c r="D45" s="69">
        <v>40</v>
      </c>
      <c r="E45" s="69">
        <v>39</v>
      </c>
    </row>
    <row r="46" spans="1:5" s="9" customFormat="1" ht="10.5" customHeight="1">
      <c r="A46" s="9" t="s">
        <v>148</v>
      </c>
      <c r="B46" s="69">
        <v>1</v>
      </c>
      <c r="C46" s="69">
        <v>1</v>
      </c>
      <c r="D46" s="69">
        <v>1</v>
      </c>
      <c r="E46" s="69">
        <v>1</v>
      </c>
    </row>
    <row r="47" spans="1:5" s="9" customFormat="1" ht="10.5" customHeight="1" hidden="1">
      <c r="A47" s="9" t="s">
        <v>149</v>
      </c>
      <c r="B47" s="68">
        <v>0</v>
      </c>
      <c r="C47" s="69">
        <v>0</v>
      </c>
      <c r="D47" s="69">
        <v>0</v>
      </c>
      <c r="E47" s="69"/>
    </row>
    <row r="48" spans="1:5" s="9" customFormat="1" ht="10.5" customHeight="1">
      <c r="A48" s="9" t="s">
        <v>156</v>
      </c>
      <c r="B48" s="68">
        <v>0</v>
      </c>
      <c r="C48" s="69">
        <v>0</v>
      </c>
      <c r="D48" s="69">
        <v>0</v>
      </c>
      <c r="E48" s="69">
        <v>0</v>
      </c>
    </row>
    <row r="49" spans="1:5" s="9" customFormat="1" ht="10.5" customHeight="1">
      <c r="A49" s="9" t="s">
        <v>118</v>
      </c>
      <c r="B49" s="69">
        <v>1330</v>
      </c>
      <c r="C49" s="69">
        <v>1333</v>
      </c>
      <c r="D49" s="69">
        <v>0</v>
      </c>
      <c r="E49" s="69">
        <v>0</v>
      </c>
    </row>
    <row r="50" spans="1:5" s="9" customFormat="1" ht="10.5" customHeight="1">
      <c r="A50" s="9" t="s">
        <v>157</v>
      </c>
      <c r="B50" s="68">
        <v>0</v>
      </c>
      <c r="C50" s="69">
        <v>0</v>
      </c>
      <c r="D50" s="69">
        <v>0</v>
      </c>
      <c r="E50" s="69">
        <v>0</v>
      </c>
    </row>
    <row r="51" spans="1:5" s="3" customFormat="1" ht="2.25" customHeight="1">
      <c r="A51" s="4"/>
      <c r="B51" s="70"/>
      <c r="C51" s="71"/>
      <c r="D51" s="71"/>
      <c r="E51" s="71"/>
    </row>
    <row r="52" spans="1:5" s="3" customFormat="1" ht="2.25" customHeight="1">
      <c r="A52" s="8"/>
      <c r="B52" s="72"/>
      <c r="C52" s="73"/>
      <c r="D52" s="73"/>
      <c r="E52" s="73"/>
    </row>
    <row r="53" spans="1:5" s="9" customFormat="1" ht="9.75" customHeight="1">
      <c r="A53" s="67" t="s">
        <v>166</v>
      </c>
      <c r="B53" s="69">
        <v>3133</v>
      </c>
      <c r="C53" s="69">
        <v>3096</v>
      </c>
      <c r="D53" s="69">
        <v>0</v>
      </c>
      <c r="E53" s="69">
        <v>0</v>
      </c>
    </row>
    <row r="54" spans="1:5" s="9" customFormat="1" ht="9.75" customHeight="1">
      <c r="A54" s="9" t="s">
        <v>167</v>
      </c>
      <c r="B54" s="69">
        <v>114035</v>
      </c>
      <c r="C54" s="69">
        <v>163423</v>
      </c>
      <c r="D54" s="69">
        <v>135690</v>
      </c>
      <c r="E54" s="69">
        <v>138999</v>
      </c>
    </row>
    <row r="55" spans="1:5" ht="2.25" customHeight="1">
      <c r="A55" s="60"/>
      <c r="B55" s="60"/>
      <c r="C55" s="60"/>
      <c r="D55" s="66"/>
      <c r="E55" s="60"/>
    </row>
    <row r="56" ht="2.25" customHeight="1"/>
    <row r="57" ht="9.75" customHeight="1">
      <c r="A57" s="55" t="s">
        <v>11</v>
      </c>
    </row>
    <row r="62" ht="12.75">
      <c r="A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Bright-Smith</dc:creator>
  <cp:keywords/>
  <dc:description/>
  <cp:lastModifiedBy>James N. Willis</cp:lastModifiedBy>
  <cp:lastPrinted>2004-01-16T14:52:22Z</cp:lastPrinted>
  <dcterms:created xsi:type="dcterms:W3CDTF">1999-10-26T20:29:20Z</dcterms:created>
  <dcterms:modified xsi:type="dcterms:W3CDTF">2004-03-16T18:43:02Z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865781212</vt:i4>
  </property>
  <property fmtid="{D5CDD505-2E9C-101B-9397-08002B2CF9AE}" pid="3" name="_EmailSubject">
    <vt:lpwstr>TEGE databook tables</vt:lpwstr>
  </property>
  <property fmtid="{D5CDD505-2E9C-101B-9397-08002B2CF9AE}" pid="4" name="_AuthorEmail">
    <vt:lpwstr>Jeffrey.S.Wallbaum@irs.gov</vt:lpwstr>
  </property>
  <property fmtid="{D5CDD505-2E9C-101B-9397-08002B2CF9AE}" pid="5" name="_AuthorEmailDisplayName">
    <vt:lpwstr>Wallbaum Jeffrey S</vt:lpwstr>
  </property>
</Properties>
</file>