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563501\Desktop\SCSEM Package 3-24-16 540PM\Windows\"/>
    </mc:Choice>
  </mc:AlternateContent>
  <bookViews>
    <workbookView xWindow="420" yWindow="228" windowWidth="34380" windowHeight="19980" tabRatio="804"/>
  </bookViews>
  <sheets>
    <sheet name="Dashboard" sheetId="1" r:id="rId1"/>
    <sheet name="Results" sheetId="2" r:id="rId2"/>
    <sheet name="Instructions" sheetId="3" r:id="rId3"/>
    <sheet name="Test Cases" sheetId="4" r:id="rId4"/>
    <sheet name="Appendix" sheetId="5" r:id="rId5"/>
    <sheet name="Change Log" sheetId="6" r:id="rId6"/>
    <sheet name="Issue Code Table" sheetId="7" r:id="rId7"/>
  </sheets>
  <definedNames>
    <definedName name="_xlnm._FilterDatabase" localSheetId="3" hidden="1">'Test Cases'!$A$2:$V$186</definedName>
    <definedName name="_xlnm.Print_Area" localSheetId="4">Appendix!$A$1:$A$27</definedName>
    <definedName name="_xlnm.Print_Area" localSheetId="5">'Change Log'!$A$1:$D$7</definedName>
    <definedName name="_xlnm.Print_Area" localSheetId="0">Dashboard!$A$1:$C$45</definedName>
    <definedName name="_xlnm.Print_Area" localSheetId="2">Instructions!$A$1:$N$61</definedName>
    <definedName name="_xlnm.Print_Area" localSheetId="1">Results!#REF!</definedName>
    <definedName name="Z_49FE20BB_FBAE_4179_A770_21772DC36366_.wvu.Cols" localSheetId="5" hidden="1">'Change Log'!$S:$S</definedName>
    <definedName name="Z_49FE20BB_FBAE_4179_A770_21772DC36366_.wvu.FilterData" localSheetId="3" hidden="1">'Test Cases'!$A$2:$M$186</definedName>
    <definedName name="Z_49FE20BB_FBAE_4179_A770_21772DC36366_.wvu.PrintArea" localSheetId="4" hidden="1">Appendix!$A$1:$A$27</definedName>
    <definedName name="Z_49FE20BB_FBAE_4179_A770_21772DC36366_.wvu.PrintArea" localSheetId="5" hidden="1">'Change Log'!$A$1:$D$7</definedName>
    <definedName name="Z_49FE20BB_FBAE_4179_A770_21772DC36366_.wvu.PrintArea" localSheetId="0" hidden="1">Dashboard!$A$1:$C$45</definedName>
    <definedName name="Z_49FE20BB_FBAE_4179_A770_21772DC36366_.wvu.PrintArea" localSheetId="2" hidden="1">Instructions!$A$1:$N$61</definedName>
    <definedName name="Z_49FE20BB_FBAE_4179_A770_21772DC36366_.wvu.Rows" localSheetId="0" hidden="1">Dashboard!$47:$49</definedName>
    <definedName name="Z_49FE20BB_FBAE_4179_A770_21772DC36366_.wvu.Rows" localSheetId="1" hidden="1">Results!#REF!</definedName>
    <definedName name="Z_DC6629D9_6399_4F23_8521_98E0AAB6DE93_.wvu.Cols" localSheetId="5" hidden="1">'Change Log'!$S:$S</definedName>
    <definedName name="Z_DC6629D9_6399_4F23_8521_98E0AAB6DE93_.wvu.FilterData" localSheetId="3" hidden="1">'Test Cases'!$A$2:$V$186</definedName>
    <definedName name="Z_DC6629D9_6399_4F23_8521_98E0AAB6DE93_.wvu.PrintArea" localSheetId="4" hidden="1">Appendix!$A$1:$A$27</definedName>
    <definedName name="Z_DC6629D9_6399_4F23_8521_98E0AAB6DE93_.wvu.PrintArea" localSheetId="5" hidden="1">'Change Log'!$A$1:$D$7</definedName>
    <definedName name="Z_DC6629D9_6399_4F23_8521_98E0AAB6DE93_.wvu.PrintArea" localSheetId="0" hidden="1">Dashboard!$A$1:$C$45</definedName>
    <definedName name="Z_DC6629D9_6399_4F23_8521_98E0AAB6DE93_.wvu.PrintArea" localSheetId="2" hidden="1">Instructions!$A$1:$N$61</definedName>
    <definedName name="Z_DC6629D9_6399_4F23_8521_98E0AAB6DE93_.wvu.Rows" localSheetId="0" hidden="1">Dashboard!$47:$49</definedName>
    <definedName name="Z_DC6629D9_6399_4F23_8521_98E0AAB6DE93_.wvu.Rows" localSheetId="1" hidden="1">Results!#REF!</definedName>
    <definedName name="Z_E96EC931_7DB8_9949_B69E_EB800FAB8EDD_.wvu.Cols" localSheetId="5" hidden="1">'Change Log'!$S:$S</definedName>
    <definedName name="Z_E96EC931_7DB8_9949_B69E_EB800FAB8EDD_.wvu.FilterData" localSheetId="3" hidden="1">'Test Cases'!$A$2:$M$186</definedName>
    <definedName name="Z_E96EC931_7DB8_9949_B69E_EB800FAB8EDD_.wvu.PrintArea" localSheetId="4" hidden="1">Appendix!$A$1:$A$27</definedName>
    <definedName name="Z_E96EC931_7DB8_9949_B69E_EB800FAB8EDD_.wvu.PrintArea" localSheetId="5" hidden="1">'Change Log'!$A$1:$D$7</definedName>
    <definedName name="Z_E96EC931_7DB8_9949_B69E_EB800FAB8EDD_.wvu.PrintArea" localSheetId="0" hidden="1">Dashboard!$A$1:$C$45</definedName>
    <definedName name="Z_E96EC931_7DB8_9949_B69E_EB800FAB8EDD_.wvu.PrintArea" localSheetId="2" hidden="1">Instructions!$A$1:$N$61</definedName>
    <definedName name="Z_E96EC931_7DB8_9949_B69E_EB800FAB8EDD_.wvu.Rows" localSheetId="0" hidden="1">Dashboard!$47:$49</definedName>
    <definedName name="Z_E96EC931_7DB8_9949_B69E_EB800FAB8EDD_.wvu.Rows" localSheetId="1" hidden="1">Results!#REF!</definedName>
  </definedNames>
  <calcPr calcId="152511"/>
  <customWorkbookViews>
    <customWorkbookView name="Sean Jennings - Personal View" guid="{E96EC931-7DB8-9949-B69E-EB800FAB8EDD}" mergeInterval="0" personalView="1" xWindow="21" yWindow="65" windowWidth="1719" windowHeight="945" tabRatio="726" activeSheetId="4" showComments="commIndAndComment"/>
    <customWorkbookView name="Sinay, Corey [USA] - Personal View" guid="{DC6629D9-6399-4F23-8521-98E0AAB6DE93}" mergeInterval="0" personalView="1" maximized="1" xWindow="-9" yWindow="-9" windowWidth="1938" windowHeight="1050" tabRatio="749" activeSheetId="4"/>
    <customWorkbookView name="Buffum, Tyler [USA] - Personal View" guid="{49FE20BB-FBAE-4179-A770-21772DC36366}" mergeInterval="0" personalView="1" maximized="1" xWindow="-8" yWindow="-8" windowWidth="1616" windowHeight="876" tabRatio="726"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Z4" i="4" l="1"/>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Z107" i="4"/>
  <c r="Z108" i="4"/>
  <c r="Z109" i="4"/>
  <c r="Z110" i="4"/>
  <c r="Z111" i="4"/>
  <c r="Z112" i="4"/>
  <c r="Z113" i="4"/>
  <c r="Z114" i="4"/>
  <c r="Z115" i="4"/>
  <c r="Z116" i="4"/>
  <c r="Z117" i="4"/>
  <c r="Z118" i="4"/>
  <c r="Z119" i="4"/>
  <c r="Z120" i="4"/>
  <c r="Z121" i="4"/>
  <c r="Z122" i="4"/>
  <c r="Z123" i="4"/>
  <c r="Z124" i="4"/>
  <c r="Z125" i="4"/>
  <c r="Z126" i="4"/>
  <c r="Z127" i="4"/>
  <c r="Z128" i="4"/>
  <c r="Z129" i="4"/>
  <c r="Z130" i="4"/>
  <c r="Z131" i="4"/>
  <c r="Z132" i="4"/>
  <c r="Z133" i="4"/>
  <c r="Z134" i="4"/>
  <c r="Z135" i="4"/>
  <c r="Z136" i="4"/>
  <c r="Z137" i="4"/>
  <c r="Z138" i="4"/>
  <c r="Z139" i="4"/>
  <c r="Z140" i="4"/>
  <c r="Z141" i="4"/>
  <c r="Z142" i="4"/>
  <c r="Z143" i="4"/>
  <c r="Z144" i="4"/>
  <c r="Z145" i="4"/>
  <c r="Z146" i="4"/>
  <c r="Z147" i="4"/>
  <c r="Z148" i="4"/>
  <c r="Z149" i="4"/>
  <c r="Z150" i="4"/>
  <c r="Z151" i="4"/>
  <c r="Z152" i="4"/>
  <c r="Z153" i="4"/>
  <c r="Z154" i="4"/>
  <c r="Z155" i="4"/>
  <c r="Z156" i="4"/>
  <c r="Z157" i="4"/>
  <c r="Z158" i="4"/>
  <c r="Z159" i="4"/>
  <c r="Z160" i="4"/>
  <c r="Z161" i="4"/>
  <c r="Z162" i="4"/>
  <c r="Z163" i="4"/>
  <c r="Z164" i="4"/>
  <c r="Z165" i="4"/>
  <c r="Z166" i="4"/>
  <c r="Z167" i="4"/>
  <c r="Z168" i="4"/>
  <c r="Z169" i="4"/>
  <c r="Z170" i="4"/>
  <c r="Z171" i="4"/>
  <c r="Z172" i="4"/>
  <c r="Z173" i="4"/>
  <c r="Z174" i="4"/>
  <c r="Z175" i="4"/>
  <c r="Z176" i="4"/>
  <c r="Z177" i="4"/>
  <c r="Z178" i="4"/>
  <c r="Z179" i="4"/>
  <c r="Z180" i="4"/>
  <c r="Z181" i="4"/>
  <c r="Z182" i="4"/>
  <c r="Z183" i="4"/>
  <c r="Z184" i="4"/>
  <c r="Z185" i="4"/>
  <c r="Z186" i="4"/>
  <c r="Z3" i="4"/>
  <c r="B29" i="2" l="1"/>
  <c r="B27" i="2"/>
  <c r="E20" i="2" l="1"/>
  <c r="A29" i="2"/>
  <c r="E19" i="2"/>
  <c r="E18" i="2"/>
  <c r="E17" i="2"/>
  <c r="E21" i="2"/>
  <c r="D17" i="2"/>
  <c r="I17" i="2" s="1"/>
  <c r="F17" i="2"/>
  <c r="D21" i="2"/>
  <c r="D20" i="2"/>
  <c r="I20" i="2" s="1"/>
  <c r="D19" i="2"/>
  <c r="I19" i="2" s="1"/>
  <c r="D18" i="2"/>
  <c r="I18" i="2" s="1"/>
  <c r="C21" i="2"/>
  <c r="C20" i="2"/>
  <c r="C19" i="2"/>
  <c r="C18" i="2"/>
  <c r="C17" i="2"/>
  <c r="F21" i="2"/>
  <c r="F20" i="2"/>
  <c r="F19" i="2"/>
  <c r="F18" i="2"/>
  <c r="H19" i="2" l="1"/>
  <c r="H20" i="2"/>
  <c r="H17" i="2"/>
  <c r="H18" i="2"/>
  <c r="M12" i="2"/>
  <c r="F22" i="2" l="1"/>
  <c r="F23" i="2"/>
  <c r="F16" i="2"/>
  <c r="E22" i="2"/>
  <c r="E23" i="2"/>
  <c r="E16" i="2"/>
  <c r="I21" i="2"/>
  <c r="D22" i="2"/>
  <c r="I22" i="2" s="1"/>
  <c r="D23" i="2"/>
  <c r="I23" i="2" s="1"/>
  <c r="D16" i="2"/>
  <c r="I16" i="2" s="1"/>
  <c r="C22" i="2"/>
  <c r="C23" i="2"/>
  <c r="C16" i="2"/>
  <c r="O12" i="2"/>
  <c r="E12" i="2"/>
  <c r="D12" i="2"/>
  <c r="C12" i="2"/>
  <c r="B12" i="2"/>
  <c r="H16" i="2" l="1"/>
  <c r="H21" i="2"/>
  <c r="F12" i="2"/>
  <c r="H22" i="2"/>
  <c r="H23" i="2"/>
  <c r="N12" i="2"/>
  <c r="A27" i="2" s="1"/>
  <c r="D24" i="2" l="1"/>
  <c r="G12" i="2" s="1"/>
</calcChain>
</file>

<file path=xl/sharedStrings.xml><?xml version="1.0" encoding="utf-8"?>
<sst xmlns="http://schemas.openxmlformats.org/spreadsheetml/2006/main" count="4078" uniqueCount="2711">
  <si>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</si>
  <si>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</si>
  <si>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</si>
  <si>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</si>
  <si>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</si>
  <si>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</si>
  <si>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</si>
  <si>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</si>
  <si>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</si>
  <si>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</si>
  <si>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</si>
  <si>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</si>
  <si>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</si>
  <si>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</si>
  <si>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</si>
  <si>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</si>
  <si>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</si>
  <si>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</si>
  <si>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INSTRUCTIONS:</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</si>
  <si>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</si>
  <si>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</si>
  <si>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</si>
  <si>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</si>
  <si>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</si>
  <si>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</si>
  <si>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</si>
  <si>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</si>
  <si>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</si>
  <si>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</si>
  <si>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</si>
  <si>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</si>
  <si>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</si>
  <si>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</si>
  <si>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</si>
  <si>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</si>
  <si>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</si>
  <si>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</si>
  <si>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</si>
  <si>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</si>
  <si>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</si>
  <si>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</si>
  <si>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First Release</t>
  </si>
  <si>
    <t>Mapping of test case requirements to one or more NIST SP 800-53 control identifiers for reporting purposes.</t>
  </si>
  <si>
    <t>▪ Status</t>
  </si>
  <si>
    <t>▪ Test ID</t>
  </si>
  <si>
    <t>▪ NIST ID</t>
  </si>
  <si>
    <t>▪ Test Procedures</t>
  </si>
  <si>
    <t>Provides a description of the acceptable conditions allowed as a result of the test procedure execution.</t>
  </si>
  <si>
    <t>▪ Notes/Evidence</t>
  </si>
  <si>
    <t>With an account with administrative privileges, open the Microsoft Management Console by typing "mmc" on the Windows Start Menu.</t>
  </si>
  <si>
    <t>Type Ctrl+M or click on "File &gt; Add/Remove Snap-in..."</t>
  </si>
  <si>
    <t>From the left panel, select the "Resultant Set of Policy", click "Add" and then click "OK" to proceed.</t>
  </si>
  <si>
    <t>Ensure "Logging mode" is selected and click "Next" to continue.</t>
  </si>
  <si>
    <t>Ensure "This computer" is selected and click "Next to continue".</t>
  </si>
  <si>
    <t>Select an appropriate user account which has access to FTI.  If  the system is used for administrative purposes, select Administrator.</t>
  </si>
  <si>
    <t>Click "Next" on the following screen to generate RSoP data.</t>
  </si>
  <si>
    <t>To execute the tests in this SCSEM manually, please perform the following steps to begin:</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</si>
  <si>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</si>
  <si>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</si>
  <si>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</si>
  <si>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</si>
  <si>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</si>
  <si>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1.)</t>
  </si>
  <si>
    <t>2.)</t>
  </si>
  <si>
    <t>3.)</t>
  </si>
  <si>
    <t>4.)</t>
  </si>
  <si>
    <t>5.)</t>
  </si>
  <si>
    <t>6.)</t>
  </si>
  <si>
    <t>7.)</t>
  </si>
  <si>
    <t>8.)</t>
  </si>
  <si>
    <t>OS/App Version:</t>
  </si>
  <si>
    <t>Author</t>
  </si>
  <si>
    <t>Agency Representatives and Contact Information</t>
  </si>
  <si>
    <t>This SCSEM was designed to comply with Section 508 of the Rehabilitation Act</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</si>
  <si>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</si>
  <si>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</si>
  <si>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</si>
  <si>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</si>
  <si>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</si>
  <si>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</si>
  <si>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A detailed description of the step-by-step instructions to be followed by the tester.  The test procedures should be </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</si>
  <si>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</si>
  <si>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</si>
  <si>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</si>
  <si>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</si>
  <si>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</si>
  <si>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</si>
  <si>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</si>
  <si>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</si>
  <si>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</si>
  <si>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From the MMC, select "Resultant Set of Policy" and from right panel, select "More Actions &gt; Generate RSoP Data..." to begin RSoP Wizard.</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</si>
  <si>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</si>
  <si>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</si>
  <si>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</si>
  <si>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</si>
  <si>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</si>
  <si>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</si>
  <si>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</si>
  <si>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</si>
  <si>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</si>
  <si>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</si>
  <si>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Expected Results</t>
  </si>
  <si>
    <t>▪ Actual Results</t>
  </si>
  <si>
    <t>Obtaining Group Policy Settings in Microsoft Windows: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</si>
  <si>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</si>
  <si>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</si>
  <si>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</si>
  <si>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</si>
  <si>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</si>
  <si>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</si>
  <si>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</si>
  <si>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</si>
  <si>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 xml:space="preserve">This SCSEM is used by the IRS Office of Safeguards to evaluate compliance with IRS Publication 1075 for agencies that have implemented </t>
  </si>
  <si>
    <t>Booz Allen Hamilton</t>
  </si>
  <si>
    <t>▪ Internal Revenue Manual (IRM) 10.8.20, IT Security, Windows Security Policy (2/22/2012)</t>
  </si>
  <si>
    <t>Out of Scope Controls - Unselected NIST 800-53 Controls</t>
  </si>
  <si>
    <t>WIN2K8-100</t>
  </si>
  <si>
    <t>WIN2K8-101</t>
  </si>
  <si>
    <t>WIN2K8-102</t>
  </si>
  <si>
    <t>WIN2K8-103</t>
  </si>
  <si>
    <t>WIN2K8-104</t>
  </si>
  <si>
    <t>WIN2K8-105</t>
  </si>
  <si>
    <t>WIN2K8-106</t>
  </si>
  <si>
    <t>WIN2K8-107</t>
  </si>
  <si>
    <t>WIN2K8-108</t>
  </si>
  <si>
    <t>WIN2K8-109</t>
  </si>
  <si>
    <t>WIN2K8-110</t>
  </si>
  <si>
    <t>WIN2K8-111</t>
  </si>
  <si>
    <t>WIN2K8-112</t>
  </si>
  <si>
    <t>WIN2K8-113</t>
  </si>
  <si>
    <t>WIN2K8-114</t>
  </si>
  <si>
    <t>WIN2K8-115</t>
  </si>
  <si>
    <t>WIN2K8-116</t>
  </si>
  <si>
    <t>WIN2K8-117</t>
  </si>
  <si>
    <t>WIN2K8-118</t>
  </si>
  <si>
    <t>WIN2K8-119</t>
  </si>
  <si>
    <t>WIN2K8-120</t>
  </si>
  <si>
    <t>WIN2K8-121</t>
  </si>
  <si>
    <t>WIN2K8-122</t>
  </si>
  <si>
    <t>WIN2K8-123</t>
  </si>
  <si>
    <t>WIN2K8-124</t>
  </si>
  <si>
    <t>WIN2K8-125</t>
  </si>
  <si>
    <t>WIN2K8-126</t>
  </si>
  <si>
    <t>WIN2K8-127</t>
  </si>
  <si>
    <t>WIN2K8-128</t>
  </si>
  <si>
    <t>WIN2K8-129</t>
  </si>
  <si>
    <t>WIN2K8-130</t>
  </si>
  <si>
    <t>WIN2K8-131</t>
  </si>
  <si>
    <t>WIN2K8-132</t>
  </si>
  <si>
    <t>WIN2K8-133</t>
  </si>
  <si>
    <t>WIN2K8-134</t>
  </si>
  <si>
    <t>WIN2K8-135</t>
  </si>
  <si>
    <t>WIN2K8-136</t>
  </si>
  <si>
    <t>WIN2K8-137</t>
  </si>
  <si>
    <t>WIN2K8-138</t>
  </si>
  <si>
    <t>WIN2K8-139</t>
  </si>
  <si>
    <t>WIN2K8-140</t>
  </si>
  <si>
    <t>WIN2K8-141</t>
  </si>
  <si>
    <t>WIN2K8-142</t>
  </si>
  <si>
    <t>WIN2K8-143</t>
  </si>
  <si>
    <t>WIN2K8-144</t>
  </si>
  <si>
    <t>WIN2K8-145</t>
  </si>
  <si>
    <t>WIN2K8-146</t>
  </si>
  <si>
    <t>WIN2K8-147</t>
  </si>
  <si>
    <t>WIN2K8-148</t>
  </si>
  <si>
    <t>WIN2K8-149</t>
  </si>
  <si>
    <t>WIN2K8-150</t>
  </si>
  <si>
    <t>WIN2K8-151</t>
  </si>
  <si>
    <t>WIN2K8-152</t>
  </si>
  <si>
    <t>WIN2K8-153</t>
  </si>
  <si>
    <t>WIN2K8-154</t>
  </si>
  <si>
    <t>WIN2K8-155</t>
  </si>
  <si>
    <t>WIN2K8-156</t>
  </si>
  <si>
    <t>WIN2K8-157</t>
  </si>
  <si>
    <t>WIN2K8-158</t>
  </si>
  <si>
    <t>WIN2K8-159</t>
  </si>
  <si>
    <t>WIN2K8-160</t>
  </si>
  <si>
    <t>WIN2K8-161</t>
  </si>
  <si>
    <t>WIN2K8-162</t>
  </si>
  <si>
    <t>WIN2K8-163</t>
  </si>
  <si>
    <t>WIN2K8-164</t>
  </si>
  <si>
    <t>WIN2K8-165</t>
  </si>
  <si>
    <t>WIN2K8-166</t>
  </si>
  <si>
    <t>WIN2K8-167</t>
  </si>
  <si>
    <t>WIN2K8-168</t>
  </si>
  <si>
    <t>WIN2K8-169</t>
  </si>
  <si>
    <t>WIN2K8-170</t>
  </si>
  <si>
    <t>WIN2K8-171</t>
  </si>
  <si>
    <t>WIN2K8-172</t>
  </si>
  <si>
    <t>WIN2K8-173</t>
  </si>
  <si>
    <t>WIN2K8-174</t>
  </si>
  <si>
    <t>WIN2K8-175</t>
  </si>
  <si>
    <t>WIN2K8-176</t>
  </si>
  <si>
    <t>WIN2K8-177</t>
  </si>
  <si>
    <t>WIN2K8-178</t>
  </si>
  <si>
    <t>WIN2K8-179</t>
  </si>
  <si>
    <t>WIN2K8-180</t>
  </si>
  <si>
    <t>WIN2K8-181</t>
  </si>
  <si>
    <t>WIN2K8-182</t>
  </si>
  <si>
    <t>WIN2K8-183</t>
  </si>
  <si>
    <t>WIN2K8-184</t>
  </si>
  <si>
    <t>▪ NIST Control Name</t>
  </si>
  <si>
    <t>Full name which describes the NIST ID.</t>
  </si>
  <si>
    <t>Testing Results</t>
  </si>
  <si>
    <t>Please submit SCSEM feedback and suggestions to SafeguardReports@IRS.gov</t>
  </si>
  <si>
    <t>Obtain SCSEM updates online at http://www.irs.gov/uac/Safeguards-Program</t>
  </si>
  <si>
    <t>▪ NIST SP 800-53 Rev. 4, Security and Privacy Controls for Federal Information Systems and Organizations</t>
  </si>
  <si>
    <t>Agency Code:</t>
  </si>
  <si>
    <t>Closing Date:</t>
  </si>
  <si>
    <t>Shared Agencies:</t>
  </si>
  <si>
    <t>CCE-2314-3</t>
  </si>
  <si>
    <t>CCE-2200-4</t>
  </si>
  <si>
    <t>CCE-1861-4</t>
  </si>
  <si>
    <t>CCE-1872-1</t>
  </si>
  <si>
    <t>CCE-2507-2</t>
  </si>
  <si>
    <t>CCE-2473-7</t>
  </si>
  <si>
    <t>CCE-2478-6</t>
  </si>
  <si>
    <t>CCE-2500-7</t>
  </si>
  <si>
    <t>CCE-2509-8</t>
  </si>
  <si>
    <t>CCE-2487-7</t>
  </si>
  <si>
    <t>CCE-2434-9</t>
  </si>
  <si>
    <t>CCE-2302-8</t>
  </si>
  <si>
    <t>CCE-8634-8</t>
  </si>
  <si>
    <t>CCE-2342-4</t>
  </si>
  <si>
    <t>CCE-2261-6</t>
  </si>
  <si>
    <t>CCE-2126-1</t>
  </si>
  <si>
    <t>CCE-1868-9</t>
  </si>
  <si>
    <t>CCE-2203-8</t>
  </si>
  <si>
    <t>CCE-2362-2</t>
  </si>
  <si>
    <t>CCE-1802-8</t>
  </si>
  <si>
    <t>CCE-2272-3</t>
  </si>
  <si>
    <t>CCE-1824-2</t>
  </si>
  <si>
    <t>CCE-2357-2</t>
  </si>
  <si>
    <t>CCE-2406-7</t>
  </si>
  <si>
    <t>CCE-1767-3</t>
  </si>
  <si>
    <t>CCE-2410-9</t>
  </si>
  <si>
    <t>CCE-2454-7</t>
  </si>
  <si>
    <t>CCE-2304-4</t>
  </si>
  <si>
    <t>CCE-2309-3</t>
  </si>
  <si>
    <t>CCE-2289-7</t>
  </si>
  <si>
    <t>CCE-2307-7</t>
  </si>
  <si>
    <t>CCE-2240-0</t>
  </si>
  <si>
    <t>CCE-2237-6</t>
  </si>
  <si>
    <t>CCE-2183-2</t>
  </si>
  <si>
    <t xml:space="preserve"> ▪ SCSEM Subject: Microsoft Windows Server 2008 SP2</t>
  </si>
  <si>
    <t>Tribute to "Super" Saumil Shah</t>
  </si>
  <si>
    <t xml:space="preserve">Microsoft Windows Server 2008 SP2 for a system that receives, stores, processes or transmits Federal Tax Information (FTI).  The tests in this SCSEM </t>
  </si>
  <si>
    <t>N/A</t>
  </si>
  <si>
    <t>Info</t>
  </si>
  <si>
    <t>Fixed Status column selections and updated column headings.</t>
  </si>
  <si>
    <t>NIST Control ID</t>
  </si>
  <si>
    <t>Section Title</t>
  </si>
  <si>
    <t>Description</t>
  </si>
  <si>
    <t>CCE-ID</t>
  </si>
  <si>
    <t>Test Procedure</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</si>
  <si>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</si>
  <si>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</si>
  <si>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</si>
  <si>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</si>
  <si>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</si>
  <si>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This policy setting determines whether digital certificates are processed when software restriction policies are enabled and a user or process attempts to run software with an .exe file name extension. It enables or disables certificate rules (a type of software restriction policies rule). With software restriction policies, you can create a certificate rule that will allow or disallow the execution of Authenticode(R)-signed software, based on the digital certificate that is associated with the software. For certificate rules to take effect in software restriction policies, you must enable this policy setting.</t>
  </si>
  <si>
    <t>This policy setting determines which communication sessions, or pipes, will have attributes and permissions that allow anonymous access.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</si>
  <si>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</si>
  <si>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</si>
  <si>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</si>
  <si>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</si>
  <si>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</si>
  <si>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</si>
  <si>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</si>
  <si>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</si>
  <si>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</si>
  <si>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</si>
  <si>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</si>
  <si>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</si>
  <si>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The registry value entry TCPMaxDataRetransmissions was added to the template file in the HKEY_LOCAL_MACHINESystemCurrentControlSetServicesTcpip Parameters registry key. The entry appears as MSS: (TcpMaxDataRetransmissions) How many times unacknowledged data is retransmitted (3 recommended, 5 is default) in the SCE. This setting controls the number of times that TCP retransmits an individual data segment (non-connect segment) before the connection is aborted. The retransmission time-out is doubled with each successive retransmission on a connection. It is reset when responses resume. The base time-out value is dynamically determined by the measured round-trip time on the connection.</t>
  </si>
  <si>
    <t>The recovery console is a command-line environment that is used to recover from system problems. If you enable this policy setting, the administrator account is automatically logged on to the recovery console when it is invoked during startup.</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</si>
  <si>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</si>
  <si>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Microsoft recommends that you use this setting, if appropriate to your environment and your organizations business requirements, to help protect end user computers. This policy setting allows text to be specified in the title bar of the window that users see when they log on to the system.</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</si>
  <si>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</si>
  <si>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</si>
  <si>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The registry value entry TCPMaxDataRetransmissions for IPv6 was added to the template file in the HKEY_LOCAL_MACHINESystemCurrentControlSetServicesTcpip6 Parameters registry key. The entry appears as MSS: (TcpMaxDataRetransmissions) IPv6 How many times unacknowledged data is retransmitted (3 recommended, 5 is default) in the SCE. This setting controls the number of times that TCP retransmits an individual data segment (non-connect segment) before the connection is aborted. The retransmission time-out is doubled with each successive retransmission on a connection. It is reset when responses resume. The base time-out value is dynamically determined by the measured round-trip time on the connection.</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</si>
  <si>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</si>
  <si>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</si>
  <si>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</si>
  <si>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</si>
  <si>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</si>
  <si>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</si>
  <si>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This policy setting determines whether the SMB client will attempt to negotiate SMB packet signing. The implementation of digital signing in Windowsbased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</si>
  <si>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</si>
  <si>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This entry appears as MSS: (DisableIPSourceRouting) IPv6 source routing protection level (protects against packet spoofing) in the SCE. IP source routing is a mechanism that allows the sender to determine the IP route that a datagram should follow through the network.</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</si>
  <si>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</si>
  <si>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</si>
  <si>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</si>
  <si>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</si>
  <si>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</si>
  <si>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</si>
  <si>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</si>
  <si>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</si>
  <si>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</si>
  <si>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This policy setting determines how far in advance users are warned that their password will expire. It is recommended that you configure this policy setting to 14 days to sufficiently warn users when their passwords will expire.</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</si>
  <si>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</si>
  <si>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</si>
  <si>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</si>
  <si>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</si>
  <si>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This setting determines the behavior of Windows Vista when a logged on administrator attempts to complete a task that requires raised privileges. There are three values for this setting: . No prompt. Using this value elevates the privileges automatically and silently. . Prompt for consent. Using this value causes UAC to ask for consent before elevating the privileges but does not require credentials. . Prompt for credentials. Using this value causes UAC to require an administrator to type valid administrator credentials when prompted before elevating the privileges.</t>
  </si>
  <si>
    <t>This policy setting determines if the server side SMB service is required to perform SMB packet signing. Enable this policy setting in a mixed environment to prevent downstream clients from using the workstation as a network server.</t>
  </si>
  <si>
    <t>Microsoft recommends that you use this setting, if appropriate to your environment and your organizations business requirements, to help protect end user computers. This policy setting specifies a text message that displays to users when they log on.</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</si>
  <si>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</si>
  <si>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</si>
  <si>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</si>
  <si>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</si>
  <si>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</si>
  <si>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</si>
  <si>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</si>
  <si>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</si>
  <si>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</si>
  <si>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</si>
  <si>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</si>
  <si>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</si>
  <si>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</si>
  <si>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</si>
  <si>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</si>
  <si>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This policy setting determines which users can bypass file, directory, registry, and other persistent object permissions when restoring backed up files and directories on computers that run Windows Vista in your environment. This user right also determines which users can set valid security principals as object owners; it is similar to the Back up files and directories user right. When configuring a user right in the SCM enter a comma delimited list of accounts. Accounts can be either local or located in Active Directory, they can be groups, users, or computers.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</si>
  <si>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</si>
  <si>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</si>
  <si>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t>
  </si>
  <si>
    <t>This policy setting determines which users or groups have the right to log on as a Terminal Services client. Remote desktop users require this user right.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When configuring a user right in the SCM enter a comma delimited list of accounts. Accounts can be either local or located in Active Directory, they can be groups, users, or computers.</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</si>
  <si>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</si>
  <si>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</si>
  <si>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</si>
  <si>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</si>
  <si>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</si>
  <si>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This policy setting determines whether users can log on as Terminal Services clients. After the baseline member server is joined to a domain environment, there is no need to use local accounts to access the server from the network. Domain accounts can access the server for administration and end-user processing. When configuring a user right in the SCM enter a comma delimited list of accounts. Accounts can be either local or located in Active Directory, they can be groups, users, or computers.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</si>
  <si>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</si>
  <si>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</si>
  <si>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</si>
  <si>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</si>
  <si>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</si>
  <si>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</si>
  <si>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</si>
  <si>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When configuring a user right in the SCM enter a comma delimited list of accounts. Accounts can be either local or located in Active Directory, they can be groups, users, or computers.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</si>
  <si>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</si>
  <si>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</si>
  <si>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</si>
  <si>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</si>
  <si>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</si>
  <si>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</si>
  <si>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</si>
  <si>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</si>
  <si>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</si>
  <si>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</si>
  <si>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</si>
  <si>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</si>
  <si>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</si>
  <si>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</si>
  <si>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</si>
  <si>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</si>
  <si>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</si>
  <si>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</si>
  <si>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</si>
  <si>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</si>
  <si>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</si>
  <si>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</si>
  <si>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</si>
  <si>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</si>
  <si>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</si>
  <si>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</si>
  <si>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</si>
  <si>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</si>
  <si>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</si>
  <si>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</si>
  <si>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</si>
  <si>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</si>
  <si>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</si>
  <si>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</si>
  <si>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</si>
  <si>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</si>
  <si>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</si>
  <si>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</si>
  <si>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</si>
  <si>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</si>
  <si>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</si>
  <si>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</si>
  <si>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</si>
  <si>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</si>
  <si>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</si>
  <si>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</si>
  <si>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</si>
  <si>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</si>
  <si>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</si>
  <si>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</si>
  <si>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</si>
  <si>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</si>
  <si>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</si>
  <si>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</si>
  <si>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</si>
  <si>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</si>
  <si>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This setting determines the behavior for inbound connections that do not match an inbound firewall rule. The default behavior is to block connections unless there are firewall rules to allow the connection.</t>
  </si>
  <si>
    <t>This setting controls whether local administrators are allowed to create local firewall rules that apply together with firewall rules configured by Group Policy.</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</si>
  <si>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</si>
  <si>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This setting controls whether local administrators are allowed to create connection security rules that apply together with connection security rules configured by Group Policy.</t>
  </si>
  <si>
    <t>This option is useful if you need to control whether this computer receives unicast responses to its outgoing multicast or broadcast messages.</t>
  </si>
  <si>
    <t>This setting determines the behavior for outbound connections that do not match an outbound firewall rule. In Windows Vista, the default behavior is to allow connections unless there are firewall rules that block the connection.</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</si>
  <si>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</si>
  <si>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</si>
  <si>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</si>
  <si>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</si>
  <si>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8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8 characters. This policy setting is long enough to provide adequate security. In high security environments, configure the value to 12 characters.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</si>
  <si>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</si>
  <si>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</si>
  <si>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</si>
  <si>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</si>
  <si>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</si>
  <si>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This policy setting controls Event Log behavior when the log file reaches its maximum size. Old events may or may not be retained according to the Backup log automatically when full policy setting.</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</si>
  <si>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</si>
  <si>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t>
  </si>
  <si>
    <t>Navigate to the UI Path articulated in the Remediation section and confirm it is set as prescribed. This group policy object is backed by the following registry location:
	HKEY_LOCAL_MACHINESystemCurrentControlSetServicesLanManServerParameters:enableforcedlogoff</t>
  </si>
  <si>
    <t>Navigate to the UI Path articulated in the Remediation section and confirm it is set as prescribed.</t>
  </si>
  <si>
    <t>Navigate to the UI Path articulated in the Remediation section and confirm it is set as prescribed. This group policy object is backed by the following registry location:
	HKEY_LOCAL_MACHINESystemCurrentControlSetControlLsa:EveryoneIncludesAnonymous</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</si>
  <si>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</si>
  <si>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Navigate to the UI Path articulated in the Remediation section and confirm it is set as prescribed. This group policy object is backed by the following registry location:
	HKEY_LOCAL_MACHINESoftwareMicrosoftWindows NTCurrentVersionWinlogon:cachedlogonscount</t>
  </si>
  <si>
    <t>Navigate to the UI Path articulated in the Remediation section and confirm it is set as prescribed. This group policy object is backed by the following registry location:
	HKEY_LOCAL_MACHINESoftwarePoliciesMicrosoftWindowsSaferCodeIdentifiers:AuthenticodeEnabled</t>
  </si>
  <si>
    <t>Navigate to the UI Path articulated in the Remediation section and confirm it is set as prescribed. This group policy object is backed by the following registry location:
	HKEY_LOCAL_MACHINESystemCurrentControlSetServicesLanManServerParameters:NullSessionPipes</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</si>
  <si>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</si>
  <si>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Navigate to the UI Path articulated in the Remediation section and confirm it is set as prescribed. This group policy object is backed by the following registry location:
	HKEY_LOCAL_MACHINESystemCurrentControlSetControlLsa:RestrictAnonymousSAM</t>
  </si>
  <si>
    <t>Navigate to the UI Path articulated in the Remediation section and confirm it is set as prescribed. This group policy object is backed by the following registry location:
	HKEY_LOCAL_MACHINESoftwareMicrosoftWindows NTCurrentVersionWinlogon:AllocateDASD</t>
  </si>
  <si>
    <t>Navigate to the UI Path articulated in the Remediation section and confirm it is set as prescribed. This group policy object is backed by the following registry location:
	HKEY_LOCAL_MACHINESoftwareMicrosoftWindows NTCurrentVersionWinlogon:ScreenSaverGracePeriod</t>
  </si>
  <si>
    <t>Navigate to the UI Path articulated in the Remediation section and confirm it is set as prescribed. This group policy object is backed by the following registry location:
	HKEY_LOCAL_MACHINESoftwareMicrosoftWindowsCurrentVersionPoliciesSystem:EnableVirtualization</t>
  </si>
  <si>
    <t>Navigate to the UI Path articulated in the Remediation section and confirm it is set as prescribed. This group policy object is backed by the following registry location:
	HKEY_LOCAL_MACHINESoftwareMicrosoftWindowsCurrentVersionPoliciesSystem:ShutdownWithoutLogon</t>
  </si>
  <si>
    <t>Navigate to the UI Path articulated in the Remediation section and confirm it is set as prescribed. This group policy object is backed by the following registry location:
	HKEY_LOCAL_MACHINESystemCurrentControlSetServicesLanManServerParameters:NullSessionShares</t>
  </si>
  <si>
    <t>Navigate to the UI Path articulated in the Remediation section and confirm it is set as prescribed. This group policy object is backed by the following registry location:
	HKEY_LOCAL_MACHINESystemCurrentControlSetServicesNetlogonParameters:disablepasswordchange</t>
  </si>
  <si>
    <t>Navigate to the UI Path articulated in the Remediation section and confirm it is set as prescribed. This group policy object is backed by the following registry location:
	HKEY_LOCAL_MACHINESystemCurrentControlSetControlLsa:scenoapplylegacyauditpolicy</t>
  </si>
  <si>
    <t>Navigate to the UI Path articulated in the Remediation section and confirm it is set as prescribed. This group policy object is backed by the following registry location:
	HKEY_LOCAL_MACHINESystemCurrentControlSetControlLsa:RestrictAnonymous</t>
  </si>
  <si>
    <t>Navigate to the UI Path articulated in the Remediation section and confirm it is set as prescribed. This group policy object is backed by the following registry location:
	HKEY_LOCAL_MACHINESystemCurrentControlSetServicesLanManServerParameters:autodisconnect</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</si>
  <si>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</si>
  <si>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Navigate to the UI Path articulated in the Remediation section and confirm it is set as prescribed. This group policy object is backed by the following registry location:
	HKEY_LOCAL_MACHINESystemCurrentControlSetServicesTcpipParameters:TcpMaxDataRetransmissions</t>
  </si>
  <si>
    <t>Navigate to the UI Path articulated in the Remediation section and confirm it is set as prescribed. This group policy object is backed by the following registry location:
	HKEY_LOCAL_MACHINESoftwareMicrosoftWindows NTCurrentVersionSetupRecoveryConsole:securitylevel</t>
  </si>
  <si>
    <t>Navigate to the UI Path articulated in the Remediation section and confirm it is set as prescribed. This group policy object is backed by the following registry location:
	HKEY_LOCAL_MACHINESOFTWAREMicrosoftWindowsCurrentVersionPoliciesSystem:EnableUIADesktopToggle</t>
  </si>
  <si>
    <t>Navigate to the UI Path articulated in the Remediation section and confirm it is set as prescribed for your organization. This group policy object is backed by the following registry location:
	HKEY_LOCAL_MACHINESoftwareMicrosoftWindowsCurrentVersionPoliciesSystem:LegalNoticeCaption</t>
  </si>
  <si>
    <t>Navigate to the UI Path articulated in the Remediation section and confirm it is set as prescribed. This group policy object is backed by the following registry location:
	HKEY_LOCAL_MACHINESystemCurrentControlSetControlLsaMSV1_0:NTLMMinClientSec</t>
  </si>
  <si>
    <t>Navigate to the UI Path articulated in the Remediation section and confirm it is set as prescribed. This group policy object is backed by the following registry location:
	HKEY_LOCAL_MACHINESoftwareMicrosoftWindows NTCurrentVersionWinlogon:AutoAdminLogon</t>
  </si>
  <si>
    <t>Navigate to the UI Path articulated in the Remediation section and confirm it is set as prescribed. This group policy object is backed by the following registry location:
	HKEY_LOCAL_MACHINESystemCurrentControlSetServicesTcpip6Parameters:TcpMaxDataRetransmissions</t>
  </si>
  <si>
    <t>Navigate to the UI Path articulated in the Remediation section and confirm it is set as prescribed. This group policy object is backed by the following registry location:
	HKEY_LOCAL_MACHINESystemCurrentControlSetServicesNetlogonParameters:signsecurechannel</t>
  </si>
  <si>
    <t>Navigate to the UI Path articulated in the Remediation section and confirm it is set as prescribed. This group policy object is backed by the following registry location:
	HKEY_LOCAL_MACHINESystemCurrentControlSetControlSecurePipeServersWinregAllowedExactPaths:Machine</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</si>
  <si>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</si>
  <si>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Navigate to the UI Path articulated in the Remediation section and confirm it is set as prescribed. This group policy object is backed by the following registry location:
	HKEY_LOCAL_MACHINESoftwareMicrosoftWindowsCurrentVersionPoliciesSystem:EnableSecureUIAPaths</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</si>
  <si>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</si>
  <si>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</si>
  <si>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</si>
  <si>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Navigate to the UI Path articulated in the Remediation section and confirm it is set as prescribed. This group policy object is backed by the following registry location:
	HKEY_LOCAL_MACHINESystemCurrentControlSetControlSecurePipeServersWinregAllowedPaths:Machine</t>
  </si>
  <si>
    <t>Navigate to the UI Path articulated in the Remediation section and confirm it is set as prescribed. This group policy object is backed by the following registry location:
	HKEY_LOCAL_MACHINESystemCurrentControlSetServicesTcpip6Parameters:DisableIPSourceRouting</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</si>
  <si>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</si>
  <si>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Navigate to the UI Path articulated in the Remediation section and confirm it is set as prescribed. This group policy object is backed by the following registry location:
	HKEY_LOCAL_MACHINESystemCurrentControlSetControlLsaFIPSAlgorithmPolicy:Enabled</t>
  </si>
  <si>
    <t>Navigate to the UI Path articulated in the Remediation section and confirm it is set as prescribed. This group policy object is backed by the following registry location:
	HKEY_LOCAL_MACHINESoftwareMicrosoftWindowsCurrentVersionPoliciesSystem:DisableCAD</t>
  </si>
  <si>
    <t>Navigate to the UI Path articulated in the Remediation section and confirm it is set as prescribed. This group policy object is backed by the following registry location:
	HKEY_LOCAL_MACHINESystemCurrentControlSetServicesLDAP:LDAPClientIntegrity</t>
  </si>
  <si>
    <t>Navigate to the UI Path articulated in the Remediation section and confirm it is set as prescribed. This group policy object is backed by the following registry location:
	HKEY_LOCAL_MACHINESystemCurrentControlSetControlLsa:ForceGuest</t>
  </si>
  <si>
    <t>Navigate to the UI Path articulated in the Remediation section and confirm it is set as prescribed. This group policy object is backed by the following registry location:
	HKEY_LOCAL_MACHINESystemCurrentControlSetServicesNetlogonParameters:sealsecurechannel</t>
  </si>
  <si>
    <t>Navigate to the UI Path articulated in the Remediation section and confirm it is set as prescribed. This group policy object is backed by the following registry location:
	HKEY_LOCAL_MACHINESoftwareMicrosoftWindowsCurrentVersionPoliciesSystem:PromptOnSecureDesktop</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</si>
  <si>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</si>
  <si>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Navigate to the UI Path articulated in the Remediation section and confirm it is set as prescribed. This group policy object is backed by the following registry location:
	HKEY_LOCAL_MACHINESoftwareMicrosoftWindows NTCurrentVersionWinlogon:passwordexpirywarning</t>
  </si>
  <si>
    <t>Navigate to the UI Path articulated in the Remediation section and confirm it is set as prescribed. This group policy object is backed by the following registry location:
	HKEY_LOCAL_MACHINESystemCurrentControlSetControlLsa:LimitBlankPasswordUse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</si>
  <si>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</si>
  <si>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Navigate to the UI Path articulated in the Remediation section and confirm it is set as prescribed. This group policy object is backed by the following registry location:
	HKEY_LOCAL_MACHINESystemCurrentControlSetControlSession ManagerKernel:ObCaseInsensitive</t>
  </si>
  <si>
    <t>Navigate to the UI Path articulated in the Remediation section and confirm it is set as prescribed. This group policy object is backed by the following registry location:
	HKEY_LOCAL_MACHINESystemCurrentControlSetControlLsa:crashonauditfail</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</si>
  <si>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</si>
  <si>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</si>
  <si>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Navigate to the UI Path articulated in the Remediation section and confirm it is set as prescribed for your organization. This group policy object is backed by the following registry location:
	HKEY_LOCAL_MACHINESoftwareMicrosoftWindowsCurrentVersionPoliciesSystem:LegalNoticeText</t>
  </si>
  <si>
    <t>Navigate to the UI Path articulated in the Remediation section and confirm it is set as prescribed. This group policy object is backed by the following registry location:
	HKEY_LOCAL_MACHINESoftwareMicrosoftWindowsCurrentVersionPoliciesSystem:EnableLUA</t>
  </si>
  <si>
    <t>Navigate to the UI Path articulated in the Remediation section and confirm it is set as prescribed. This group policy object is backed by the following registry location:
	HKEY_LOCAL_MACHINESoftwareMicrosoftWindows NTCurrentVersionWinlogon:ForceUnlockLogon</t>
  </si>
  <si>
    <t>Navigate to the UI Path articulated in the Remediation section and confirm it is set as prescribed. This group policy object is backed by the following registry location:
	HKEY_LOCAL_MACHINESystemCurrentControlSetControlLsa:LmCompatibilityLevel</t>
  </si>
  <si>
    <t>Navigate to the UI Path articulated in the Remediation section and confirm it is set as prescribed. This group policy object is backed by the following registry location:
	HKEY_LOCAL_MACHINESystemCurrentControlSetServicesNetlogonParameters:requiresignorseal</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</si>
  <si>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</si>
  <si>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Navigate to the UI Path articulated in the Remediation section and confirm it is set as prescribed. This group policy object is backed by the following registry location:
	HKEY_LOCAL_MACHINESystemCurrentControlSetServicesNetlogonParameters:requirestrongkey</t>
  </si>
  <si>
    <t>Navigate to the UI Path articulated in the Remediation section and confirm it is set as prescribed. This group policy object is backed by the following registry location:
	HKEY_LOCAL_MACHINESystemCurrentControlSetControlSession Manager:ProtectionMode</t>
  </si>
  <si>
    <t>Navigate to the UI Path articulated in the Remediation section and confirm it is set as prescribed. This group policy object is backed by the following registry location:
	HKEY_LOCAL_MACHINESystemCurrentControlSetControlLsaMSV1_0:NTLMMinServerSec</t>
  </si>
  <si>
    <t>Navigate to the UI Path articulated in the Remediation section and confirm it is set as prescribed. This group policy object is backed by the following registry location:
	HKEY_LOCAL_MACHINESYSTEMCurrentControlSetServicesEventlogSecurity:WarningLevel</t>
  </si>
  <si>
    <t>Navigate to the UI Path articulated in the Remediation section and confirm it is set as prescribed. This group policy object is backed by the following registry location:
	HKEY_LOCAL_MACHINESYSTEMCurrentControlSetControlSession Manager:SafeDllSearchMode</t>
  </si>
  <si>
    <t>Navigate to the UI Path articulated in the Remediation section and confirm it is set as prescribed. This group policy object is backed by the following registry location:
	HKEY_LOCAL_MACHINESoftwareMicrosoftWindows NTCurrentVersionSetupRecoveryConsole:setcommand</t>
  </si>
  <si>
    <t>Navigate to the UI Path articulated in the Remediation section and confirm it is set as prescribed. This group policy object is backed by the following registry location:
	HKEY_LOCAL_MACHINESystemCurrentControlSetControlLsa:NoLMHash</t>
  </si>
  <si>
    <t>Navigate to the UI Path articulated in the Remediation section and confirm it is set as prescribed. This group policy object is backed by the following registry location:
	HKEY_LOCAL_MACHINESystemCurrentControlSetServicesTcpipParameters:DisableIPSourceRouting</t>
  </si>
  <si>
    <t>Navigate to the UI Path articulated in the Remediation section and confirm it is set as prescribed. This group policy object is backed by the following registry location:
	HKEY_LOCAL_MACHINESoftwarePoliciesMicrosoftWindowsFirewallPrivateProfile:EnableFirewall</t>
  </si>
  <si>
    <t>Navigate to the UI Path articulated in the Remediation section and confirm it is set as prescribed. This group policy object is backed by the following registry location:
	HKEY_LOCAL_MACHINESoftwarePoliciesMicrosoftWindowsFirewallPrivateProfile:DisableNotifications</t>
  </si>
  <si>
    <t>Navigate to the UI Path articulated in the Remediation section and confirm it is set as prescribed. This group policy object is backed by the following registry location:
	HKEY_LOCAL_MACHINESoftwarePoliciesMicrosoftWindowsFirewallPrivateProfile:DefaultInboundAction</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</si>
  <si>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</si>
  <si>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</si>
  <si>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</si>
  <si>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</si>
  <si>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Navigate to the UI Path articulated in the Remediation section and confirm it is set as prescribed. This group policy object is backed by the following registry location:
	HKEY_LOCAL_MACHINESoftwarePoliciesMicrosoftWindowsFirewallDomainProfile:DefaultOutboundAction</t>
  </si>
  <si>
    <t>Navigate to the UI Path articulated in the Remediation section and confirm it is set as prescribed. This group policy object is backed by the following registry location:
	HKEY_LOCAL_MACHINESoftwarePoliciesMicrosoftWindowsFirewallDomainProfile:AllowLocalPolicyMerge</t>
  </si>
  <si>
    <t>Navigate to the UI Path articulated in the Remediation section and confirm it is set as prescribed. This group policy object is backed by the following registry location:
	HKEY_LOCAL_MACHINESoftwarePoliciesMicrosoftWindowsFirewallDomainProfile:DefaultInboundAction</t>
  </si>
  <si>
    <t>Navigate to the UI Path articulated in the Remediation section and confirm it is set as prescribed. This group policy object is backed by the following registry location:
	HKEY_LOCAL_MACHINESoftwarePoliciesMicrosoftWindowsFirewallDomainProfile:DisableNotifications</t>
  </si>
  <si>
    <t>Navigate to the UI Path articulated in the Remediation section and confirm it is set as prescribed. This group policy object is backed by the following registry location:
	HKEY_LOCAL_MACHINESoftwarePoliciesMicrosoftWindowsFirewallDomainProfile:EnableFirewall</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</si>
  <si>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</si>
  <si>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</si>
  <si>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</si>
  <si>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</si>
  <si>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Navigate to the UI Path articulated in the Remediation section and confirm it is set as prescribed. This group policy object is backed by the following registry location:
	HKEY_LOCAL_MACHINESoftwarePoliciesMicrosoftWindowsFirewallPublicProfile:DefaultInboundAction</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</si>
  <si>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</si>
  <si>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Navigate to the UI Path articulated in the Remediation section and confirm it is set as prescribed. This group policy object is backed by the following registry location:
	HKEY_LOCAL_MACHINESoftwarePoliciesMicrosoftWindowsFirewallPublicProfile:EnableFirewall</t>
  </si>
  <si>
    <t>Navigate to the UI Path articulated in the Remediation section and confirm it is set as prescribed. This group policy object is backed by the following registry location:
	HKEY_LOCAL_MACHINESoftwarePoliciesMicrosoftWindowsFirewallPublicProfile:DisableNotifications</t>
  </si>
  <si>
    <t>Navigate to the UI Path articulated in the Remediation section and confirm it is set as prescribed. This group policy object is backed by the following registry location:
	HKEY_LOCAL_MACHINESoftwarePoliciesMicrosoftWindowsFirewallPublicProfile:AllowLocalPolicyMerge</t>
  </si>
  <si>
    <t>Navigate to the UI Path articulated in the Remediation section and confirm it is set as prescribed. This group policy object is backed by the following registry location:
	HKEY_LOCAL_MACHINESoftwarePoliciesMicrosoftWindowsEventLogSystem:MaxSize</t>
  </si>
  <si>
    <t>Navigate to the UI Path articulated in the Remediation section and confirm it is set as prescribed. This group policy object is backed by the following registry location:
	HKEY_LOCAL_MACHINESoftwarePoliciesMicrosoftWindowsEventLogSystem:Retention</t>
  </si>
  <si>
    <t>Navigate to the UI Path articulated in the Remediation section and confirm it is set as prescribed. This group policy object is backed by the following registry location:
	HKEY_LOCAL_MACHINESoftwarePoliciesMicrosoftWindowsEventLogApplication:MaxSize</t>
  </si>
  <si>
    <t>Navigate to the UI Path articulated in the Remediation section and confirm it is set as prescribed. This group policy object is backed by the following registry location:
	HKEY_LOCAL_MACHINESoftwarePoliciesMicrosoftWindowsEventLogApplication:Retention</t>
  </si>
  <si>
    <t>Navigate to the UI Path articulated in the Remediation section and confirm it is set as prescribed. This group policy object is backed by the following registry location:
	HKEY_LOCAL_MACHINESoftwarePoliciesMicrosoftWindowsEventLogSecurity:Retention</t>
  </si>
  <si>
    <t>Navigate to the UI Path articulated in the Remediation section and confirm it is set as prescribed. This group policy object is backed by the following registry location:
	HKEY_LOCAL_MACHINESoftwarePoliciesMicrosoftWindowsEventLogSecurity:MaxSize</t>
  </si>
  <si>
    <t>Navigate to the UI Path articulated in the Remediation section and confirm it is set as prescribed. This group policy object is backed by the following registry location:
	HKEY_LOCAL_MACHINESoftwareMicrosoftWindowsCurrentVersionPoliciesExplorer:NoDriveTypeAutoRun</t>
  </si>
  <si>
    <t>Navigate to the UI Path articulated in the Remediation section and confirm it is set as prescribed. This group policy object is backed by the following registry location:
	HKEY_LOCAL_MACHINESoftwarePoliciesMicrosoftWindowsInstaller:AlwaysInstallElevated</t>
  </si>
  <si>
    <t>1.1.1.2.1</t>
  </si>
  <si>
    <t>1.1.1.2.1.1</t>
  </si>
  <si>
    <t>1.1.1.2.1.10</t>
  </si>
  <si>
    <t>1.1.1.2.1.11</t>
  </si>
  <si>
    <t>1.1.1.2.1.14</t>
  </si>
  <si>
    <t>1.1.1.2.1.16</t>
  </si>
  <si>
    <t>1.1.1.2.1.17</t>
  </si>
  <si>
    <t>1.1.1.2.1.19</t>
  </si>
  <si>
    <t>1.1.1.2.1.20</t>
  </si>
  <si>
    <t>1.1.1.2.1.21</t>
  </si>
  <si>
    <t>1.1.1.2.1.23</t>
  </si>
  <si>
    <t>1.1.1.2.1.24</t>
  </si>
  <si>
    <t>1.1.1.2.1.25</t>
  </si>
  <si>
    <t>1.1.1.2.1.26</t>
  </si>
  <si>
    <t>1.1.1.2.1.27</t>
  </si>
  <si>
    <t>1.1.1.2.1.28</t>
  </si>
  <si>
    <t>1.1.1.2.1.29</t>
  </si>
  <si>
    <t>1.1.1.2.1.30</t>
  </si>
  <si>
    <t>1.1.1.2.1.31</t>
  </si>
  <si>
    <t>1.1.1.2.1.32</t>
  </si>
  <si>
    <t>1.1.1.2.1.33</t>
  </si>
  <si>
    <t>1.1.1.2.1.34</t>
  </si>
  <si>
    <t>1.1.1.2.1.37</t>
  </si>
  <si>
    <t>1.1.1.2.1.38</t>
  </si>
  <si>
    <t>1.1.1.2.1.39</t>
  </si>
  <si>
    <t>1.1.1.2.1.40</t>
  </si>
  <si>
    <t>1.1.1.2.1.41</t>
  </si>
  <si>
    <t>1.1.1.2.1.43</t>
  </si>
  <si>
    <t>1.1.1.2.1.44</t>
  </si>
  <si>
    <t>1.1.1.2.1.45</t>
  </si>
  <si>
    <t>1.1.1.2.1.46</t>
  </si>
  <si>
    <t>1.1.1.2.1.47</t>
  </si>
  <si>
    <t>1.1.1.2.1.48</t>
  </si>
  <si>
    <t>1.1.1.2.1.49</t>
  </si>
  <si>
    <t>1.1.1.2.1.5</t>
  </si>
  <si>
    <t>1.1.1.2.1.50</t>
  </si>
  <si>
    <t>1.1.1.2.1.52</t>
  </si>
  <si>
    <t>1.1.1.2.1.53</t>
  </si>
  <si>
    <t>1.1.1.2.1.54</t>
  </si>
  <si>
    <t>1.1.1.2.1.55</t>
  </si>
  <si>
    <t>1.1.1.2.1.58</t>
  </si>
  <si>
    <t>1.1.1.2.1.59</t>
  </si>
  <si>
    <t>1.1.1.2.1.6</t>
  </si>
  <si>
    <t>1.1.1.2.1.60</t>
  </si>
  <si>
    <t>1.1.1.2.1.61</t>
  </si>
  <si>
    <t>1.1.1.2.1.62</t>
  </si>
  <si>
    <t>1.1.1.2.1.63</t>
  </si>
  <si>
    <t>1.1.1.2.1.64</t>
  </si>
  <si>
    <t>1.1.1.2.1.65</t>
  </si>
  <si>
    <t>1.1.1.2.1.66</t>
  </si>
  <si>
    <t>1.1.1.2.1.67</t>
  </si>
  <si>
    <t>1.1.1.2.1.68</t>
  </si>
  <si>
    <t>1.1.1.2.1.69</t>
  </si>
  <si>
    <t>1.1.1.2.1.70</t>
  </si>
  <si>
    <t>1.1.1.2.1.71</t>
  </si>
  <si>
    <t>1.1.1.2.1.72</t>
  </si>
  <si>
    <t>1.1.1.2.1.73</t>
  </si>
  <si>
    <t>1.1.1.2.1.74</t>
  </si>
  <si>
    <t>1.1.1.2.1.75</t>
  </si>
  <si>
    <t>1.1.1.2.1.77</t>
  </si>
  <si>
    <t>1.1.1.2.1.78</t>
  </si>
  <si>
    <t>1.1.1.2.1.79</t>
  </si>
  <si>
    <t>1.1.1.2.1.80</t>
  </si>
  <si>
    <t>1.1.1.2.1.81</t>
  </si>
  <si>
    <t>1.1.1.2.1.82</t>
  </si>
  <si>
    <t>1.1.1.2.1.83</t>
  </si>
  <si>
    <t>1.1.1.2.1.84</t>
  </si>
  <si>
    <t>1.1.1.2.1.85</t>
  </si>
  <si>
    <t>1.1.1.2.2</t>
  </si>
  <si>
    <t>1.1.1.2.2.11</t>
  </si>
  <si>
    <t>1.1.1.2.2.15</t>
  </si>
  <si>
    <t>1.1.1.2.2.17</t>
  </si>
  <si>
    <t>1.1.1.2.2.20</t>
  </si>
  <si>
    <t>1.1.1.2.2.21</t>
  </si>
  <si>
    <t>1.1.1.2.2.22</t>
  </si>
  <si>
    <t>1.1.1.2.2.23</t>
  </si>
  <si>
    <t>1.1.1.2.2.24</t>
  </si>
  <si>
    <t>1.1.1.2.2.25</t>
  </si>
  <si>
    <t>1.1.1.2.2.28</t>
  </si>
  <si>
    <t>1.1.1.2.2.30</t>
  </si>
  <si>
    <t>1.1.1.2.2.34</t>
  </si>
  <si>
    <t>1.1.1.2.2.37</t>
  </si>
  <si>
    <t>1.1.1.2.2.38</t>
  </si>
  <si>
    <t>1.1.1.2.2.40</t>
  </si>
  <si>
    <t>1.1.1.2.2.41</t>
  </si>
  <si>
    <t>1.1.1.2.2.42</t>
  </si>
  <si>
    <t>1.1.1.2.2.43</t>
  </si>
  <si>
    <t>1.1.1.2.2.44</t>
  </si>
  <si>
    <t>1.1.1.2.2.45</t>
  </si>
  <si>
    <t>1.1.1.2.2.46</t>
  </si>
  <si>
    <t>1.1.1.2.2.47</t>
  </si>
  <si>
    <t>1.1.1.2.2.48</t>
  </si>
  <si>
    <t>1.1.1.2.2.49</t>
  </si>
  <si>
    <t>1.1.1.2.2.5</t>
  </si>
  <si>
    <t>1.1.1.2.2.8</t>
  </si>
  <si>
    <t>1.1.1.2.2.9</t>
  </si>
  <si>
    <t>1.1.1.3.1.1</t>
  </si>
  <si>
    <t>1.1.1.3.1.1.1</t>
  </si>
  <si>
    <t>1.1.1.3.1.1.10</t>
  </si>
  <si>
    <t>1.1.1.3.1.1.11</t>
  </si>
  <si>
    <t>1.1.1.3.1.1.2</t>
  </si>
  <si>
    <t>1.1.1.3.1.1.3</t>
  </si>
  <si>
    <t>1.1.1.3.1.1.4</t>
  </si>
  <si>
    <t>1.1.1.3.1.1.5</t>
  </si>
  <si>
    <t>1.1.1.3.1.1.6</t>
  </si>
  <si>
    <t>1.1.1.3.1.1.7</t>
  </si>
  <si>
    <t>1.1.1.3.1.1.8</t>
  </si>
  <si>
    <t>1.1.1.3.1.1.9</t>
  </si>
  <si>
    <t>1.1.1.3.1.2</t>
  </si>
  <si>
    <t>1.1.1.3.1.2.2</t>
  </si>
  <si>
    <t>1.1.1.3.1.2.3</t>
  </si>
  <si>
    <t>1.1.1.3.1.2.4</t>
  </si>
  <si>
    <t>1.1.1.3.1.2.5</t>
  </si>
  <si>
    <t>1.1.1.3.1.2.6</t>
  </si>
  <si>
    <t>1.1.1.3.1.2.7</t>
  </si>
  <si>
    <t>1.1.1.3.1.3</t>
  </si>
  <si>
    <t>1.1.1.3.1.3.1</t>
  </si>
  <si>
    <t>1.1.1.3.1.3.2</t>
  </si>
  <si>
    <t>1.1.1.3.1.3.3</t>
  </si>
  <si>
    <t>1.1.1.3.1.3.4</t>
  </si>
  <si>
    <t>1.1.1.3.1.3.5</t>
  </si>
  <si>
    <t>1.1.1.3.1.4</t>
  </si>
  <si>
    <t>1.1.1.3.1.4.1</t>
  </si>
  <si>
    <t>1.1.1.3.1.4.2</t>
  </si>
  <si>
    <t>1.1.1.3.1.4.3</t>
  </si>
  <si>
    <t>1.1.1.3.1.4.4</t>
  </si>
  <si>
    <t>1.1.1.3.1.5</t>
  </si>
  <si>
    <t>1.1.1.3.1.5.1</t>
  </si>
  <si>
    <t>1.1.1.3.1.5.2</t>
  </si>
  <si>
    <t>1.1.1.3.1.5.3</t>
  </si>
  <si>
    <t>1.1.1.3.1.5.4</t>
  </si>
  <si>
    <t>1.1.1.3.1.5.5</t>
  </si>
  <si>
    <t>1.1.1.3.1.5.6</t>
  </si>
  <si>
    <t>1.1.1.3.1.6</t>
  </si>
  <si>
    <t>1.1.1.3.1.6.2</t>
  </si>
  <si>
    <t>1.1.1.3.1.6.3</t>
  </si>
  <si>
    <t>1.1.1.3.1.6.5</t>
  </si>
  <si>
    <t>1.1.1.3.1.6.6</t>
  </si>
  <si>
    <t>1.1.1.3.1.7</t>
  </si>
  <si>
    <t>1.1.1.3.1.7.10</t>
  </si>
  <si>
    <t>1.1.1.3.1.7.11</t>
  </si>
  <si>
    <t>1.1.1.3.1.7.12</t>
  </si>
  <si>
    <t>1.1.1.3.1.7.2</t>
  </si>
  <si>
    <t>1.1.1.3.1.7.3</t>
  </si>
  <si>
    <t>1.1.1.3.1.7.5</t>
  </si>
  <si>
    <t>1.1.1.3.1.7.6</t>
  </si>
  <si>
    <t>1.1.1.3.1.7.8</t>
  </si>
  <si>
    <t>1.1.1.3.1.7.9</t>
  </si>
  <si>
    <t>1.1.1.3.1.8</t>
  </si>
  <si>
    <t>1.1.1.3.1.8.1</t>
  </si>
  <si>
    <t>1.1.1.3.1.8.2</t>
  </si>
  <si>
    <t>1.1.1.3.1.8.3</t>
  </si>
  <si>
    <t>1.1.1.3.1.9</t>
  </si>
  <si>
    <t>1.1.1.3.1.9.2</t>
  </si>
  <si>
    <t>1.1.1.3.1.9.3</t>
  </si>
  <si>
    <t>1.1.1.3.1.9.5</t>
  </si>
  <si>
    <t>1.1.1.3.1.9.7</t>
  </si>
  <si>
    <t>1.1.1.4.1.1.1</t>
  </si>
  <si>
    <t>1.1.1.4.1.1.1.1</t>
  </si>
  <si>
    <t>1.1.1.4.1.1.1.11</t>
  </si>
  <si>
    <t>1.1.1.4.1.1.1.3</t>
  </si>
  <si>
    <t>1.1.1.4.1.1.1.4</t>
  </si>
  <si>
    <t>1.1.1.4.1.1.1.6</t>
  </si>
  <si>
    <t>1.1.1.4.1.1.1.7</t>
  </si>
  <si>
    <t>1.1.1.4.1.1.1.9</t>
  </si>
  <si>
    <t>1.1.1.4.1.1.2</t>
  </si>
  <si>
    <t>1.1.1.4.1.1.2.1</t>
  </si>
  <si>
    <t>1.1.1.4.1.1.2.11</t>
  </si>
  <si>
    <t>1.1.1.4.1.1.2.3</t>
  </si>
  <si>
    <t>1.1.1.4.1.1.2.4</t>
  </si>
  <si>
    <t>1.1.1.4.1.1.2.6</t>
  </si>
  <si>
    <t>1.1.1.4.1.1.2.7</t>
  </si>
  <si>
    <t>1.1.1.4.1.1.2.9</t>
  </si>
  <si>
    <t>1.1.1.4.1.1.3</t>
  </si>
  <si>
    <t>1.1.1.4.1.1.3.1</t>
  </si>
  <si>
    <t>1.1.1.4.1.1.3.11</t>
  </si>
  <si>
    <t>1.1.1.4.1.1.3.3</t>
  </si>
  <si>
    <t>1.1.1.4.1.1.3.4</t>
  </si>
  <si>
    <t>1.1.1.4.1.1.3.6</t>
  </si>
  <si>
    <t>1.1.1.4.1.1.3.7</t>
  </si>
  <si>
    <t>1.1.1.4.1.1.3.9</t>
  </si>
  <si>
    <t>1.1.1.5.2</t>
  </si>
  <si>
    <t>1.1.1.5.2.1</t>
  </si>
  <si>
    <t>1.1.1.5.2.2</t>
  </si>
  <si>
    <t>1.1.1.5.2.3</t>
  </si>
  <si>
    <t>1.1.1.5.3</t>
  </si>
  <si>
    <t>1.1.1.5.3.1</t>
  </si>
  <si>
    <t>1.1.1.5.3.2</t>
  </si>
  <si>
    <t>1.1.1.5.3.3</t>
  </si>
  <si>
    <t>1.1.1.5.3.4</t>
  </si>
  <si>
    <t>1.1.1.5.3.5</t>
  </si>
  <si>
    <t>1.1.1.5.3.6</t>
  </si>
  <si>
    <t>1.2.2.1.1</t>
  </si>
  <si>
    <t>1.2.2.1.1.1</t>
  </si>
  <si>
    <t>1.2.2.1.1.2</t>
  </si>
  <si>
    <t>1.2.2.1.2</t>
  </si>
  <si>
    <t>1.2.2.1.2.1</t>
  </si>
  <si>
    <t>1.2.2.1.2.2</t>
  </si>
  <si>
    <t>1.2.2.1.3</t>
  </si>
  <si>
    <t>1.2.2.1.3.1</t>
  </si>
  <si>
    <t>1.2.2.1.3.2</t>
  </si>
  <si>
    <t>1.2.2.4</t>
  </si>
  <si>
    <t>1.2.2.4.1</t>
  </si>
  <si>
    <t>1.2.2.5</t>
  </si>
  <si>
    <t>1.2.2.5.1</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</si>
  <si>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</si>
  <si>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</si>
  <si>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Software restriction policies help to protect users and computers because they can prevent the execution of unauthorized code, such as viruses and Trojans horses.</t>
  </si>
  <si>
    <t>You can restrict access over named pipes such as COMNAP and LOCATOR to help prevent unauthorized access to the network. The list of some of the default named pipes and their purpose is provided in the following list: Browser - Named pipe for the Computer Browser service. COMNAP - SNABase named pipe. Systems Network Architecture (SNA) is a collection of network protocols that were originally developed for IBM mainframe computers. COMNODE - SNA Server named pipe. EPMAPPER - End Point Mapper named pipe. LOCATOR - Remote Procedure Call Locator service named pipe. Lsarpc - Named pipe for the Local Security Authority Remote Procedure Call service. Netlogon - Named pipe for then NetLogon service. Samr - Named pipe for the Security Accounts Manager service. SPOOLSS - Named pipe for the Print Spooler service. SQLQUERY - Default named pipe for SQL Server. Srvsvc - Named pipe for the Server service. TrkSvr - Distributed Link Tracking Server named pipe. TrkWks - Distributed Link Tracking Client named pipe. Wkssvc - Named pipe for the Workstation service.</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</si>
  <si>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</si>
  <si>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</si>
  <si>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</si>
  <si>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</si>
  <si>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This setting reduces vulnerabilities by ensuring that legacy applications only write data to permitted locations.</t>
  </si>
  <si>
    <t>Users who can access the console locally could shut down the computer. Attackers could also walk to the local console and restart the server, which would cause a temporary denial of service (DoS) condition. Attackers could also shut down the server and leave all of its applications and services unavailable.</t>
  </si>
  <si>
    <t>It is very dangerous to enable this setting. Any shares that are listed can be accessed by any network user, which could lead to the exposure or corruption of sensitive data.</t>
  </si>
  <si>
    <t>The default configuration computers that belong to a domain is that they are automatically required to change the passwords for their accounts every 30 days. If you disable this policy setting, computers will retain the same passwords as their computer accounts. Computers that are no longer able to automatically change their account password are at risk from an attacker who could determine the password for the computer's domain account.</t>
  </si>
  <si>
    <t>Prior to the introduction of auditing subcategories in Windows Vista, it was difficult to track events at a per-system or per-user level. The larger event categories created too many events and the key information that needed to be audited was difficult to find.</t>
  </si>
  <si>
    <t>An unauthorized user could anonymously list account names and shared resources and use the information to attempt to guess passwords or perform social engineering attacks.</t>
  </si>
  <si>
    <t>Each SMB session consumes server resources, and numerous null sessions will slow the server or possibly cause it to fail. An attacker could repeatedly establish SMB sessions until the servers SMB services become slow or unresponsive.</t>
  </si>
  <si>
    <t>If you enable this policy setting, the computer can transmit passwords in plaintext across the network to other computers that offer SMB services. These other computers may not use any of the SMB security mechanisms that are included with recent versions Windows.</t>
  </si>
  <si>
    <t>A malicious user could exhaust a target computers resources if it never sent any acknowledgment messages for data that was transmitted by the target computer.</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</si>
  <si>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</si>
  <si>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</si>
  <si>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</si>
  <si>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</si>
  <si>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</si>
  <si>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</si>
  <si>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</si>
  <si>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</si>
  <si>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</si>
  <si>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Important information that is kept in real memory may be written periodically to the page file to help Windows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</si>
  <si>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Session hijacking uses tools that allow attackers who have access to the same network as the client or server to interrupt, end, or steal a session in progress. Attackers can potentially intercept and modify unsigned SMB packets and then them so that the server might perform undesirable actions. Alternatively, the attacker could pose as the server or client after legitimate authentication and gain unauthorized access to data. SMB is the resource sharing protocol that is supported by many Windows operating systems. SMB signatures authenticate both users and the servers that host the data. If either side fails the authentication process, data transmission will not take place.</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</si>
  <si>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</si>
  <si>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</si>
  <si>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An attacker could use source routed packets to obscure their identity and location. Source routing allows a computer that sends a packet to specify the route that the packet takes.</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</si>
  <si>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</si>
  <si>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</si>
  <si>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</si>
  <si>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An unauthorized user could anonymously list account names and shared resources and use the information to attempt to guess passwords, perform social engineering attacks, or launch denial of service (DoS) attacks.</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</si>
  <si>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</si>
  <si>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When a computer running Windows NT, Windows 2000, or later versions of Windows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</si>
  <si>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Elevation prompt dialog boxes can be spoofed, causing users to disclose their passwords to malicious software.</t>
  </si>
  <si>
    <t>Null sessions are a weakness that can be exploited through shares (including the default shares) on computers in your environment.</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</si>
  <si>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 s network through dial-up or virtual private network (VPN) connections.</t>
  </si>
  <si>
    <t>Blank passwords are a serious threat to computer security and should be forbidden through both organizational policy and suitable technical measures. In fact, the default settings for Windows Server 2003 Active Directory(R) directory service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</si>
  <si>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</si>
  <si>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</si>
  <si>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</si>
  <si>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</si>
  <si>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systems.SMB signatures authenticate both users and the servers that host the data. If either side fails the authentication process, data transmission will not take place.</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</si>
  <si>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</si>
  <si>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This is the setting that turns on or off UAC. If this setting is disabled, UAC will not be used and any security benefits and risk mitigations that are dependent on UAC will not be present on the system.</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</si>
  <si>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</si>
  <si>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</si>
  <si>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</si>
  <si>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</si>
  <si>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</si>
  <si>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</si>
  <si>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</si>
  <si>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An attacker who can cause the system to restart into the Recovery Console could steal sensitive data and leave no audit or access trail.</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</si>
  <si>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</si>
  <si>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are used to back up data.</t>
  </si>
  <si>
    <t>Accounts that have the Deny log on as a batch job user right could be used to schedule jobs that could consume excessive computer resources and cause a DoS condition.</t>
  </si>
  <si>
    <t>Anyone who is assigned the Modify firmware environment values user right could configure the settings of a hardware component to cause it to fail, which could lead to data corruption or a denial of service (DoS) condition.</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</si>
  <si>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</si>
  <si>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Any account with the Allow log on through Terminal Services user right can log on to the remote console of the computer. If you do not restrict this user right to legitimate users who need to log on to the console of the computer, unauthorized users could download and run malicious software to elevate their privileges.</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</si>
  <si>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</si>
  <si>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</si>
  <si>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Any user who can shut down a computer could cause a denial of service (DoS) condition to occur. Therefore, this user right should be tightly restricted.</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</si>
  <si>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</si>
  <si>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Changing the time zone represents little vulnerability because the system time is not affected. This setting merely enables users to display their preferred time zone while being synchronized with domain controllers in different time zones.</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</si>
  <si>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</si>
  <si>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Any users with the Take ownership of files or other objects user right can take control of any object, regardless of the permissions on that object, and then make any changes they wish to that object. Such changes could result in exposure of data, corruption of data, or a denial of service (DoS) condition.</t>
  </si>
  <si>
    <t>Any account with the right to log on through Terminal Services could be used to log on to the remote console of the computer. If this user right is not restricted to legitimate users who need to log on to the console of the computer, unauthorized users might download and run malicious software that elevates their privileges.</t>
  </si>
  <si>
    <t>Users who can log on to the computer over the network can enumerate lists of account names, group names, and shared resources. Users with permission to access shared folders and files can connect over the network and possibly view or modify data.</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</si>
  <si>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</si>
  <si>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If an account is given this right the user of the account may create an application that calls into Credential Manager and is returned the saved credentials for another user.</t>
  </si>
  <si>
    <t>Users who can change the page file size could make it extremely small or move the file to a highly fragmented storage volume, which could cause reduced computer performance.</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</si>
  <si>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</si>
  <si>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The ability to manage the Security event log is a powerful user right and it should be closely guarded. Anyone with this user right can clear the Security log to erase important evidence of unauthorized activity.</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</si>
  <si>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</si>
  <si>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</si>
  <si>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</si>
  <si>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</si>
  <si>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The Act as part of the operating system user right is extremely powerful. Anyone with this user right can take complete control of the computer and erase evidence of their activities.</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</si>
  <si>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</si>
  <si>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recent versions of Windows, because the default share and NTFS permissions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 and later versions of the Windows operating system.</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</si>
  <si>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 The value of removing this user right from members of the Administrators group is diminished by the fact that a malicious user who has administrative privileges can bypass the countermeasure by launching processes under the Local System account.</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</si>
  <si>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</si>
  <si>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</si>
  <si>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If the firewall is turned off all traffic will be able to access the system and an attacker may be more easily able to remotely exploit a weakness in a network service.</t>
  </si>
  <si>
    <t>An attacker could respond to broadcast or multicast message with malicious payloads.</t>
  </si>
  <si>
    <t>Some organizations may prefer to avoid alarming users when firewall rules block certain types of network activity. However, notifications can be helpful when troubleshooting network issues involving the firewall.</t>
  </si>
  <si>
    <t>If the firewall allows all traffic to access the system then an attacker may be more easily able to remotely exploit a weakness in a network service.</t>
  </si>
  <si>
    <t>Users with administrative privileges might create firewall rules that expose the system to remote attack.</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</si>
  <si>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</si>
  <si>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</si>
  <si>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Password attacks can use automated methods to try millions of password combinations for any user account. The effectiveness of such attacks can be almost eliminated if you limit the number of failed logons that can be performed.
	However, a denial of service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</si>
  <si>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</si>
  <si>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Enabling this policy setting allows the operating system to store passwords in a weaker format that is much more susceptible to compromise and weakens your system security.</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</si>
  <si>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</si>
  <si>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</si>
  <si>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</si>
  <si>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</si>
  <si>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Passwords that contain only alphanumeric characters are extremely easy to discover with several publicly available tools.</t>
  </si>
  <si>
    <t>If events are not recorded it may be difficult or impossible to determine the root cause of system problems or the unauthorized activities of malicious users</t>
  </si>
  <si>
    <t>If new events are not recorded it may be difficult or impossible to determine the root cause of system problems or the unauthorized activities of malicious users</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</si>
  <si>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</si>
  <si>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An attacker could use this feature to launch a program to damage a client computer or data on the computer.</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</si>
  <si>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</si>
  <si>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If logon hours are not used in your organization, this policy setting will have no impact. If logon hours are used, existing user sessions will be forcibly terminated when their logon hours expire.</t>
  </si>
  <si>
    <t>CCE-2029-7</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</si>
  <si>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</si>
  <si>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CCE-2337-4</t>
  </si>
  <si>
    <t>None. This is the default configuration.</t>
  </si>
  <si>
    <t>CCE-2278-0</t>
  </si>
  <si>
    <t>The Windows 2000 and later implementations of the SMB file and print sharing protocol support mutual authentication, which protect against session hijacking attacks and support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</si>
  <si>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CCE-2356-4</t>
  </si>
  <si>
    <t>CCE-2297-0</t>
  </si>
  <si>
    <t>If you enable certificate rules, software restriction policies check a certificate revocation list (CRL) to ensure that the software€ s certificate and signature are valid. This checking process may negatively affect performance when signed programs start. To disable this feature you can edit the software restriction policies in the desired GPO. On the Trusted Publishers Properties dialog box, clear the Publisher and Timestamp check boxes.</t>
  </si>
  <si>
    <t>CCE-2421-6</t>
  </si>
  <si>
    <t>This configuration will disable null session access over named pipes, and applications that rely on this feature or on unauthenticated access to named pipes will no longer function. For example, with Microsoft Commercial Internet System 1.0, the Internet Mail Service runs under the Inetinfo process. Inetinfo starts in the context of the System account. When Internet Mail Service needs to query the Microsoft SQL Server database, it uses the System account, which uses null credentials to access a SQL pipe on the computer that runs SQL Server. To avoid this problem, refer to the Microsoft Knowledge Base article How to access network files from IIS applications, which is located at http://support.microsoft.com/default.aspx?scid=207671.</t>
  </si>
  <si>
    <t>CCE-2089-1</t>
  </si>
  <si>
    <t>Enabling this setting requires that you have a public key infrastructure (PKI)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</si>
  <si>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</si>
  <si>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CCE-1962-0</t>
  </si>
  <si>
    <t>Only Administrators will be able to format and eject removable media. If users are in the habit of using removable media for file transfers and storage, they will need to be informed of the change in policy.</t>
  </si>
  <si>
    <t>CCE-2377-0</t>
  </si>
  <si>
    <t>Users will have to enter their passwords to resume their console sessions as soon as the screen saver activates.</t>
  </si>
  <si>
    <t>CCE-2266-5</t>
  </si>
  <si>
    <t>Operators will have to log on to servers to shut them down or restart them.</t>
  </si>
  <si>
    <t>CCE-2403-4</t>
  </si>
  <si>
    <t>There should be little impact because this is the default configuration. Only authenticated users will have access to shared resources on the server.</t>
  </si>
  <si>
    <t>CCE-2256-6</t>
  </si>
  <si>
    <t>The individual audit policy subcategories that are available in Windows Vista and later versions are not exposed in the interface of Group Policy tools for Windows Vista and Windows Server 2008. Administrators can deploy a custom audit policy that applies detailed security auditing settings to Windows Vista-based client computers in a Windows Server 2008 domain,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</si>
  <si>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CCE-2276-4</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</si>
  <si>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</si>
  <si>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CCE-2340-8</t>
  </si>
  <si>
    <t>There will be little impact because SMB sessions will be re-established automatically if the client resumes activity.</t>
  </si>
  <si>
    <t>CCE-2236-8</t>
  </si>
  <si>
    <t>Some very old applications and operating systems such as MS-DOS, Windows for Workgroups 3.11, and Windows 95a may not be able to communicate with the servers in your organization by means of the SMB protocol.</t>
  </si>
  <si>
    <t>TCP starts a retransmission timer when each outbound segment is passed to the IP. If no acknowledgment is received for the data in a given segment before the timer expires, then the segment is retransmitted up to three times.</t>
  </si>
  <si>
    <t>CCE-2424-0</t>
  </si>
  <si>
    <t>Users will have to enter a user name and password to access the Recovery Console.</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</si>
  <si>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User Account Control (UAC) elevation prompt for administrators.</t>
  </si>
  <si>
    <t>Users will see a message in a dialog box before they can log on to the server console. Note that Windows XP and later versions of Windows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</si>
  <si>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CCE-2037-0</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</si>
  <si>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</si>
  <si>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None. By default this entry is not enabled.</t>
  </si>
  <si>
    <t>CCE-5263-9</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</si>
  <si>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</si>
  <si>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CCE-1521-4</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</si>
  <si>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</si>
  <si>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CCE-2152-7</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</si>
  <si>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</si>
  <si>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Users will need to provide administrative passwords to be able to install programs.</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</si>
  <si>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</si>
  <si>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CCE-2416-6</t>
  </si>
  <si>
    <t>CCE-2378-8</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</si>
  <si>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later versions of Windows.</t>
  </si>
  <si>
    <t>If you configure this value to 2, all incoming source routed packets will be dropped.</t>
  </si>
  <si>
    <t>CCE-5229-0</t>
  </si>
  <si>
    <t>CCE-2263-2</t>
  </si>
  <si>
    <t>Unless they use a smart card to log on, users will have to simultaneously press three keys before the logon dialog box will display.</t>
  </si>
  <si>
    <t>CCE-2331-7</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</si>
  <si>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</si>
  <si>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CCE-2327-5</t>
  </si>
  <si>
    <t>Disabled is the default configuration for this policy setting on member computers; therefore it will have no impact on them. If you disable this policy setting on domain controllers, legacy computers may be unable to communicate with other computers in the domain.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</si>
  <si>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CCE-2318-4</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</si>
  <si>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setting. Previous to the release of Windows Server 2003 with Service Pack 1 (SP1) some named pipes were allowed anonymous access by default, but with the increased hardening in Windows Server 2003 with SP1 more pipes must be explicitly added if needed.</t>
  </si>
  <si>
    <t>CCE-2361-4</t>
  </si>
  <si>
    <t>Users will see a dialog box prompt to change their password each time that they log on to the domain when their password is configured to expire in 14 or fewer days.</t>
  </si>
  <si>
    <t>CCE-2324-2</t>
  </si>
  <si>
    <t>CCE-2364-8</t>
  </si>
  <si>
    <t>Users that log on using the local Administrator account will be prompted for consent whenever a program requests an elevation in privilege. This setting should never be used on Server Core because there will be no way to launch applications with elevated privileges, UAC features such as the Run as Administrator command and elevation prompts do not work on Server Core.</t>
  </si>
  <si>
    <t>All subsystems will be forced to observe case insensitivity. This configuration may confuse users who are familiar with any UNIX-based operating systems that is case-sensitive.</t>
  </si>
  <si>
    <t>CCE-2429-9</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</si>
  <si>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</si>
  <si>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CCE-2315-0</t>
  </si>
  <si>
    <t>This is the default behavior. Administrators should be made aware that they will be prompted for consent.</t>
  </si>
  <si>
    <t>CCE-2474-5</t>
  </si>
  <si>
    <t>CCE-2381-2</t>
  </si>
  <si>
    <t>CCE-2225-1</t>
  </si>
  <si>
    <t>Users and administrators will need to learn to work with UAC prompts and adjust their work habits to use least privilege operations. This setting should never be used on Server Core because there will be no way to launch applications with elevated privileges, UAC features such as the Run as Administrator command and elevation prompts do not work on Server Core.</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</si>
  <si>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</si>
  <si>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CCE-2346-5</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</si>
  <si>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</si>
  <si>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</si>
  <si>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Users will not see their user name or domain name when unlocking their computer, they will have to enter that information.</t>
  </si>
  <si>
    <t>CCE-2199-8</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</si>
  <si>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</si>
  <si>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CCE-2451-3</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</si>
  <si>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</si>
  <si>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This setting will generate an audit event when the Security log reaches the 90 percent-full threshold unless the log is configured to overwrite events as needed.</t>
  </si>
  <si>
    <t>CCE-2442-2</t>
  </si>
  <si>
    <t>Applications will be forced to search for DLLs in the system path first. For applications that require unique versions of these DLLs that are included with the application, this entry could cause performance or stability problems.</t>
  </si>
  <si>
    <t>CCE-2447-1</t>
  </si>
  <si>
    <t>Users who have started a server through the Recovery Console and logged in with the built-in Administrator account will not be able to copy files and folders to a floppy disk.</t>
  </si>
  <si>
    <t>CCE-1553-7</t>
  </si>
  <si>
    <t>Earlier operating systems such as Windows 95, Windows 98, and Windows ME as well as some third-party applications will fail.</t>
  </si>
  <si>
    <t>CCE-1826-7</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</si>
  <si>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 s personnel to do their jobs.</t>
  </si>
  <si>
    <t>CCE-2294-7</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</si>
  <si>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</si>
  <si>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CCE-1834-1</t>
  </si>
  <si>
    <t>CCE-2257-4</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</si>
  <si>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</si>
  <si>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CCE-1527-1</t>
  </si>
  <si>
    <t>Removal of the Allow log on through Terminal Services user right from other groups or membership changes in these default groups could limit the abilities of users who perform specific administrative roles in your environment. You should confirm that delegated activities will not be adversely affected.</t>
  </si>
  <si>
    <t>CCE-2308-5</t>
  </si>
  <si>
    <t>CCE-2129-5</t>
  </si>
  <si>
    <t>If you assign the Deny log on as a service user right to specific accounts, services may not be able to start and a DoS condition could result.</t>
  </si>
  <si>
    <t>CCE-1944-8</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</si>
  <si>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</si>
  <si>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CCE-1750-9</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</si>
  <si>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</si>
  <si>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CCE-2004-0</t>
  </si>
  <si>
    <t>CCE-2171-7</t>
  </si>
  <si>
    <t>The impact of removing these default groups from the Shut down the system user right could limit the delegated abilities of assigned roles in your environment. You should confirm that delegated activities will not be adversely affected.</t>
  </si>
  <si>
    <t>CCE-2078-4</t>
  </si>
  <si>
    <t>CCE-2506-4</t>
  </si>
  <si>
    <t>If you assign the Deny log on through Terminal Services user right to other groups, you could limit the abilities of users who are assigned to specific administrative roles in your environment. Accounts that have this user right will be unable to connect to the computer through either Terminal Services or Remote Assistance. You should confirm that delegated tasks will not be negatively impacted.</t>
  </si>
  <si>
    <t>CCE-2102-2</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</si>
  <si>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</si>
  <si>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In Windows XP and Windows Server 2003 only members of the local Administrators and Power Users groups are granted this right by default. In later versions of Windows members of the local Administrators and Users groups have this right by default. Other user accounts must be explicitly granted the right as necessary. If your organizations users are not members of these groups on their portable computers, they will be unable to remove their own portable computers from their docking stations without shutting them down first. Therefore, on Windows XP, you may want to assign the Remove computer from docking station privilege to the local Users group for portable computers.</t>
  </si>
  <si>
    <t>CCE-2382-0</t>
  </si>
  <si>
    <t>None, this is the default configuration</t>
  </si>
  <si>
    <t>CCE-2026-3</t>
  </si>
  <si>
    <t>CCE-1328-4</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</si>
  <si>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</si>
  <si>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CCE-2296-2</t>
  </si>
  <si>
    <t>CCE-1843-2</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</si>
  <si>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</si>
  <si>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CCE-2286-3</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</si>
  <si>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</si>
  <si>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CCE-2360-6</t>
  </si>
  <si>
    <t>There should be no impact, because time synchronization for most organizations should be fully automated for all computers that belong to the domain. Computers that do not belong to the domain should be configured to synchronize with an external source.</t>
  </si>
  <si>
    <t>CCE-2290-5</t>
  </si>
  <si>
    <t>CCE-2113-9</t>
  </si>
  <si>
    <t>There should be little or no impact because the Act as part of the operating system user right is rarely needed by any accounts other than the Local System account.</t>
  </si>
  <si>
    <t>CCE-2079-2</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</si>
  <si>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</si>
  <si>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CCE-2285-5</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</si>
  <si>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it is recommended that it is assigned to the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</si>
  <si>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CCE-2075-0</t>
  </si>
  <si>
    <t>If you revoke this user right, no one will be able to debug programs. If you do revoke this privilege from all accounts and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Task Manager will not be able to manage processes owned by other accounts.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</si>
  <si>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CCE-2310-1</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</si>
  <si>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</si>
  <si>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CCE-2482-8</t>
  </si>
  <si>
    <t>CCE-12848-8</t>
  </si>
  <si>
    <t>CCE-2095-8</t>
  </si>
  <si>
    <t>CCE-2408-3</t>
  </si>
  <si>
    <t>CCE-2033-9</t>
  </si>
  <si>
    <t>CCE-2417-4</t>
  </si>
  <si>
    <t>CCE-2553-6</t>
  </si>
  <si>
    <t>CCE-2531-2</t>
  </si>
  <si>
    <t>CCE-2601-3</t>
  </si>
  <si>
    <t>CCE-2504-9</t>
  </si>
  <si>
    <t>CCE-2368-9</t>
  </si>
  <si>
    <t>CCE-2570-0</t>
  </si>
  <si>
    <t>CCE-2433-1</t>
  </si>
  <si>
    <t>CCE-2464-6</t>
  </si>
  <si>
    <t>CCE-2385-3</t>
  </si>
  <si>
    <t>CCE-2566-8</t>
  </si>
  <si>
    <t>CCE-2614-6</t>
  </si>
  <si>
    <t>CCE-2348-1</t>
  </si>
  <si>
    <t>CCE-2022-2</t>
  </si>
  <si>
    <t>CCE-2608-8</t>
  </si>
  <si>
    <t>CCE-2414-1</t>
  </si>
  <si>
    <t>CCE-1841-6</t>
  </si>
  <si>
    <t>CCE-2002-4</t>
  </si>
  <si>
    <t>CCE-2544-5</t>
  </si>
  <si>
    <t>CCE-2518-9</t>
  </si>
  <si>
    <t>CCE-2522-1</t>
  </si>
  <si>
    <t>CCE-2443-0</t>
  </si>
  <si>
    <t>CCE-2394-5</t>
  </si>
  <si>
    <t>CCE-2485-1</t>
  </si>
  <si>
    <t>CCE-2288-9</t>
  </si>
  <si>
    <t>CCE-1642-8</t>
  </si>
  <si>
    <t>CCE-2468-7</t>
  </si>
  <si>
    <t>CCE-2635-1</t>
  </si>
  <si>
    <t>CCE-2556-9</t>
  </si>
  <si>
    <t>CCE-2367-1</t>
  </si>
  <si>
    <t>CCE-2534-6</t>
  </si>
  <si>
    <t>CCE-2569-2</t>
  </si>
  <si>
    <t>CCE-2350-7</t>
  </si>
  <si>
    <t>CCE-2260-8</t>
  </si>
  <si>
    <t>CCE-2373-9</t>
  </si>
  <si>
    <t>CCE-2441-4</t>
  </si>
  <si>
    <t>CCE-2615-3</t>
  </si>
  <si>
    <t>CCE-2064-4</t>
  </si>
  <si>
    <t>CCE-2110-5</t>
  </si>
  <si>
    <t>CCE-2610-4</t>
  </si>
  <si>
    <t>CCE-2205-3</t>
  </si>
  <si>
    <t>CCE-2104-8</t>
  </si>
  <si>
    <t>CCE-2386-1</t>
  </si>
  <si>
    <t>CCE-2463-8</t>
  </si>
  <si>
    <t>CCE-1678-2</t>
  </si>
  <si>
    <t>CCE-2586-6</t>
  </si>
  <si>
    <t>CCE-2405-9</t>
  </si>
  <si>
    <t>None, this is the default configuration.</t>
  </si>
  <si>
    <t>CCE-13454-4</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</si>
  <si>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</si>
  <si>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CCE-12562-5</t>
  </si>
  <si>
    <t>If you configure this policy setting to Yes, Windows Firewall will display these notifications.</t>
  </si>
  <si>
    <t>CCE-13230-8</t>
  </si>
  <si>
    <t>CCE-13980-8</t>
  </si>
  <si>
    <t>If you configure this setting to No, administrators can still create firewall rules, but the rules will not be applied. This setting is available only when configuring the policy through Group Policy.</t>
  </si>
  <si>
    <t>CCE-13615-0</t>
  </si>
  <si>
    <t>CCE-12640-9</t>
  </si>
  <si>
    <t>CCE-12739-9</t>
  </si>
  <si>
    <t>CCE-13197-9</t>
  </si>
  <si>
    <t>CCE-13823-0</t>
  </si>
  <si>
    <t>CCE-12473-5</t>
  </si>
  <si>
    <t>CCE-12553-4</t>
  </si>
  <si>
    <t>CCE-12973-4</t>
  </si>
  <si>
    <t>CCE-12504-7</t>
  </si>
  <si>
    <t>CCE-11888-5</t>
  </si>
  <si>
    <t>CCE-12990-8</t>
  </si>
  <si>
    <t>CCE-14139-0</t>
  </si>
  <si>
    <t>CCE-14271-1</t>
  </si>
  <si>
    <t>CCE-13400-7</t>
  </si>
  <si>
    <t>CCE-13049-2</t>
  </si>
  <si>
    <t>CCE-12456-0</t>
  </si>
  <si>
    <t>CCE-12706-8</t>
  </si>
  <si>
    <t>Although it may seem like a good idea to configure this policy setting to never automatically unlock an account, such a configuration can increase the number of requests that your organization's help desk receives to unlock accounts that were locked by mistake.</t>
  </si>
  <si>
    <t>CCE-1317-7</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</si>
  <si>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</si>
  <si>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If you do not configure this policy setting or if the value is configured to an interval that is too long, a denial of service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</si>
  <si>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CCE-2311-9</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</si>
  <si>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</si>
  <si>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</si>
  <si>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</si>
  <si>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</si>
  <si>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</si>
  <si>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</si>
  <si>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</si>
  <si>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CCE-13508-7</t>
  </si>
  <si>
    <t>When this policy setting is enabled and a log file reaches its maximum size, new events are not written to the log and are lost. When this policy setting is disabled and a log file reaches its maximum size, new events overwrite old events.</t>
  </si>
  <si>
    <t>CCE-12284-6</t>
  </si>
  <si>
    <t>CCE-13639-0</t>
  </si>
  <si>
    <t>CCE-12163-2</t>
  </si>
  <si>
    <t>CCE-13594-7</t>
  </si>
  <si>
    <t>CCE-13748-9</t>
  </si>
  <si>
    <t>Users will have to manually launch setup or installation programs that are provided on removable media.</t>
  </si>
  <si>
    <t>Windows Installer will apply the current users permissions when it installs programs, this will prevent standard users from installing applications that affect system-wide configuration items.</t>
  </si>
  <si>
    <t>CCE-17161-1</t>
  </si>
  <si>
    <t>To implement the recommended configuration state, set the following Group Policy setting to 15. 
	Computer Configuration\Windows Settings\Security Settings\Local Policies\Security Options\Microsoft network server: Amount of idle time required before suspending session</t>
  </si>
  <si>
    <t>To implement the recommended configuration state, set the following Group Policy setting to 1. 
	Computer Configuration\Windows Settings\Security Settings\Local Policies\Security Options\Microsoft network server: Digitally sign communications (always)</t>
  </si>
  <si>
    <t>To implement the recommended configuration state, set the following Group Policy setting to 14. 
	Computer Configuration\Windows Settings\Security Settings\Local Policies\Security Options\Interactive logon: Prompt user to change password before expiration</t>
  </si>
  <si>
    <t>To implement the recommended configuration state, set the following Group Policy setting to browser. 
	Computer Configuration\Windows Settings\Security Settings\Local Policies\Security Options\Network access: Named Pipes that can be accessed anonymously</t>
  </si>
  <si>
    <t>To implement the recommended configuration state, set the following Group Policy setting to 1. 
	Computer Configuration\Windows Settings\Security Settings\Local Policies\Security Options\Network security: LDAP client signing requirements</t>
  </si>
  <si>
    <t>To implement the recommended configuration state, set the following Group Policy setting to 0. 
	Computer Configuration\Windows Settings\Security Settings\Local Policies\Security Options\Network access: Sharing and security model for local accounts</t>
  </si>
  <si>
    <t>To implement the recommended configuration state, set the following Group Policy setting to 1. 
	Computer Configuration\Windows Settings\Security Settings\Local Policies\Security Options\User Account Control: Behavior of the elevation prompt for administrators in Admin Approval Mode</t>
  </si>
  <si>
    <t>To implement the recommended configuration state, set the following Group Policy setting to 0. 
	Computer Configuration\Windows Settings\Security Settings\Local Policies\Security Options\MSS: (ScreenSaverGracePeriod) The time in seconds before the screen saver grace period expires (0 recommended)</t>
  </si>
  <si>
    <t>To implement the recommended configuration state, set the following Group Policy setting to 3. 
	Computer Configuration\Windows Settings\Security Settings\Local Policies\Security Options\MSS: (TcpMaxDataRetransmissions) How many times unacknowledged data is retransmitted (3 recommended, 5 is default)</t>
  </si>
  <si>
    <t>To implement the recommended configuration state, set the following Group Policy setting to 3. 
	Computer Configuration\Windows Settings\Security Settings\Local Policies\Security Options\MSS: (TcpMaxDataRetransmissions IPv6) How many times unacknowledged data is retransmitted (3 recommended, 5 is default)</t>
  </si>
  <si>
    <t>To implement the recommended configuration state, set the following Group Policy setting to 2. 
	Computer Configuration\Windows Settings\Security Settings\Local Policies\Security Options\MSS: (DisableIPSourceRouting IPv6) IP source routing protection level (protects against packet spoofing)</t>
  </si>
  <si>
    <t>To implement the recommended configuration state, set the following Group Policy setting to 90. 
	Computer Configuration\Windows Settings\Security Settings\Local Policies\Security Options\MSS: (WarningLevel) Percentage threshold for the security event log at which the system will generate a warning</t>
  </si>
  <si>
    <t>To implement the recommended configuration state, set the following Group Policy setting to 2. 
	Computer Configuration\Windows Settings\Security Settings\Local Policies\Security Options\MSS: (DisableIPSourceRouting) IP source routing protection level (protects against packet spoofing)</t>
  </si>
  <si>
    <t>To implement the recommended configuration state, set the following Group Policy setting to Administrators, Backup Operators. 
	Computer Configuration\Windows Settings\Security Settings\Local Policies\User Rights Assignment\Restore files and directories</t>
  </si>
  <si>
    <t>To implement the recommended configuration state, set the following Group Policy setting to Guests. 
	Computer Configuration\Windows Settings\Security Settings\Local Policies\User Rights Assignment\Deny log on as a batch job</t>
  </si>
  <si>
    <t>To implement the recommended configuration state, set the following Group Policy setting to Guests. 
	Computer Configuration\Windows Settings\Security Settings\Local Policies\User Rights Assignment\Deny log on through Terminal Services</t>
  </si>
  <si>
    <t>To implement the recommended configuration state, set the following Group Policy setting to Guests (additional entries also acceptable as authorized per enterprise policy).
	Computer Configuration\Windows Settings\Security Settings\Local Policies\User Rights Assignment\Deny access to this computer from the network</t>
  </si>
  <si>
    <t>To implement the recommended configuration state, set the following Group Policy setting to Guests. 
	Computer Configuration\Windows Settings\Security Settings\Local Policies\User Rights Assignment\Deny log on locally</t>
  </si>
  <si>
    <t>To implement the recommended configuration state, set the following Group Policy setting to Administrators. 
	Computer Configuration\Windows Settings\Security Settings\Local Policies\User Rights Assignment\Modify firmware environment values</t>
  </si>
  <si>
    <t>To implement the recommended configuration state, set the following Group Policy setting to Administrators. 
	Computer Configuration\Windows Settings\Security Settings\Local Policies\User Rights Assignment\Create a pagefile</t>
  </si>
  <si>
    <t>To implement the recommended configuration state, set the following Group Policy setting to No Auditing. 
	Computer Configuration\Windows Settings\Security Settings\Advanced Audit Policy Configuration\Audit Policies\Object Access\Audit Policy: Object Access: Filtering Platform Packet Drop</t>
  </si>
  <si>
    <t>To implement the recommended configuration state, set the following Group Policy setting to No Auditing. 
	Computer Configuration\Windows Settings\Security Settings\Advanced Audit Policy Configuration\Audit Policies\Object Access\Audit Policy: Object Access: SAM</t>
  </si>
  <si>
    <t>To implement the recommended configuration state, set the following Group Policy setting to No Auditing. 
	Computer Configuration\Windows Settings\Security Settings\Advanced Audit Policy Configuration\Audit Policies\Object Access\Audit Policy: Object Access: Certification Services</t>
  </si>
  <si>
    <t>To implement the recommended configuration state, set the following Group Policy setting to No Auditing. 
	Computer Configuration\Windows Settings\Security Settings\Advanced Audit Policy Configuration\Audit Policies\Object Access\Audit Policy: Object Access: Handle Manipulation</t>
  </si>
  <si>
    <t>To implement the recommended configuration state, set the following Group Policy setting to No Auditing. 
	Computer Configuration\Windows Settings\Security Settings\Advanced Audit Policy Configuration\Audit Policies\Object Access\Audit Policy: Object Access: Other Object Access Events</t>
  </si>
  <si>
    <t>To implement the recommended configuration state, set the following Group Policy setting to No Auditing. 
	Computer Configuration\Windows Settings\Security Settings\Advanced Audit Policy Configuration\Audit Policies\Object Access\Audit Policy: Object Access: Kernel Object</t>
  </si>
  <si>
    <t>To implement the recommended configuration state, set the following Group Policy setting to No Auditing. 
	Computer Configuration\Windows Settings\Security Settings\Advanced Audit Policy Configuration\Audit Policies\Object Access\Audit Policy: Object Access: Registry</t>
  </si>
  <si>
    <t>To implement the recommended configuration state, set the following Group Policy setting to No Auditing. 
	Computer Configuration\Windows Settings\Security Settings\Advanced Audit Policy Configuration\Audit Policies\Object Access\Audit Policy: Object Access: File System</t>
  </si>
  <si>
    <t>To implement the recommended configuration state, set the following Group Policy setting to No Auditing. 
	Computer Configuration\Windows Settings\Security Settings\Advanced Audit Policy Configuration\Audit Policies\Object Access\Audit Policy: Object Access: File Share</t>
  </si>
  <si>
    <t>To implement the recommended configuration state, set the following Group Policy setting to No Auditing. 
	Computer Configuration\Windows Settings\Security Settings\Advanced Audit Policy Configuration\Audit Policies\Object Access\Audit Policy: Object Access: Filtering Platform Connection</t>
  </si>
  <si>
    <t>To implement the recommended configuration state, set the following Group Policy setting to No Auditing. 
	Computer Configuration\Windows Settings\Security Settings\Advanced Audit Policy Configuration\Audit Policies\Object Access\Audit Policy: Object Access: Application Generated</t>
  </si>
  <si>
    <t>To implement the recommended configuration state, set the following Group Policy setting to Enabled.
	Computer Configuration\Windows Settings\Security Settings\Account Policies\Password Policy\Password must meet complexity requirements</t>
  </si>
  <si>
    <t>To implement the recommended configuration state, set the following Group Policy setting to 1 or greater.
	Computer Configuration\Windows Settings\Security Settings\Account Policies\Password Policy\Minimum password age</t>
  </si>
  <si>
    <t>To implement the recommended configuration state, set the following Group Policy setting to Disabled. 
	Computer Configuration\Administrative Templates\Windows Components\Windows Installer\Always install with elevated privileges</t>
  </si>
  <si>
    <t>To implement the recommended configuration state, set the following Group Policy setting to Disabled. 
	Computer Configuration\Administrative Templates\Windows Components\Event Log Service\Security\Retain old events</t>
  </si>
  <si>
    <t>To implement the recommended configuration state, set the following Group Policy setting to Disabled. 
	Computer Configuration\Administrative Templates\Windows Components\Event Log Service\Application\Retain old events</t>
  </si>
  <si>
    <t>To implement the recommended configuration state, set the following Group Policy setting to Enabled. Then set the available option to 32768. 
	Computer Configuration\Administrative Templates\Windows Components\Event Log Service\Application\Maximum Log Size (KB)</t>
  </si>
  <si>
    <t>To implement the recommended configuration state, set the following Group Policy setting to Disabled. 
	Computer Configuration\Administrative Templates\Windows Components\Event Log Service\System\Retain old events</t>
  </si>
  <si>
    <t>To implement the recommended configuration state, set the following Group Policy setting to Enabled. Then set the available option to 32768. 
	Computer Configuration\Administrative Templates\Windows ComponentsEvent Log Service\System\Maximum Log Size (KB)</t>
  </si>
  <si>
    <t>To implement the recommended configuration state, set the following Group Policy setting to 24 or greater.
	Computer Configuration\Windows Settings\Security Settings\Account Policies\Password Policy\Enforce password history</t>
  </si>
  <si>
    <t>To implement the recommended configuration state, set the following Group Policy setting to Disabled.
	Computer Configuration\Windows Settings\Security Settings\Account Policies\Password Policy\Store passwords using reversible encryption</t>
  </si>
  <si>
    <t>To implement the recommended configuration state, set the following Group Policy setting to Enabled. Then set the available option to Block (default). 
	Computer Configuration\Windows Settings\Security Settings\Windows Firewall with Advanced Security\Windows Firewall with Advanced Security\Windows Firewall Properties\Public Profile\Windows Firewall: Public: Inbound connections</t>
  </si>
  <si>
    <t>To implement the recommended configuration state, set the following Group Policy setting to Enabled. Then set the available option to Block (default). 
	Computer Configuration\Windows Settings\Security Settings\Windows Firewall with Advanced Security\Windows Firewall with Advanced Security\Windows Firewall Properties\Domain Profile\Windows Firewall: Domain: Inbound connections</t>
  </si>
  <si>
    <t>To implement the recommended configuration state, set the following Group Policy setting to Enabled. Then set the available option to Block (default). 
	Computer Configuration\Windows Settings\Security Settings\Windows Firewall with Advanced Security\Windows Firewall with Advanced Security\Windows Firewall Properties\Private Profile\Windows Firewall: Private: Inbound connections</t>
  </si>
  <si>
    <t>To implement the recommended configuration state, set the following Group Policy setting to Success. 
	Computer Configuration\Windows Settings\Security Settings\Advanced Audit Policy Configuration\Audit Policies\Account Logon\Audit Policy: Account Logon: Credential Validation</t>
  </si>
  <si>
    <t>To implement the recommended configuration state, set the following Group Policy setting to No Auditing. 
	Computer Configuration\Windows Settings\Security Settings\Advanced Audit Policy Configuration\Audit Policies\Account Logon\Audit Policy: Account Logon: Other Account Logon Events</t>
  </si>
  <si>
    <t>To implement the recommended configuration state, set the following Group Policy setting to No Auditing. 
	Computer Configuration\Windows Settings\Security Settings\Advanced Audit Policy Configuration\Audit Policies\Account Logon\Audit Policy: Account Logon: Kerberos Authentication Service</t>
  </si>
  <si>
    <t>To implement the recommended configuration state, set the following Group Policy setting to No Auditing. 
	Computer Configuration\Windows Settings\Security Settings\Advanced Audit Policy Configuration\Audit Policies\Account Logon\Audit Policy: Account Logon: Kerberos Service Ticket Operations</t>
  </si>
  <si>
    <t>To implement the recommended configuration state, set the following Group Policy setting to Success and Failure. 
	Computer Configuration\Windows Settings\Security Settings\Advanced Audit Policy Configuration\Audit Policies\Privilege Use\Audit Policy: Privilege Use: Sensitive Privilege Use</t>
  </si>
  <si>
    <t>To implement the recommended configuration state, set the following Group Policy setting to No Auditing. 
	Computer Configuration\Windows Settings\Security Settings\Advanced Audit Policy Configuration\Audit Policies\Privilege Use\Audit Policy: Privilege Use: Non Sensitive Privilege Use</t>
  </si>
  <si>
    <t>To implement the recommended configuration state, set the following Group Policy setting to No Auditing. 
	Computer Configuration\Windows Settings\Security Settings\Advanced Audit Policy Configuration\Audit Policies\Privilege Use\Audit Policy: Privilege Use: Other Privilege Use Events</t>
  </si>
  <si>
    <t>To implement the recommended configuration state, set the following Group Policy setting to Success. 
	Computer Configuration\Windows Settings\Security Settings\Advanced Audit Policy Configuration\Audit Policies\Logon/Logoff\Audit Policy: Logon-Logoff: Logoff</t>
  </si>
  <si>
    <t>To implement the recommended configuration state, set the following Group Policy setting to No Auditing. 
	Computer Configuration\Windows Settings\Security Settings\Advanced Audit Policy Configuration\Audit Policies\Logon/Logoff\Audit Policy: Logon-Logoff: IPsec Extended Mode</t>
  </si>
  <si>
    <t>To implement the recommended configuration state, set the following Group Policy setting to No Auditing. 
	Computer Configuration\Windows Settings\Security Settings\Advanced Audit Policy Configuration\Audit Policies\Logon/Logoff\Audit Policy: Logon-Logoff: IPsec Main Mode</t>
  </si>
  <si>
    <t>To implement the recommended configuration state, set the following Group Policy setting to No Auditing. 
	Computer Configuration\Windows Settings\Security Settings\Advanced Audit Policy Configuration\Audit Policies\Logon/Logoff\Audit Policy: Logon-Logoff: Network Policy Server</t>
  </si>
  <si>
    <t>To implement the recommended configuration state, set the following Group Policy setting to Success and Failure. 
	Computer Configuration\Windows Settings\Security Settings\Advanced Audit Policy Configuration\Audit Policies\Logon/Logoff\Audit Policy: Logon-Logoff: Logon</t>
  </si>
  <si>
    <t>To implement the recommended configuration state, set the following Group Policy setting to Success. 
	Computer Configuration\Windows Settings\Security Settings\Advanced Audit Policy Configuration\Audit Policies\Logon/Logoff\Audit Policy: Logon-Logoff: Other Logon/Logoff Events</t>
  </si>
  <si>
    <t>To implement the recommended configuration state, set the following Group Policy setting to No Auditing. 
	Computer Configuration\Windows Settings\Security Settings\Advanced Audit Policy Configuration\Audit Policies\Logon/Logoff\Audit Policy: Logon-Logoff: IPsec Quick Mode</t>
  </si>
  <si>
    <t>To implement the recommended configuration state, set the following Group Policy setting to Success. 
	Computer Configuration\Windows Settings\Security Settings\Advanced Audit Policy Configuration\Audit Policies\Logon/Logoff\Audit Policy: Logon-Logoff: Account Lockout</t>
  </si>
  <si>
    <t>To implement the recommended configuration state, set the following Group Policy setting to Success. 
	Computer Configuration\Windows Settings\Security Settings\Advanced Audit Policy Configuration\Audit Policies\Logon/Logoff\Audit Policy: Logon-Logoff: Special Logon</t>
  </si>
  <si>
    <t>To implement the recommended configuration state, set the following Group Policy setting to No Auditing. 
	Computer Configuration\Windows Settings\Security Settings\Advanced Audit Policy Configuration\Audit Policies\DS Access\Audit Policy: DS Access: Directory Service Changes</t>
  </si>
  <si>
    <t>To implement the recommended configuration state, set the following Group Policy setting to No Auditing. 
	Computer Configuration\Windows Settings\Security Settings\Advanced Audit Policy Configuration\Audit Policies\DS Access\Audit Policy: DS Access: Detailed Directory Service Replication</t>
  </si>
  <si>
    <t>To implement the recommended configuration state, set the following Group Policy setting to No Auditing. 
	Computer Configuration\Windows Settings\Security Settings\Advanced Audit Policy Configuration\Audit Policies\DS Access\Audit Policy: DS Access: Directory Service Access</t>
  </si>
  <si>
    <t>To implement the recommended configuration state, set the following Group Policy setting to No Auditing. 
	Computer Configuration\Windows Settings\Security Settings\Advanced Audit Policy Configuration\Audit Policies\DS Access\Audit Policy: DS Access: Directory Service Replication</t>
  </si>
  <si>
    <t>To implement the recommended configuration state, set the following Group Policy setting to Success and Failure. 
	Computer Configuration\Windows Settings\Security Settings\Advanced Audit Policy Configuration\Audit Policies\Account Management\Audit Policy: Account Management: Security Group Management</t>
  </si>
  <si>
    <t>To implement the recommended configuration state, set the following Group Policy setting to Success and Failure. 
	Computer Configuration\Windows Settings\Security Settings\Advanced Audit Policy Configuration\Audit Policies\Account Management\Audit Policy: Account Management: User Account Management</t>
  </si>
  <si>
    <t>To implement the recommended configuration state, set the following Group Policy setting to Success and Failure. 
	Computer Configuration\Windows Settings\Security Settings\Advanced Audit Policy Configuration\Audit Policies\Account Management\Audit Policy: Account Management: Other Account Management Events</t>
  </si>
  <si>
    <t>To implement the recommended configuration state, set the following Group Policy setting to Success and Failure. 
	Computer Configuration\Windows Settings\Security Settings\Advanced Audit Policy Configuration\Audit Policies\Account Management\Audit Policy: Account Management: Computer Account Management</t>
  </si>
  <si>
    <t>To implement the recommended configuration state, set the following Group Policy setting to No Auditing. 
	Computer Configuration\Windows Settings\Security Settings\Advanced Audit Policy Configuration\Audit Policies\Account Management\Audit Policy: Account Management: Distribution Group Management</t>
  </si>
  <si>
    <t>To implement the recommended configuration state, set the following Group Policy setting to No Auditing. 
	Computer Configuration\Windows Settings\Security Settings\Advanced Audit Policy Configuration\Audit Policies\Account Management\Audit Policy: Account Management: Application Group Management</t>
  </si>
  <si>
    <t>To implement the recommended configuration state, set the following Group Policy setting to Success. 
	Computer Configuration\Windows Settings\Security Settings\Advanced Audit Policy Configuration\Audit Policies\Detailed Tracking\Audit Policy: Detailed Tracking: Process Creation</t>
  </si>
  <si>
    <t>To implement the recommended configuration state, set the following Group Policy setting to No Auditing. 
	Computer Configuration\Windows Settings\Security Settings\Advanced Audit Policy Configuration\Audit Policies\Detailed Tracking\Audit Policy: Detailed Tracking: RPC Events</t>
  </si>
  <si>
    <t>To implement the recommended configuration state, set the following Group Policy setting to No Auditing. 
	Computer Configuration\Windows Settings\Security Settings\Advanced Audit Policy Configuration\Audit Policies\Detailed Tracking\Audit Policy: Detailed Tracking: Process Termination</t>
  </si>
  <si>
    <t>To implement the recommended configuration state, set the following Group Policy setting to No Auditing. 
	Computer Configuration\Windows Settings\Security Settings\Advanced Audit Policy Configuration\Audit Policies\Detailed Tracking\Audit Policy: Detailed Tracking: DPAPI Activity</t>
  </si>
  <si>
    <t>To implement the recommended configuration state, set the following Group Policy setting to Success and Failure. 
	Computer Configuration\Windows Settings\Security Settings\Advanced Audit Policy Configuration\Audit Policies\System\Audit Policy: System: Security System Extension</t>
  </si>
  <si>
    <t>To implement the recommended configuration state, set the following Group Policy setting to Success and Failure. 
	Computer Configuration\Windows Settings\Security Settings\Advanced Audit Policy Configuration\Audit Policies\System\Audit Policy: System: System Integrity</t>
  </si>
  <si>
    <t>To implement the recommended configuration state, set the following Group Policy setting to No Auditing. 
	Computer Configuration\Windows Settings\Security Settings\Advanced Audit Policy Configuration\Audit Policies\System\Audit Policy: System: Other System Events</t>
  </si>
  <si>
    <t>To implement the recommended configuration state, set the following Group Policy setting to Success and Failure. 
	Computer Configuration\Windows Settings\Security Settings\Advanced Audit Policy Configuration\Audit Policies\System\Audit Policy: System: IPsec Driver</t>
  </si>
  <si>
    <t>To implement the recommended configuration state, set the following Group Policy setting to Success and Failure. 
	Computer Configuration\Windows Settings\Security Settings\Advanced Audit Policy Configuration\Audit Policies\System\Audit Policy: System: Security State Change</t>
  </si>
  <si>
    <t>To implement the recommended configuration state, set the following Group Policy setting to Success. 
	Computer Configuration\Windows Settings\Security Settings\Advanced Audit Policy Configuration\Audit Policies\Policy Change\Audit Policy: Policy Change: Authorization Policy Change</t>
  </si>
  <si>
    <t>To implement the recommended configuration state, set the following Group Policy setting to Success and Failure. 
	Computer Configuration\Windows Settings\Security Settings\Advanced Audit Policy Configuration\Audit Policies\Policy Change\Audit Policy: Policy Change: Audit Policy Change</t>
  </si>
  <si>
    <t>To implement the recommended configuration state, set the following Group Policy setting to No Auditing. 
	Computer Configuration\Windows Settings\Security Settings\Advanced Audit Policy Configuration\Audit Policies\Policy Change\Audit Policy: Policy Change: MPSSVC Rule-Level Policy Change</t>
  </si>
  <si>
    <t>To implement the recommended configuration state, set the following Group Policy setting to No Auditing. 
	Computer Configuration\Windows Settings\Security Settings\Advanced Audit Policy Configuration\Audit Policies\Policy Change\Audit Policy: Policy Change: Other Policy Change Events</t>
  </si>
  <si>
    <t>To implement the recommended configuration state, set the following Group Policy setting to Success. 
	Computer Configuration\Windows Settings\Security Settings\Advanced Audit Policy Configuration\Audit Policies\Policy Change\Audit Policy: Policy Change: Authentication Policy Change</t>
  </si>
  <si>
    <t>To implement the recommended configuration state, set the following Group Policy setting to No Auditing. 
	Computer Configuration\Windows Settings\Security Settings\Advanced Audit Policy Configuration\Audit Policies\Policy Change\Audit Policy: Policy Change: Filtering Platform Policy Change</t>
  </si>
  <si>
    <t>To implement the recommended configuration state, set the following Group Policy setting to Administrators. 
	Computer Configuration\Windows Settings\Security Settings\Local Policies\User Rights Assignment\Debug programs</t>
  </si>
  <si>
    <t>To implement the recommended configuration state, set the following Group Policy setting to Administrators, Authenticated Users. 
	Computer Configuration\Windows Settings\Security Settings\Local Policies\User Rights Assignment\Access this computer from the network</t>
  </si>
  <si>
    <t>To implement the recommended configuration state, set the following Group Policy setting to Administrators, Authenticated Users, Backup Operators, Local Service, Network Service. 
	Computer Configuration\Windows Settings\Security Settings\Local Policies\User Rights Assignment\Bypass traverse checking</t>
  </si>
  <si>
    <t>To implement the recommended configuration state, set the following Group Policy setting to Administrators. 
	Computer Configuration\Windows Settings\Security Settings\Local Policies\User Rights Assignment\Profile system performance</t>
  </si>
  <si>
    <t>To implement the recommended configuration state, set the following Group Policy setting to Administrators. 
	Computer Configuration\Windows Settings\Security Settings\Local Policies\User Rights Assignment\Profile single process</t>
  </si>
  <si>
    <t>To implement the recommended configuration state, set the following Group Policy setting to Administrators. 
	Computer Configuration\Windows Settings\Security Settings\Local Policies\User Rights Assignment\Allow log on locally</t>
  </si>
  <si>
    <t>To implement the recommended configuration state, set the following Group Policy setting to Administrators. 
	Computer Configuration\Windows Settings\Security Settings\Local Policies\User Rights Assignment\Manage auditing and security log</t>
  </si>
  <si>
    <t>To implement the recommended configuration state, set the following Group Policy setting to Administrators. 
	Computer Configuration\Windows Settings\Security Settings\Local Policies\User Rights Assignment\Remove computer from docking station</t>
  </si>
  <si>
    <t>To implement the recommended configuration state, set the following Group Policy setting to Administrators. 
	Computer Configuration\Windows Settings\Security Settings\Local Policies\User Rights Assignment\Take ownership of files or other objects</t>
  </si>
  <si>
    <t>To implement the recommended configuration state, set the following Group Policy setting to Administrators. 
	Computer Configuration\Windows Settings\Security Settings\Local Policies\User Rights Assignment\Shut down the system</t>
  </si>
  <si>
    <t>To implement the recommended configuration state, set the following Group Policy setting to Administrators. 
	Computer Configuration\Windows Settings\Security Settings\Local Policies\User Rights Assignment\Force shutdown from a remote system</t>
  </si>
  <si>
    <t>To implement the recommended configuration state, set the following Group Policy setting to Administrators. 
	Computer Configuration\Windows Settings\Security Settings\Local Policies\User Rights Assignment\Allow log on through Terminal Services</t>
  </si>
  <si>
    <t>AC-3</t>
  </si>
  <si>
    <t>AC-7</t>
  </si>
  <si>
    <t>CM-6</t>
  </si>
  <si>
    <t>AC-6</t>
  </si>
  <si>
    <t>AC-1</t>
  </si>
  <si>
    <t>AU-2</t>
  </si>
  <si>
    <t>IA-5</t>
  </si>
  <si>
    <t>AC-4</t>
  </si>
  <si>
    <t>AC-8</t>
  </si>
  <si>
    <t>SC-9</t>
  </si>
  <si>
    <t>SC-2</t>
  </si>
  <si>
    <t>AU-5</t>
  </si>
  <si>
    <t>AU-8</t>
  </si>
  <si>
    <t>AC-5</t>
  </si>
  <si>
    <t>▪ Criticality</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</si>
  <si>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</si>
  <si>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</si>
  <si>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</si>
  <si>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</si>
  <si>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</si>
  <si>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</si>
  <si>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Weighted Pass Rate</t>
  </si>
  <si>
    <t>Totals</t>
  </si>
  <si>
    <t>Weighted Score</t>
  </si>
  <si>
    <t>Risk Rating</t>
  </si>
  <si>
    <t>Test Cases</t>
  </si>
  <si>
    <t>Weight</t>
  </si>
  <si>
    <t>Device Weighted Score:</t>
  </si>
  <si>
    <t>Criticality</t>
  </si>
  <si>
    <t>Moderate</t>
  </si>
  <si>
    <t>Significant</t>
  </si>
  <si>
    <t>Limited</t>
  </si>
  <si>
    <t>Criticality Ratings</t>
  </si>
  <si>
    <t>Critical</t>
  </si>
  <si>
    <t>1. All SCSEM Test Results</t>
  </si>
  <si>
    <t>HAC10</t>
  </si>
  <si>
    <t>HAC27</t>
  </si>
  <si>
    <t>HAC11</t>
  </si>
  <si>
    <t>HPW11</t>
  </si>
  <si>
    <t>HPW2</t>
  </si>
  <si>
    <t>HPW100</t>
  </si>
  <si>
    <t>HCM9</t>
  </si>
  <si>
    <t>HAC100</t>
  </si>
  <si>
    <t>HCM100</t>
  </si>
  <si>
    <t>HAU100</t>
  </si>
  <si>
    <t>HAC14</t>
  </si>
  <si>
    <t>HPW10</t>
  </si>
  <si>
    <t>HCM10</t>
  </si>
  <si>
    <t>HAC29</t>
  </si>
  <si>
    <t>HSC15</t>
  </si>
  <si>
    <t>HAC22</t>
  </si>
  <si>
    <t>HPW7</t>
  </si>
  <si>
    <t>HAU4</t>
  </si>
  <si>
    <t>HRM100</t>
  </si>
  <si>
    <t>HAC17</t>
  </si>
  <si>
    <t>HPW3</t>
  </si>
  <si>
    <t>HPW6</t>
  </si>
  <si>
    <t>HPW4</t>
  </si>
  <si>
    <t>HAU10</t>
  </si>
  <si>
    <t>AU-4</t>
  </si>
  <si>
    <t>AU-11</t>
  </si>
  <si>
    <t>Access Control Policies and Procedures</t>
  </si>
  <si>
    <t>Access Enforcement</t>
  </si>
  <si>
    <t>Information Flow Enforcement</t>
  </si>
  <si>
    <t>System Use Notification</t>
  </si>
  <si>
    <t>Separation of Duties</t>
  </si>
  <si>
    <t>Least Privilege</t>
  </si>
  <si>
    <t>Unsuccessful Logon Attempts</t>
  </si>
  <si>
    <t>Audit Record Retention</t>
  </si>
  <si>
    <t>Audit Events</t>
  </si>
  <si>
    <t>Audit Storage Capacity</t>
  </si>
  <si>
    <t>Response to Audit Failures</t>
  </si>
  <si>
    <t>Time Stamps</t>
  </si>
  <si>
    <t>Configuration Settings</t>
  </si>
  <si>
    <t>Authenticator Management</t>
  </si>
  <si>
    <t>Application Partitioning</t>
  </si>
  <si>
    <t>Transmission Confidentiality</t>
  </si>
  <si>
    <t>To implement the recommended configuration state, set the following Group Policy setting to 0. 
	Computer Configuration\Windows Settings\Security Settings\Local Policies\Security Options\Interactive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</si>
  <si>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0 means that the user's logon information will still be in the cache, even if a member of the IT department has recently logged on to their computer to perform system maintenance. This method allows users to log on to their computers when they are not connected to the organization€ s network.</t>
  </si>
  <si>
    <t>Section #</t>
  </si>
  <si>
    <t>▪ IRS Publication 1075, Tax Information Security Guidelines for Federal, State and Local Agencies (October 2014)</t>
  </si>
  <si>
    <t>▪ CIS Microsoft Windows Server 2008 Benchmark v2.1.0</t>
  </si>
  <si>
    <t>Added baseline Criticality Score and Issue Codes, weighted test cases based on criticality, and updated Results Tab. Transitioned to CIS Benchmark for Windows 2008 Member Server</t>
  </si>
  <si>
    <t>complement tests executed through the Nessus Automated Scanning or through manual evaluation.</t>
  </si>
  <si>
    <t>Total Number of Tests Performed</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</si>
  <si>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</si>
  <si>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In Active Directory based domains, each computer has an account and password just like every user. By default, the domain-joined computers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</si>
  <si>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 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</si>
  <si>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Session hijacking uses tools that allow attackers who have access to the same network as the client or server to interrupt, end, or steal a session in progress. Attackers can potentially intercept and modify unsigned SMB packets and then forward them so that the server might perform undesirable actions. Alternatively, the attacker could pose as the server or client after legitimate authentication and gain unauthorized access to data. SMB is the resource sharing protocol that is supported by the Windows operating systems. SMB signatures authenticate both users and the servers that host the data. If either side fails the authentication process, data transmission will not take place.</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</si>
  <si>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 and sensitive information such as passwords are encrypted 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</si>
  <si>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</si>
  <si>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also affect Remote Assistance and Remote Desktop connections. For more information about the issue and how to resolve it see "Remote Assistance connection to Windows Server 2003 with FIPS encryption does not work" at http://support.microsoft.com/default.aspx?scid=kb;en-us;811770.</t>
  </si>
  <si>
    <t>Microsoft developed this feature to make it easier for users with certain types of physical impairments to log on to computers that run Windows. If users are not required to press CTRL+ALT+DEL, they are susceptible to attacks that 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</si>
  <si>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</si>
  <si>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</si>
  <si>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tempt to hijack network sessions and eavesdropping. (Eavesdropping is a form of hacking in which network data is read or altered in transit. The data can be modified to hide or change the sender, or be redirected.)</t>
  </si>
  <si>
    <t>This security setting determines which service accounts are prevented from registering a process as a service. This policy setting supersedes the Log on as a service policy setting if an account is subject to both policies. Note: This security setting does not apply to the System, Local Service, or Network Service accounts. When configuring a user right in the SCM enter a comma delimited list of accounts. Accounts can be either local or located in Active Directory, they can be groups, users, or computers.</t>
  </si>
  <si>
    <t>This policy setting allows users to shut down Windows Vista 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</si>
  <si>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Possible</t>
  </si>
  <si>
    <t>Actual</t>
  </si>
  <si>
    <t>Sections below are automatically calculated.</t>
  </si>
  <si>
    <t>Recommendation #</t>
  </si>
  <si>
    <t>Rationale Statement</t>
  </si>
  <si>
    <t>Remediation Procedure</t>
  </si>
  <si>
    <t>Impact Statement</t>
  </si>
  <si>
    <t>Applied minor corrections to format.</t>
  </si>
  <si>
    <t xml:space="preserve">Finding Statement
</t>
  </si>
  <si>
    <t>The security setting "Interactive logon: Number of previous logons to cache (in case domain controller is not available)" is not set to "0".</t>
  </si>
  <si>
    <t>The security setting "Network access: Named Pipes that can be accessed anonymously" is not set to "Browser".</t>
  </si>
  <si>
    <t>The security setting "Devices: Allowed to format and eject removable media" is not set to "Administrators".</t>
  </si>
  <si>
    <t>The security setting "Microsoft network server: Amount of idle time required before suspending session" is not set to "15".</t>
  </si>
  <si>
    <t>The security setting "MSS: (TcpMaxDataRetransmissions) How many times unacknowledged data is retransmitted (3 recommended, 5 is default)" is not set to "3".</t>
  </si>
  <si>
    <t>The security setting "Network security: LDAP client signing requirements" is not set to "Negotiate signing".</t>
  </si>
  <si>
    <t>The security setting "Network access: Sharing and security model for local accounts" is not set to "Classic - local users authenticate as themselves".</t>
  </si>
  <si>
    <t>The security setting "Interactive logon: Prompt user to change password before expiration" is not set to "14".</t>
  </si>
  <si>
    <t>The security setting "Network security: LAN Manager authentication level" is not set to "Send NTLMv2 response only. Refuse LM &amp; NTLM".</t>
  </si>
  <si>
    <t>The security setting "Bypass traverse checking" is not set to "Administrators, Authenticated Users, Backup Operators, Local Service, Network Service".</t>
  </si>
  <si>
    <t>The security setting "Access this computer from the network" is not set to "Administrators, Authenticated Users".</t>
  </si>
  <si>
    <t>The security setting "Debug programs" is not set to "Administrators".</t>
  </si>
  <si>
    <t>The security setting "Restore files and directories" is not set to "Administrators, Backup Operators".</t>
  </si>
  <si>
    <t>The security setting "Deny log on as a batch job" is not set to "Guests".</t>
  </si>
  <si>
    <t>The security setting "Allow log on through Terminal Services" is not set to "Administrators".</t>
  </si>
  <si>
    <t>The security setting "Force shutdown from a remote system" is not set to "Administrators".</t>
  </si>
  <si>
    <t>The security setting "Shut down the system" is not set to "Administrators".</t>
  </si>
  <si>
    <t>The security setting "Take ownership of files or other objects" is not set to "Administrators".</t>
  </si>
  <si>
    <t>The security setting "Deny log on through Terminal Services" is not set to "Guests".</t>
  </si>
  <si>
    <t>The security setting "Deny access to this computer from the network" is not set to "Guests".</t>
  </si>
  <si>
    <t>The security setting "Remove computer from docking station" is not set to "Administrators".</t>
  </si>
  <si>
    <t>The security setting "Create a pagefile" is not set to "Administrators".</t>
  </si>
  <si>
    <t>The security setting "Deny log on locally" is not set to "Guests".</t>
  </si>
  <si>
    <t>The security setting "Manage auditing and security log" is not set to "Administrators".</t>
  </si>
  <si>
    <t>The security setting "Allow log on locally" is not set to "Administrators".</t>
  </si>
  <si>
    <t>The security setting "Profile single process" is not set to "Administrators".</t>
  </si>
  <si>
    <t>The security setting "Profile system performance" is not set to "Administrators".</t>
  </si>
  <si>
    <t>.The security setting "Audit Policy: Object Access: Filtering Platform Packet Drop" is not set to "No Auditing"</t>
  </si>
  <si>
    <t>The security setting "Audit Policy: Object Access: Handle Manipulation" is not set to "No Auditing".</t>
  </si>
  <si>
    <t>The security setting "Audit Policy: Object Access: Other Object Access Events" is not set to "No Auditing".</t>
  </si>
  <si>
    <t>The security setting "Audit Policy: Object Access: Kernel Object" is not set to "No Auditing".</t>
  </si>
  <si>
    <t>The security setting "Audit Policy: Object Access: Registry" is not set to "No Auditing".</t>
  </si>
  <si>
    <t>The security setting "Audit Policy: Object Access: File System" is not set to "No Auditing".</t>
  </si>
  <si>
    <t>The security setting "Audit Policy: Object Access: File Share" is not set to "No Auditing".</t>
  </si>
  <si>
    <t>The security setting "Audit Policy: Object Access: Filtering Platform Connection" is not set to "No Auditing".</t>
  </si>
  <si>
    <t>The security setting "Audit Policy: Object Access: Application Generated" is not set to "No Auditing".</t>
  </si>
  <si>
    <t>The security setting "Audit Policy: Object Access: SAM" is not set to "No Auditing".</t>
  </si>
  <si>
    <t>The security setting "Audit Policy: Object Access: Certification Services" is not set to "No Auditing".</t>
  </si>
  <si>
    <t>The security setting "Audit Policy: Policy Change: Authorization Policy Change" is not set to "Success".</t>
  </si>
  <si>
    <t>The security setting "Audit Policy: Policy Change: Audit Policy Change" is not set to "Success and Failure".</t>
  </si>
  <si>
    <t>The security setting "Audit Policy: Policy Change: MPSSVC Rule-Level Policy Change" is not set to "No Auditing".</t>
  </si>
  <si>
    <t>The security setting "Audit Policy: Policy Change: Other Policy Change Events" is not set to "No Auditing".</t>
  </si>
  <si>
    <t>The security setting "Audit Policy: Policy Change: Authentication Policy Change" is not set to "Success".</t>
  </si>
  <si>
    <t>The security setting "Audit Policy: Policy Change: Filtering Platform Policy Change" is not set to "No Auditing".</t>
  </si>
  <si>
    <t>The security setting "Audit Policy: System: System Integrity" is not set to "Success and Failure".</t>
  </si>
  <si>
    <t>The security setting "Audit Policy: System: Other System Events" is not set to "No Auditing".</t>
  </si>
  <si>
    <t>The security setting "Audit Policy: System: IPsec Driver" is not set to "Success and Failure".</t>
  </si>
  <si>
    <t>The security setting "Audit Policy: System: security State Change" is not set to "Success and Failure".</t>
  </si>
  <si>
    <t>The security setting "Audit Policy: System: security System Extension" is not set to "Success and Failure".</t>
  </si>
  <si>
    <t>The security setting "Audit Policy: Detailed Tracking: Process Creation" is not set to "Success".</t>
  </si>
  <si>
    <t>The security setting "Audit Policy: Detailed Tracking: RPC Events" is not set to "No Auditing".</t>
  </si>
  <si>
    <t>The security setting "Audit Policy: Detailed Tracking: Process Termination" is not set to "No Auditing".</t>
  </si>
  <si>
    <t>The security setting "Audit Policy: Detailed Tracking: DPAPI Activity" is not set to "No Auditing".</t>
  </si>
  <si>
    <t>The security setting "Audit Policy: Account Management: security Group Management" is not set to "Success and Failure".</t>
  </si>
  <si>
    <t>The security setting "Audit Policy: Account Management: User Account Management" is not set to "Success and Failure".</t>
  </si>
  <si>
    <t>The security setting "Audit Policy: Account Management: Other Account Management Events" is not set to "Success and Failure".</t>
  </si>
  <si>
    <t>The security setting "Audit Policy: Account Management: Computer Account Management" is not set to "Success and Failure".</t>
  </si>
  <si>
    <t>The security setting "Audit Policy: Account Management: Distribution Group Management" is not set to "No Auditing".</t>
  </si>
  <si>
    <t>The security setting "Audit Policy: Account Management: Application Group Management" is not set to "No Auditing".</t>
  </si>
  <si>
    <t>The security setting "Audit Policy: DS Access: Directory Service Changes" is not set to "No Auditing".</t>
  </si>
  <si>
    <t>The security setting "Audit Policy: DS Access: Detailed Directory Service Replication" is not set to "No Auditing".</t>
  </si>
  <si>
    <t>The security setting "Audit Policy: DS Access: Directory Service Access" is not set to "No Auditing".</t>
  </si>
  <si>
    <t>The security setting "Audit Policy: DS Access: Directory Service Replication" is not set to "No Auditing".</t>
  </si>
  <si>
    <t>The security setting "Audit Policy: Logon-Logoff: Network Policy Server" is not set to "No Auditing".</t>
  </si>
  <si>
    <t>The security setting "Audit Policy: Logon-Logoff: Logon" is not set to "Success and Failure".</t>
  </si>
  <si>
    <t>The security setting "Audit Policy: Logon-Logoff: Other Logon/Logoff Events" is not set to "Success".</t>
  </si>
  <si>
    <t>The security setting "Audit Policy: Logon-Logoff: IPsec Quick Mode" is not set to "No Auditing".</t>
  </si>
  <si>
    <t>The security setting "Audit Policy: Logon-Logoff: Account Lockout" is not set to "Success".</t>
  </si>
  <si>
    <t>The security setting "Audit Policy: Logon-Logoff: Special Logon" is not set to "Success".</t>
  </si>
  <si>
    <t>The security setting "Audit Policy: Logon-Logoff: Logoff" is not set to "Success".</t>
  </si>
  <si>
    <t>The security setting "Audit Policy: Logon-Logoff: IPsec Extended Mode" is not set to "No Auditing".</t>
  </si>
  <si>
    <t>. security setting "Audit Policy: Logon-Logoff: IPsec Main Mode" is not set to "No Auditing"</t>
  </si>
  <si>
    <t>The security setting "Audit Policy: Privilege Use: Sensitive Privilege Use" is not set to "Success and Failure".</t>
  </si>
  <si>
    <t>The security setting "Audit Policy: Privilege Use: Non Sensitive Privilege Use" is not set to "No Auditing".</t>
  </si>
  <si>
    <t>The security setting "Audit Policy: Privilege Use: Other Privilege Use Events" is not set to "No Auditing".</t>
  </si>
  <si>
    <t>The security setting "Audit Policy: Account Logon: Credential Validation" is not set to "Success".</t>
  </si>
  <si>
    <t>The security setting "Audit Policy: Account Logon: Other Account Logon Events" is not set to "No Auditing".</t>
  </si>
  <si>
    <t>The security setting "Audit Policy: Account Logon: Kerberos Authentication Service" is not set to "No Auditing".</t>
  </si>
  <si>
    <t>The security setting "Audit Policy: Account Logon: Kerberos Service Ticket Operations" is not set to "No Auditing".</t>
  </si>
  <si>
    <t>The security setting "Windows Firewall: Private: Firewall state" is not set to "On".</t>
  </si>
  <si>
    <t>The security setting "Windows Firewall: Private: Apply local connection security rules" is not set to "Yes".</t>
  </si>
  <si>
    <t>The security setting "Windows Firewall: Private: Allow unicast response" is not set to "No".</t>
  </si>
  <si>
    <t>The security setting "Windows Firewall: Domain: Outbound connections" is not set to "Allow".</t>
  </si>
  <si>
    <t>The security setting "Windows Firewall: Domain: Apply local firewall rules" is not set to "Yes".</t>
  </si>
  <si>
    <t>The security setting "Windows Firewall: Domain: Display a notification" is not set to "Yes".</t>
  </si>
  <si>
    <t>The security setting "Windows Firewall: Domain: Firewall state" is not set to "On".</t>
  </si>
  <si>
    <t>The security setting "Windows Firewall: Domain: Apply local connection security rules" is not set to "Yes".</t>
  </si>
  <si>
    <t>The security setting "Windows Firewall: Domain: Allow unicast response" is not set to "No".</t>
  </si>
  <si>
    <t>The security setting "Windows Firewall: Public: Outbound connections" is not set to "Allow".</t>
  </si>
  <si>
    <t>The security setting "Windows Firewall: Public: Apply local connection security rules" is not set to "Yes".</t>
  </si>
  <si>
    <t>The security setting "Windows Firewall: Public: Allow unicast response" is not set to "No".</t>
  </si>
  <si>
    <t>The security setting "Windows Firewall: Public: Display a notification" is not set to "Yes".</t>
  </si>
  <si>
    <t>The security setting "Account lockout threshold" is not set to "3" or fewer.</t>
  </si>
  <si>
    <t>The security Setting "Reset account lockout counter after" is not set to "0".</t>
  </si>
  <si>
    <t>The security setting "Minimum password length" is not set to "8" or greater.</t>
  </si>
  <si>
    <t>The security setting "Enforce password history" is not set to "24" or greater.</t>
  </si>
  <si>
    <t>The security setting "Maximum Log Size (KB)" is not set to "enabled:196608"</t>
  </si>
  <si>
    <t>Set "Microsoft network server: Disconnect clients when logon hours expire" to "Enabled"</t>
  </si>
  <si>
    <t>Set "Accounts: Guest account status" to "Disabled"</t>
  </si>
  <si>
    <t>Set "Network access: Let Everyone permissions apply to anonymous users" to "Disabled"</t>
  </si>
  <si>
    <t>Set "Accounts: Administrator account status" to "Disabled"</t>
  </si>
  <si>
    <t>Set "Domain member: Maximum machine account password age" to "30"</t>
  </si>
  <si>
    <t>Set "Microsoft network client: Digitally sign communications (always)" to "Enabled"</t>
  </si>
  <si>
    <t>Set "Interactive logon: Number of previous logons to cache (in case domain controller is not available)" to "0"</t>
  </si>
  <si>
    <t>Set "System settings: Use Certificate Rules on Windows Executables for Software Restriction Policies" to "Enabled"</t>
  </si>
  <si>
    <t>Set "Network access: Named Pipes that can be accessed anonymously" to "browser"</t>
  </si>
  <si>
    <t>Set "User Account Control: Only elevate executables that are signed and validated" to "Disabled"</t>
  </si>
  <si>
    <t>Set "Network access: Do not allow anonymous enumeration of SAM accounts" to "Enabled"</t>
  </si>
  <si>
    <t>Set "Devices: Allowed to format and eject removable media" to "Administrators"</t>
  </si>
  <si>
    <t>Set "MSS: (ScreenSaverGracePeriod) The time in seconds before the screen saver grace period expires (0 recommended)" to "0"</t>
  </si>
  <si>
    <t>Set "User Account Control: Virtualize file and registry write failures to per-user locations" to "Enabled"</t>
  </si>
  <si>
    <t>Set "Shutdown: Allow system to be shut down without having to log on" to "Disabled"</t>
  </si>
  <si>
    <t>Set "Network access: Shares that can be accessed anonymously" to ""</t>
  </si>
  <si>
    <t>Set "Domain member: Disable machine account password changes" to "Disabled"</t>
  </si>
  <si>
    <t>Set "Audit: Force audit policy subcategory settings (Windows Vista or later) to override audit policy category settings" to "Enabled"</t>
  </si>
  <si>
    <t>Set "Network access: Do not allow anonymous enumeration of SAM accounts and shares" to "Enabled"</t>
  </si>
  <si>
    <t>Set "Microsoft network server: Amount of idle time required before suspending session" to "15"</t>
  </si>
  <si>
    <t>Set "Microsoft network client: Send unencrypted password to third-party SMB servers" to "Disabled"</t>
  </si>
  <si>
    <t>Set "MSS: (TcpMaxDataRetransmissions) How many times unacknowledged data is retransmitted (3 recommended, 5 is default)" to "3"</t>
  </si>
  <si>
    <t>Set "Recovery console: Allow automatic administrative logon" to "Disabled"</t>
  </si>
  <si>
    <t>Set "User Account Control: Allow UIAccess applications to prompt for elevation without using the secure desktop" to "Disabled"</t>
  </si>
  <si>
    <t>Configure "Interactive logon: Message title for users attempting to log on"</t>
  </si>
  <si>
    <t>Set "Network security: Minimum session security for NTLM SSP based (including secure RPC) clients" to "Require NTLMv2 session security, Require 128-bit encryption"</t>
  </si>
  <si>
    <t>Set "MSS: (AutoAdminLogon) Enable Automatic Logon (not recommended)" to "Disabled"</t>
  </si>
  <si>
    <t>Set "MSS: (TcpMaxDataRetransmissions IPv6) How many times unacknowledged data is retransmitted (3 recommended, 5 is default)" to "3"</t>
  </si>
  <si>
    <t>Set "Domain member: Digitally sign secure channel data (when possible)" to "Enabled"</t>
  </si>
  <si>
    <t>Set "Network access: Remotely accessible registry paths" to "System\CurrentControlSet\Control\ProductOptionsSystem\CurrentControlSet\Control\Server ApplicationsSoftware\Microsoft\Windows NT\CurrentVersion"</t>
  </si>
  <si>
    <t>Set "Devices: Prevent users from installing printer drivers" to "Enabled"</t>
  </si>
  <si>
    <t>Set "User Account Control: Only elevate UIAccess applications that are installed in secure locations" to "Enabled"</t>
  </si>
  <si>
    <t>Set "User Account Control: Detect application installations and prompt for elevation" to "Enabled"</t>
  </si>
  <si>
    <t>Set "Shutdown: Clear virtual memory pagefile" to "Disabled"</t>
  </si>
  <si>
    <t>Set "Microsoft network client: Digitally sign communications (if server agrees)" to "Enabled"</t>
  </si>
  <si>
    <t>Set "MSS: (DisableIPSourceRouting IPv6) IP source routing protection level (protects against packet spoofing)" to "Highest protection, source routing is completely disabled"</t>
  </si>
  <si>
    <t>Set "Microsoft network server: Digitally sign communications (if client agrees)" to "Enabled"</t>
  </si>
  <si>
    <t>Set "System cryptography: Use FIPS compliant algorithms for encryption, hashing, and signing" to "Disabled"</t>
  </si>
  <si>
    <t>Set "Interactive logon: Do not require CTRL+ALT+DEL" to "Disabled"</t>
  </si>
  <si>
    <t>Set "Network security: LDAP client signing requirements" to "Negotiate signing"</t>
  </si>
  <si>
    <t>Set "Network access: Sharing and security model for local accounts" to "Classic - local users authenticate as themselves"</t>
  </si>
  <si>
    <t>Set "Network access: Allow anonymous SID/Name translation" to "Disabled"</t>
  </si>
  <si>
    <t>Set "Domain member: Digitally encrypt secure channel data (when possible)" to "Enabled"</t>
  </si>
  <si>
    <t>Set "User Account Control: Switch to the secure desktop when prompting for elevation" to "Enabled"</t>
  </si>
  <si>
    <t>Set "Network access: Restrict anonymous access to Named Pipes and Shares" to "Enabled"</t>
  </si>
  <si>
    <t>Set "Interactive logon: Prompt user to change password before expiration" to "14"</t>
  </si>
  <si>
    <t>Set "Accounts: Limit local account use of blank passwords to console logon only" to "Enabled"</t>
  </si>
  <si>
    <t>Set "User Account Control: Admin Approval Mode for the Built-in Administrator account" to "Enabled"</t>
  </si>
  <si>
    <t>Set "System objects: Require case insensitivity for non-Windows subsystems" to "Enabled"</t>
  </si>
  <si>
    <t>Set "Audit: Shut down system immediately if unable to log security audits" to "Disabled"</t>
  </si>
  <si>
    <t>Set "User Account Control: Behavior of the elevation prompt for administrators in Admin Approval Mode" to "Prompt for credentials"</t>
  </si>
  <si>
    <t>Set "Microsoft network server: Digitally sign communications (always)" to "Enabled"</t>
  </si>
  <si>
    <t>Configure "Interactive logon: Message text for users attempting to log on"</t>
  </si>
  <si>
    <t>Set "User Account Control: Run all administrators in Admin Approval Mode" to "Enabled"</t>
  </si>
  <si>
    <t>Set "Interactive logon: Require Domain Controller authentication to unlock workstation" to "Enabled"</t>
  </si>
  <si>
    <t>Set "Network security: LAN Manager authentication level" to "Send NTLMv2 response only. Refuse LM &amp; NTLM"</t>
  </si>
  <si>
    <t>Set "Domain member: Digitally encrypt or sign secure channel data (always)" to "Enabled"</t>
  </si>
  <si>
    <t>Set "Interactive logon: Do not display last user name" to "Enabled"</t>
  </si>
  <si>
    <t>Set "Domain member: Require strong (Windows 2000 or later) session key" to "Enabled"</t>
  </si>
  <si>
    <t>Set "System objects: Strengthen default permissions of internal system objects (e.g. Symbolic Links)" to "Enabled"</t>
  </si>
  <si>
    <t>Set "MSS: (WarningLevel) Percentage threshold for the security event log at which the system will generate a warning" to "90"</t>
  </si>
  <si>
    <t>Set "MSS: (SafeDllSearchMode) Enable Safe DLL search mode (recommended)" to "Enabled"</t>
  </si>
  <si>
    <t>Set "Recovery console: Allow floppy copy and access to all drives and all folders" to "Disabled"</t>
  </si>
  <si>
    <t>Set "Network security: Do not store LAN Manager hash value on next password change" to "Enabled"</t>
  </si>
  <si>
    <t>Set "MSS: (DisableIPSourceRouting) IP source routing protection level (protects against packet spoofing)" to "Highest protection, source routing is completely disabled"</t>
  </si>
  <si>
    <t>Set "Bypass traverse checking" to "Administrators, Authenticated Users, Backup Operators, Local Service, Network Service"</t>
  </si>
  <si>
    <t>Set "Access this computer from the network" to "Administrators, Authenticated Users"</t>
  </si>
  <si>
    <t>Set "Debug programs" to "Administrators"</t>
  </si>
  <si>
    <t>Set "Restore files and directories" to "Administrators, Backup Operators"</t>
  </si>
  <si>
    <t>Set "Deny log on as a batch job" to "Guests"</t>
  </si>
  <si>
    <t>Set "Modify firmware environment values" to "Administrators"</t>
  </si>
  <si>
    <t>Set "Allow log on through Terminal Services" to "Administrators"</t>
  </si>
  <si>
    <t>Set "Deny log on as a service" to "No one"</t>
  </si>
  <si>
    <t>Set "Force shutdown from a remote system" to "Administrators"</t>
  </si>
  <si>
    <t>Set "Shut down the system" to "Administrators"</t>
  </si>
  <si>
    <t>Set "Take ownership of files or other objects" to "Administrators"</t>
  </si>
  <si>
    <t>Set "Deny log on through Terminal Services" to "Guests"</t>
  </si>
  <si>
    <t>Set "Deny access to this computer from the network" to "Guests"</t>
  </si>
  <si>
    <t>Set "Remove computer from docking station" to "Administrators"</t>
  </si>
  <si>
    <t>Set "Access Credential Manager as a trusted caller" to "No One"</t>
  </si>
  <si>
    <t>Set "Create a pagefile" to "Administrators"</t>
  </si>
  <si>
    <t>Set "Deny log on locally" to "Guests"</t>
  </si>
  <si>
    <t>Set "Manage auditing and security log" to "Administrators"</t>
  </si>
  <si>
    <t>Set "Allow log on locally" to "Administrators"</t>
  </si>
  <si>
    <t>Set "Profile single process" to "Administrators"</t>
  </si>
  <si>
    <t>Set "Profile system performance" to "Administrators"</t>
  </si>
  <si>
    <t>Set "Act as part of the operating system" to "No one"</t>
  </si>
  <si>
    <t>Set "Audit Policy: Object Access: Filtering Platform Packet Drop" to "No Auditing"</t>
  </si>
  <si>
    <t>Set "Audit Policy: Object Access: Handle Manipulation" to "No Auditing"</t>
  </si>
  <si>
    <t>Set "Audit Policy: Object Access: Other Object Access Events" to "No Auditing"</t>
  </si>
  <si>
    <t>Set "Audit Policy: Object Access: Kernel Object" to "No Auditing"</t>
  </si>
  <si>
    <t>Set "Audit Policy: Object Access: Registry" to "No Auditing"</t>
  </si>
  <si>
    <t>Set "Audit Policy: Object Access: File System" to "No Auditing"</t>
  </si>
  <si>
    <t>Set "Audit Policy: Object Access: File Share" to "No Auditing"</t>
  </si>
  <si>
    <t>Set "Audit Policy: Object Access: Filtering Platform Connection" to "No Auditing"</t>
  </si>
  <si>
    <t>Set "Audit Policy: Object Access: Application Generated" to "No Auditing"</t>
  </si>
  <si>
    <t>Set "Audit Policy: Object Access: SAM" to "No Auditing"</t>
  </si>
  <si>
    <t>Set "Audit Policy: Object Access: Certification Services" to "No Auditing"</t>
  </si>
  <si>
    <t>Set "Audit Policy: Policy Change: Authorization Policy Change" to "Success"</t>
  </si>
  <si>
    <t>Set "Audit Policy: Policy Change: Audit Policy Change" to "Success and Failure"</t>
  </si>
  <si>
    <t>Set "Audit Policy: Policy Change: MPSSVC Rule-Level Policy Change" to "No Auditing"</t>
  </si>
  <si>
    <t>Set "Audit Policy: Policy Change: Other Policy Change Events" to "No Auditing"</t>
  </si>
  <si>
    <t>Set "Audit Policy: Policy Change: Authentication Policy Change" to "Success"</t>
  </si>
  <si>
    <t>Set "Audit Policy: Policy Change: Filtering Platform Policy Change" to "No Auditing"</t>
  </si>
  <si>
    <t>Set "Audit Policy: System: System Integrity" to "Success and Failure"</t>
  </si>
  <si>
    <t>Set "Audit Policy: System: Other System Events" to "No Auditing"</t>
  </si>
  <si>
    <t>Set "Audit Policy: System: IPsec Driver" to "Success and Failure"</t>
  </si>
  <si>
    <t>Set "Audit Policy: System: Security State Change" to "Success and Failure"</t>
  </si>
  <si>
    <t>Set "Audit Policy: System: Security System Extension" to "Success and Failure"</t>
  </si>
  <si>
    <t>Set "Audit Policy: Detailed Tracking: Process Creation" to "Success"</t>
  </si>
  <si>
    <t>Set "Audit Policy: Detailed Tracking: RPC Events" to "No Auditing"</t>
  </si>
  <si>
    <t>Set "Audit Policy: Detailed Tracking: Process Termination" to "No Auditing"</t>
  </si>
  <si>
    <t>Set "Audit Policy: Detailed Tracking: DPAPI Activity" to "No Auditing"</t>
  </si>
  <si>
    <t>Set "Audit Policy: Account Management: Security Group Management" to "Success and Failure"</t>
  </si>
  <si>
    <t>Set "Audit Policy: Account Management: User Account Management" to "Success and Failure"</t>
  </si>
  <si>
    <t>Set "Audit Policy: Account Management: Other Account Management Events" to "Success and Failure"</t>
  </si>
  <si>
    <t>Set "Audit Policy: Account Management: Computer Account Management" to "Success and Failure"</t>
  </si>
  <si>
    <t>Set "Audit Policy: Account Management: Distribution Group Management" to "No Auditing"</t>
  </si>
  <si>
    <t>Set "Audit Policy: Account Management: Application Group Management" to "No Auditing"</t>
  </si>
  <si>
    <t>Set "Audit Policy: DS Access: Directory Service Changes" to "No Auditing"</t>
  </si>
  <si>
    <t>Set "Audit Policy: DS Access: Detailed Directory Service Replication" to "No Auditing"</t>
  </si>
  <si>
    <t>Set "Audit Policy: DS Access: Directory Service Access" to "No Auditing"</t>
  </si>
  <si>
    <t>Set "Audit Policy: DS Access: Directory Service Replication" to "No Auditing"</t>
  </si>
  <si>
    <t>Set "Audit Policy: Logon-Logoff: Network Policy Server" to "No Auditing"</t>
  </si>
  <si>
    <t>Set "Audit Policy: Logon-Logoff: Logon" to "Success and Failure"</t>
  </si>
  <si>
    <t>Set "Audit Policy: Logon-Logoff: Other Logon/Logoff Events" to "Success"</t>
  </si>
  <si>
    <t>Set "Audit Policy: Logon-Logoff: IPsec Quick Mode" to "No Auditing"</t>
  </si>
  <si>
    <t>Set "Audit Policy: Logon-Logoff: Account Lockout" to "Success"</t>
  </si>
  <si>
    <t>Set "Audit Policy: Logon-Logoff: Special Logon" to "Success"</t>
  </si>
  <si>
    <t>Set "Audit Policy: Logon-Logoff: Logoff" to "Success"</t>
  </si>
  <si>
    <t>Set "Audit Policy: Logon-Logoff: IPsec Extended Mode" to "No Auditing"</t>
  </si>
  <si>
    <t>Set "Audit Policy: Logon-Logoff: IPsec Main Mode" to "No Auditing"</t>
  </si>
  <si>
    <t>Set "Audit Policy: Privilege Use: Sensitive Privilege Use" to "Success and Failure"</t>
  </si>
  <si>
    <t>Set "Audit Policy: Privilege Use: Non Sensitive Privilege Use" to "No Auditing"</t>
  </si>
  <si>
    <t>Set "Audit Policy: Privilege Use: Other Privilege Use Events" to "No Auditing"</t>
  </si>
  <si>
    <t>Set "Audit Policy: Account Logon: Credential Validation" to "Success"</t>
  </si>
  <si>
    <t>Set "Audit Policy: Account Logon: Other Account Logon Events" to "No Auditing"</t>
  </si>
  <si>
    <t>Set "Audit Policy: Account Logon: Kerberos Authentication Service" to "No Auditing"</t>
  </si>
  <si>
    <t>Set "Audit Policy: Account Logon: Kerberos Service Ticket Operations" to "No Auditing"</t>
  </si>
  <si>
    <t>Set "Windows Firewall: Private: Firewall state" to "On (recommended)"</t>
  </si>
  <si>
    <t>Set "Windows Firewall: Private: Display a notification" to "Yes (default)"</t>
  </si>
  <si>
    <t>Set "Windows Firewall: Private: Inbound connections" to "Enabled:Block (default)"</t>
  </si>
  <si>
    <t>Set "Windows Firewall: Private: Apply local firewall rules" to "Yes (default)"</t>
  </si>
  <si>
    <t>Set "Windows Firewall: Private: Outbound connections" to "Allow (default)"</t>
  </si>
  <si>
    <t>Set "Windows Firewall: Private: Apply local connection security rules" to "Yes (default)"</t>
  </si>
  <si>
    <t>Set "Windows Firewall: Private: Allow unicast response" to "No"</t>
  </si>
  <si>
    <t>Set "Windows Firewall: Domain: Outbound connections" to "Allow (default)"</t>
  </si>
  <si>
    <t>Set "Windows Firewall: Domain: Apply local firewall rules" to "Yes (default)"</t>
  </si>
  <si>
    <t>Set "Windows Firewall: Domain: Inbound connections" to "Enabled:Block (default)"</t>
  </si>
  <si>
    <t>Set "Windows Firewall: Domain: Display a notification" to "Yes (default)"</t>
  </si>
  <si>
    <t>Set "Windows Firewall: Domain: Firewall state" to "On (recommended)"</t>
  </si>
  <si>
    <t>Set "Windows Firewall: Domain: Apply local connection security rules" to "Yes (default)"</t>
  </si>
  <si>
    <t>Set "Windows Firewall: Domain: Allow unicast response" to "No"</t>
  </si>
  <si>
    <t>Set "Windows Firewall: Public: Outbound connections" to "Allow (default)"</t>
  </si>
  <si>
    <t>Set "Windows Firewall: Public: Apply local connection security rules" to "Yes"</t>
  </si>
  <si>
    <t>Set "Windows Firewall: Public: Inbound connections" to "Enabled:Block (default)"</t>
  </si>
  <si>
    <t>Set "Windows Firewall: Public: Allow unicast response" to "No"</t>
  </si>
  <si>
    <t>Set "Windows Firewall: Public: Firewall state" to "On (recommended)"</t>
  </si>
  <si>
    <t>Set "Windows Firewall: Public: Display a notification" to "Yes"</t>
  </si>
  <si>
    <t>Set "Windows Firewall: Public: Apply local firewall rules" to "Yes (default)"</t>
  </si>
  <si>
    <t>Set "Account lockout threshold" to "3" or fewer</t>
  </si>
  <si>
    <t>Set "Reset account lockout counter after" to "0 minutes".</t>
  </si>
  <si>
    <t>Set "Store passwords using reversible encryption" to "Disabled"</t>
  </si>
  <si>
    <t>Set "Minimum password length" to "8" or greater</t>
  </si>
  <si>
    <t>Set "Maximum password age" to "60 or less for administrators" and "90 or less for standard users".</t>
  </si>
  <si>
    <t>Set "Enforce password history" to "24" or greater</t>
  </si>
  <si>
    <t>Set "Minimum password age" to "1" or greater</t>
  </si>
  <si>
    <t>Set "Password must meet complexity requirements" to "Enabled"</t>
  </si>
  <si>
    <t>Set "Maximum Log Size (KB)" to "Enabled:32768"</t>
  </si>
  <si>
    <t>Set "Retain old events" to "Disabled"</t>
  </si>
  <si>
    <t>Set "Maximum Log Size (KB)" to "Enabled:196608"</t>
  </si>
  <si>
    <t>Set "Turn off Autoplay" to "Enabled:All drives"</t>
  </si>
  <si>
    <t>Set "Always install with elevated privileges" to "Disabled"</t>
  </si>
  <si>
    <t xml:space="preserve">The security setting "Microsoft network server: Disconnect clients when logon hours expire" is set to "enabled" </t>
  </si>
  <si>
    <t>The security setting "Accounts: Guest account status" is "disabled"</t>
  </si>
  <si>
    <t>The security setting "Network access: Let Everyone permissions apply to anonymous users" is "disabled"</t>
  </si>
  <si>
    <t>The security setting "Accounts: Administrator account status" is "disabled"</t>
  </si>
  <si>
    <t xml:space="preserve">The security setting "Microsoft network client: Digitally sign communications (always)" is set to "enabled" </t>
  </si>
  <si>
    <t>The security setting "Interactive logon: Number of previous logons to cache (in case domain controller is not available)" is set to "0"</t>
  </si>
  <si>
    <t xml:space="preserve">The security setting "System settings: Use Certificate Rules on Windows Executables for Software Restriction Policies" is set to "enabled" </t>
  </si>
  <si>
    <t xml:space="preserve">The security setting "Network access: Named Pipes that can be accessed anonymously" is set to "Browser" </t>
  </si>
  <si>
    <t>The security setting "User Account Control: Only elevate executables that are signed and validated" is "disabled"</t>
  </si>
  <si>
    <t>The security setting "Network access: Do not allow anonymous enumeration of SAM accounts" is set to "enabled"</t>
  </si>
  <si>
    <t>The security setting "Devices: Allowed to format and eject removable media" is set to "Administrators"</t>
  </si>
  <si>
    <t>The security setting "MSS: (ScreenSaverGracePeriod) The time in seconds before the screen saver grace period expires (0 recommended)" is set to "0"</t>
  </si>
  <si>
    <t xml:space="preserve">The security setting "User Account Control: Virtualize file and registry write failures to per-user locations" is set to "enabled" </t>
  </si>
  <si>
    <t>The security setting "Shutdown: Allow system to be shut down without having to log on" is "disabled"</t>
  </si>
  <si>
    <t>The security setting "Domain member: Disable machine account password changes" is "disabled"</t>
  </si>
  <si>
    <t xml:space="preserve">The security setting "Audit: Force audit policy subcategory settings (Windows Vista or later) to override audit policy category settings" is set to "enabled" </t>
  </si>
  <si>
    <t xml:space="preserve">The security setting "Network access: Do not allow anonymous enumeration of SAM accounts and shares" is set to "enabled" </t>
  </si>
  <si>
    <t>The security setting "Microsoft network server: Amount of idle time required before suspending session" is set to "15"</t>
  </si>
  <si>
    <t>The security setting "Microsoft network client: Send unencrypted password to third-party SMB servers" is "disabled"</t>
  </si>
  <si>
    <t>The security setting "MSS: (TcpMaxDataRetransmissions) How many times unacknowledged data is retransmitted (3 recommended, 5 is default)" is set to "3"</t>
  </si>
  <si>
    <t>The security setting "Recovery console: Allow automatic administrative logon" is "disabled"</t>
  </si>
  <si>
    <t>The security setting "User Account Control: Allow UIAccess applications to prompt for elevation without using the secure desktop" is "disabled"</t>
  </si>
  <si>
    <t>The security setting "Network security: Minimum session security for NTLM SSP based (including secure RPC) clients" is set to "Require NTLMv2 session security, Require 128-bit encryption"</t>
  </si>
  <si>
    <t>The security setting "MSS: (AutoAdminLogon) Enable Automatic Logon (not recommended)" is "disabled"</t>
  </si>
  <si>
    <t>The security setting "MSS: (TcpMaxDataRetransmissions IPv6) How many times unacknowledged data is retransmitted (3 recommended, 5 is default)" is set to "3"</t>
  </si>
  <si>
    <t>The security setting "Domain member: Digitally sign secure channel data (when possible)" is set to "enabled".</t>
  </si>
  <si>
    <t xml:space="preserve">The security setting "Devices: Prevent users from installing printer drivers" is set to "enabled" </t>
  </si>
  <si>
    <t xml:space="preserve">The security setting "User Account Control: Only elevate UIAccess applications that are installed in secure locations" is set to "enabled" </t>
  </si>
  <si>
    <t xml:space="preserve">The security setting "User Account Control: Detect application installations and prompt for elevation" is set to "enabled" </t>
  </si>
  <si>
    <t>The security setting "Shutdown: Clear virtual memory pagefile" is "disabled"</t>
  </si>
  <si>
    <t xml:space="preserve">The security setting "Microsoft network client: Digitally sign communications (if server agrees)" is set to "enabled" </t>
  </si>
  <si>
    <t>The security setting "MSS: (DisableIPSourceRouting IPv6) IP source routing protection level (protects against packet spoofing)" is set to "Highest protection, source routing is completely disabled"
Note: The registry value for "Highest protection, source routing is completely disabled" is "2".</t>
  </si>
  <si>
    <t xml:space="preserve">The security setting "Microsoft network server: Digitally sign communications (if client agrees)" is set to "enabled" </t>
  </si>
  <si>
    <t>The security setting "System cryptography: Use FIPS compliant algorithms for encryption, hashing, and signing" is "disabled"</t>
  </si>
  <si>
    <t>The security setting "Interactive logon: Do not require CTRL+ALT+DEL" is "disabled"</t>
  </si>
  <si>
    <t>The security setting "Network security: LDAP client signing requirements" is set to "Negotiate signing"</t>
  </si>
  <si>
    <t>The security setting "Network access: Sharing and security model for local accounts" is set to "Classic - local users authenticate as themselves"</t>
  </si>
  <si>
    <t>The security setting "Network access: Allow anonymous SID/Name translation" is "disabled"</t>
  </si>
  <si>
    <t xml:space="preserve">The security setting "Domain member: Digitally encrypt secure channel data (when possible)" is set to "enabled" </t>
  </si>
  <si>
    <t xml:space="preserve">The security setting "User Account Control: Switch to the secure desktop when prompting for elevation" is set to "enabled" </t>
  </si>
  <si>
    <t xml:space="preserve">The security setting "Network access: Restrict anonymous access to Named Pipes and Shares" is set to "enabled" </t>
  </si>
  <si>
    <t>The security setting "Interactive logon: Prompt user to change password before expiration" is set to "14"</t>
  </si>
  <si>
    <t xml:space="preserve">The security setting "Accounts: Limit local account use of blank passwords to console logon only" is set to "enabled" </t>
  </si>
  <si>
    <t xml:space="preserve">The security setting "User Account Control: Admin Approval Mode for the Built-in Administrator account" is set to "enabled" </t>
  </si>
  <si>
    <t xml:space="preserve">The security setting "System objects: Require case insensitivity for non-Windows subsystems" is set to "enabled" </t>
  </si>
  <si>
    <t>The security setting "Audit: Shut down system immediately if unable to log security audits" is "disabled"</t>
  </si>
  <si>
    <t>The security setting "User Account Control: Behavior of the elevation prompt for administrators in Admin Approval Mode" is set to "Prompt for credentials"</t>
  </si>
  <si>
    <t xml:space="preserve">The security setting "Microsoft network server: Digitally sign communications (always)" is set to "enabled" </t>
  </si>
  <si>
    <t xml:space="preserve">The security setting "User Account Control: Run all administrators in Admin Approval Mode" is set to "enabled" </t>
  </si>
  <si>
    <t xml:space="preserve">The security setting "Interactive logon: Require Domain Controller authentication to unlock workstation" is set to "enabled" </t>
  </si>
  <si>
    <t>The security setting "Network security: LAN Manager authentication level" is set to "Send NTLMv2 response only. Refuse LM &amp; NTLM"</t>
  </si>
  <si>
    <t xml:space="preserve">The security setting "Domain member: Digitally encrypt or sign secure channel data (always)" is set to "enabled" </t>
  </si>
  <si>
    <t xml:space="preserve">The security setting "Interactive logon: Do not display last user name" is set to "enabled" </t>
  </si>
  <si>
    <t xml:space="preserve">The security setting "Domain member: Require strong (Windows 2000 or later) session key" is set to "enabled" </t>
  </si>
  <si>
    <t xml:space="preserve">The security setting "System objects: Strengthen default permissions of internal system objects (e g  Symbolic Links)" is set to "enabled" </t>
  </si>
  <si>
    <t>The security setting "MSS: (WarningLevel) Percentage threshold for the security event log at which the system will generate a warning" is set to "90"</t>
  </si>
  <si>
    <t xml:space="preserve">The security setting "MSS: (SafeDllSearchMode) Enable Safe DLL search mode (recommended)" is set to "enabled" </t>
  </si>
  <si>
    <t>The security setting "Recovery console: Allow floppy copy and access to all drives and all folders" is "disabled"</t>
  </si>
  <si>
    <t xml:space="preserve">The security setting "Network security: Do not store LAN Manager hash value on next password change" is set to "enabled" </t>
  </si>
  <si>
    <t>The security setting "MSS: (DisableIPSourceRouting) IP source routing protection level (protects against packet spoofing)" is set to "Highest protection, source routing is completely disabled"
Note: The registry value for "Highest protection, source routing is completely disabled" is "2".</t>
  </si>
  <si>
    <t>The security setting "Bypass traverse checking" is set to "Administrators, Authenticated Users, Backup Operators, Local Service, Network Service"</t>
  </si>
  <si>
    <t>The security setting "Access this computer from the network" is set to "Administrators, Authenticated Users"</t>
  </si>
  <si>
    <t>The security setting "Debug programs" is set to "Administrators"</t>
  </si>
  <si>
    <t>The security setting "Restore files and directories" is set to "Administrators, Backup Operators"</t>
  </si>
  <si>
    <t>The security setting "Deny log on as a batch job" is set to "Guests"</t>
  </si>
  <si>
    <t>The security setting "Modify firmware environment values" is set to "Administrators"</t>
  </si>
  <si>
    <t>The security setting "Allow log on through Terminal Services" is set to "Administrators"</t>
  </si>
  <si>
    <t>The security setting "Deny log on as a service" is set to "No one"</t>
  </si>
  <si>
    <t>The security setting "Force shutdown from a remote system" is set to "Administrators"</t>
  </si>
  <si>
    <t>The security setting "Shut down the system" is set to "Administrators"</t>
  </si>
  <si>
    <t>The security setting "Take ownership of files or other objects" is set to "Administrators"</t>
  </si>
  <si>
    <t>The security setting "Deny log on through Terminal Services" is set to "Guests"</t>
  </si>
  <si>
    <t>The security setting "Deny access to this computer from the network" is set to "Guests"</t>
  </si>
  <si>
    <t>The security setting "Remove computer from docking station" is set to "Administrators"</t>
  </si>
  <si>
    <t>The security setting "Create a pagefile" is set to "Administrators"</t>
  </si>
  <si>
    <t>The security setting "Deny log on locally" is set to "Guests"</t>
  </si>
  <si>
    <t>The security setting "Manage auditing and security log" is set to "Administrators"</t>
  </si>
  <si>
    <t>The security setting "Allow log on locally" is set to "Administrators"</t>
  </si>
  <si>
    <t>The security setting "Profile single process" is set to "Administrators"</t>
  </si>
  <si>
    <t>The security setting "Profile system performance" is set to "Administrators"</t>
  </si>
  <si>
    <t>The security setting "Act as part of the operating system" is set to "No one"</t>
  </si>
  <si>
    <t>The security setting "Audit Policy: Object Access: Filtering Platform Packet Drop" is set to "No Auditing"</t>
  </si>
  <si>
    <t>The security setting "Audit Policy: Object Access: Handle Manipulation" is set to "No Auditing"</t>
  </si>
  <si>
    <t>The security setting "Audit Policy: Object Access: Other Object Access Events" is set to "No Auditing"</t>
  </si>
  <si>
    <t>The security setting "Audit Policy: Object Access: Kernel Object" is set to "No Auditing"</t>
  </si>
  <si>
    <t>The security setting "Audit Policy: Object Access: Registry" is set to "No Auditing"</t>
  </si>
  <si>
    <t>The security setting "Audit Policy: Object Access: File System" is set to "No Auditing"</t>
  </si>
  <si>
    <t>The security setting "Audit Policy: Object Access: File Share" is set to "No Auditing"</t>
  </si>
  <si>
    <t>The security setting "Audit Policy: Object Access: Filtering Platform Connection" is set to "No Auditing"</t>
  </si>
  <si>
    <t>The security setting "Audit Policy: Object Access: Application Generated" is set to "No Auditing"</t>
  </si>
  <si>
    <t>The security setting "Audit Policy: Object Access: SAM" is set to "No Auditing"</t>
  </si>
  <si>
    <t>The security setting "Audit Policy: Object Access: Certification Services" is set to "No Auditing"</t>
  </si>
  <si>
    <t>The security setting "Audit Policy: Policy Change: Authorization Policy Change" is set to "Success"</t>
  </si>
  <si>
    <t>The security setting "Audit Policy: Policy Change: Audit Policy Change" is set to "Success and Failure"</t>
  </si>
  <si>
    <t>The security setting "Audit Policy: Policy Change: MPSSVC Rule-Level Policy Change" is set to "No Auditing"</t>
  </si>
  <si>
    <t>The security setting "Audit Policy: Policy Change: Other Policy Change Events" is set to "No Auditing"</t>
  </si>
  <si>
    <t>The security setting "Audit Policy: Policy Change: Authentication Policy Change" is set to "Success"</t>
  </si>
  <si>
    <t>The security setting "Audit Policy: Policy Change: Filtering Platform Policy Change" is set to "No Auditing"</t>
  </si>
  <si>
    <t>The security setting "Audit Policy: System: System Integrity" is set to "Success and Failure"</t>
  </si>
  <si>
    <t>The security setting "Audit Policy: System: Other System Events" is set to "No Auditing"</t>
  </si>
  <si>
    <t>The security setting "Audit Policy: System: IPsec Driver" is set to "Success and Failure"</t>
  </si>
  <si>
    <t>The security setting "Audit Policy: System: security State Change" is set to "Success and Failure"</t>
  </si>
  <si>
    <t>The security setting "Audit Policy: System: security System Extension" is set to "Success and Failure"</t>
  </si>
  <si>
    <t>The security setting "Audit Policy: Detailed Tracking: Process Creation" is set to "Success"</t>
  </si>
  <si>
    <t>The security setting "Audit Policy: Detailed Tracking: RPC Events" is set to "No Auditing"</t>
  </si>
  <si>
    <t>The security setting "Audit Policy: Detailed Tracking: Process Termination" is set to "No Auditing"</t>
  </si>
  <si>
    <t>The security setting "Audit Policy: Detailed Tracking: DPAPI Activity" is set to "No Auditing"</t>
  </si>
  <si>
    <t>The security setting "Audit Policy: Account Management: security Group Management" is set to "Success and Failure"</t>
  </si>
  <si>
    <t>The security setting "Audit Policy: Account Management: User Account Management" is set to "Success and Failure"</t>
  </si>
  <si>
    <t>The security setting "Audit Policy: Account Management: Other Account Management Events" is set to "Success and Failure"</t>
  </si>
  <si>
    <t>The security setting "Audit Policy: Account Management: Computer Account Management" is set to "Success and Failure"</t>
  </si>
  <si>
    <t>The security setting "Audit Policy: Account Management: Distribution Group Management" is set to "No Auditing"</t>
  </si>
  <si>
    <t>The security setting "Audit Policy: Account Management: Application Group Management" is set to "No Auditing"</t>
  </si>
  <si>
    <t>The security setting "Audit Policy: DS Access: Directory Service Changes" is set to "No Auditing"</t>
  </si>
  <si>
    <t>The security setting "Audit Policy: DS Access: Detailed Directory Service Replication" is set to "No Auditing"</t>
  </si>
  <si>
    <t>The security setting "Audit Policy: DS Access: Directory Service Access" is set to "No Auditing"</t>
  </si>
  <si>
    <t>The security setting "Audit Policy: DS Access: Directory Service Replication" is set to "No Auditing"</t>
  </si>
  <si>
    <t>The security setting "Audit Policy: Logon-Logoff: Network Policy Server" is set to "No Auditing"</t>
  </si>
  <si>
    <t>The security setting "Audit Policy: Logon-Logoff: Logon" is set to "Success and Failure"</t>
  </si>
  <si>
    <t>The security setting "Audit Policy: Logon-Logoff: Other Logon/Logoff Events" is set to "Success"</t>
  </si>
  <si>
    <t>The security setting "Audit Policy: Logon-Logoff: IPsec Quick Mode" is set to "No Auditing"</t>
  </si>
  <si>
    <t>The security setting "Audit Policy: Logon-Logoff: Account Lockout" is set to "Success"</t>
  </si>
  <si>
    <t>The security setting "Audit Policy: Logon-Logoff: Special Logon" is set to "Success"</t>
  </si>
  <si>
    <t>The security setting "Audit Policy: Logon-Logoff: Logoff" is set to "Success"</t>
  </si>
  <si>
    <t>The security setting "Audit Policy: Logon-Logoff: IPsec Extended Mode" is set to "No Auditing"</t>
  </si>
  <si>
    <t>The security setting "Audit Policy: Logon-Logoff: IPsec Main Mode" is set to "No Auditing"</t>
  </si>
  <si>
    <t>The security setting "Audit Policy: Privilege Use: Sensitive Privilege Use" is set to "Success and Failure"</t>
  </si>
  <si>
    <t>The security setting "Audit Policy: Privilege Use: Non Sensitive Privilege Use" is set to "No Auditing"</t>
  </si>
  <si>
    <t>The security setting "Audit Policy: Privilege Use: Other Privilege Use Events" is set to "No Auditing"</t>
  </si>
  <si>
    <t>The security setting "Audit Policy: Account Logon: Credential Validation" is set to "Success"</t>
  </si>
  <si>
    <t>The security setting "Audit Policy: Account Logon: Other Account Logon Events" is set to "No Auditing"</t>
  </si>
  <si>
    <t>The security setting "Audit Policy: Account Logon: Kerberos Authentication Service" is set to "No Auditing"</t>
  </si>
  <si>
    <t>The security setting "Audit Policy: Account Logon: Kerberos Service Ticket Operations" is set to "No Auditing"</t>
  </si>
  <si>
    <t xml:space="preserve">The security setting "Windows Firewall: Private: Firewall state" is set to "On (recommended)"
N/A if another firewall is used </t>
  </si>
  <si>
    <t xml:space="preserve">The security setting "Windows Firewall: Private: Display a notification" is set to "Yes (default)"
N/A if another firewall is used </t>
  </si>
  <si>
    <t xml:space="preserve">The security setting "Windows Firewall: Private: Apply local firewall rules" is set to "Yes (default)"
N/A if another firewall is used </t>
  </si>
  <si>
    <t xml:space="preserve">The security setting "Windows Firewall: Private: Outbound connections" is set to "Allow (default)"
N/A if another firewall is used </t>
  </si>
  <si>
    <t xml:space="preserve">The security setting "Windows Firewall: Private: Apply local connection security rules" is set to "Yes (default)"
N/A if another firewall is used </t>
  </si>
  <si>
    <t xml:space="preserve">The security setting "Windows Firewall: Private: Allow unicast response" is set to "No"
N/A if another firewall is used </t>
  </si>
  <si>
    <t xml:space="preserve">The security setting "Windows Firewall: Domain: Outbound connections" is set to "Allow (default)"
N/A if another firewall is used </t>
  </si>
  <si>
    <t xml:space="preserve">The security setting "Windows Firewall: Domain: Apply local firewall rules" is set to "Yes (default)"
N/A if another firewall is used </t>
  </si>
  <si>
    <t xml:space="preserve">The security setting "Windows Firewall: Domain: Display a notification" is set to "Yes (default)"
N/A if another firewall is used </t>
  </si>
  <si>
    <t xml:space="preserve">The security setting "Windows Firewall: Domain: Firewall state" is set to "On (recommended)"
N/A if another firewall is used </t>
  </si>
  <si>
    <t xml:space="preserve">The security setting "Windows Firewall: Domain: Apply local connection security rules" is set to "Yes (default)"
N/A if another firewall is used </t>
  </si>
  <si>
    <t>The security setting "Windows Firewall: Domain: Allow unicast response" is set to "No"</t>
  </si>
  <si>
    <t xml:space="preserve">The security setting "Windows Firewall: Public: Outbound connections" is set to "Allow (default)"
N/A if another firewall is used </t>
  </si>
  <si>
    <t xml:space="preserve">The security setting "Windows Firewall: Public: Apply local connection security rules" is set to "Yes"
N/A if another firewall is used </t>
  </si>
  <si>
    <t xml:space="preserve">The security setting "Windows Firewall: Public: Allow unicast response" is set to "No"
N/A if another firewall is used </t>
  </si>
  <si>
    <t xml:space="preserve">The security setting "Windows Firewall: Public: Firewall state" is set to "On (recommended)"
N/A if another firewall is used </t>
  </si>
  <si>
    <t xml:space="preserve">The security setting "Windows Firewall: Public: Display a notification" is set to "Yes"
N/A if another firewall is used </t>
  </si>
  <si>
    <t xml:space="preserve">The security setting "Windows Firewall: Public: Apply local firewall rules" is set to "Yes (default)"
N/A if another firewall is used </t>
  </si>
  <si>
    <t>The security setting "Account lockout threshold" is set to "3" or fewer</t>
  </si>
  <si>
    <t xml:space="preserve">The security setting "Reset account lockout counter after" is set to "0" </t>
  </si>
  <si>
    <t>The security setting "Store passwords using reversible encryption" is "disabled"</t>
  </si>
  <si>
    <t>The security setting "Minimum password length" is set to "8" or greater</t>
  </si>
  <si>
    <t xml:space="preserve">The security setting "Maximum password age" is set to "60 or less for administrators" and "90 or less for standard users" </t>
  </si>
  <si>
    <t>The security setting "Enforce password history" is set to "24" or greater</t>
  </si>
  <si>
    <t xml:space="preserve">The security setting "Password must meet complexity requirements" is set to "enabled" </t>
  </si>
  <si>
    <t>The security setting "Retain old events" is "disabled"</t>
  </si>
  <si>
    <t>The security setting "Retain old events" is set to "disabled"</t>
  </si>
  <si>
    <t>The security setting "Maximum Log Size (KB)" is set to "enabled:196608"</t>
  </si>
  <si>
    <t>The security setting "Always install with elevated privileges" is "disabled"</t>
  </si>
  <si>
    <t>The security setting "Microsoft network server: Disconnect clients when logon hours expire" is not enabled.</t>
  </si>
  <si>
    <t>The security setting "Microsoft network client: Digitally sign communications (always)" is not enabled.</t>
  </si>
  <si>
    <t>The security setting "System settings: Use Certificate Rules on Windows Executables for Software Restriction Policies" is not enabled.</t>
  </si>
  <si>
    <t>The security setting "Network access: Do not allow anonymous enumeration of SAM accounts" is not enabled.</t>
  </si>
  <si>
    <t>The security setting "User Account Control: Virtualize file and registry write failures to per-user locations" is not enabled.</t>
  </si>
  <si>
    <t>The security setting "Audit: Force audit policy subcategory settings (Windows Vista or later) to override audit policy category settings" is not enabled.</t>
  </si>
  <si>
    <t>The security setting "Network access: Do not allow anonymous enumeration of SAM accounts and shares" is not enabled.</t>
  </si>
  <si>
    <t>The security setting "Domain member: Digitally sign secure channel data (when possible)" is not enabled.</t>
  </si>
  <si>
    <t>The security setting "Devices: Prevent users from installing printer drivers" is not enabled.</t>
  </si>
  <si>
    <t>The security setting "User Account Control: Only elevate UIAccess applications that are installed in secure locations" is not enabled.</t>
  </si>
  <si>
    <t>The security setting "User Account Control: Detect application installations and prompt for elevation" is not enabled.</t>
  </si>
  <si>
    <t>The security setting "Microsoft network client: Digitally sign communications (if server agrees)" is not enabled.</t>
  </si>
  <si>
    <t>The security setting "Microsoft network server: Digitally sign communications (if client agrees)" is not enabled.</t>
  </si>
  <si>
    <t>The security setting "Domain member: Digitally encrypt secure channel data (when possible)" is not enabled.</t>
  </si>
  <si>
    <t>The security setting "User Account Control: Switch to the secure desktop when prompting for elevation" is not enabled.</t>
  </si>
  <si>
    <t>The security setting "Network access: Restrict anonymous access to Named Pipes and Shares" is not enabled.</t>
  </si>
  <si>
    <t>The security setting "Accounts: Limit local account use of blank passwords to console logon only" is not enabled.</t>
  </si>
  <si>
    <t>The security setting "User Account Control: Admin Approval Mode for the Built-in Administrator account" is not enabled.</t>
  </si>
  <si>
    <t>The security setting "System objects: Require case insensitivity for non-Windows subsystems" is not enabled.</t>
  </si>
  <si>
    <t>The security setting "Microsoft network server: Digitally sign communications (always)" is not enabled.</t>
  </si>
  <si>
    <t>The security setting "User Account Control: Run all administrators in Admin Approval Mode" is not enabled.</t>
  </si>
  <si>
    <t>The security setting "Interactive logon: Require Domain Controller authentication to unlock workstation" is not enabled.</t>
  </si>
  <si>
    <t>The security setting "Domain member: Digitally encrypt or sign secure channel data (always)" is not enabled.</t>
  </si>
  <si>
    <t>The security setting "Interactive logon: Do not display last user name" is not enabled.</t>
  </si>
  <si>
    <t>The security setting "Domain member: Require strong (Windows 2000 or later) session key" is not enabled.</t>
  </si>
  <si>
    <t>The security setting "System objects: Strengthen default permissions of internal system objects (e.g. Symbolic Links)" is not enabled.</t>
  </si>
  <si>
    <t>The security setting "MSS: (SafeDllSearchMode) Enable Safe DLL search mode (recommended)" is not enabled.</t>
  </si>
  <si>
    <t>The security setting "Network security: Do not store LAN Manager hash value on next password change" is not enabled.</t>
  </si>
  <si>
    <t>The security setting "Password must meet complexity requirements" is not enabled.</t>
  </si>
  <si>
    <t>The security setting "Accounts: Guest account status" is not disabled.</t>
  </si>
  <si>
    <t>The security setting "Network access: Let Everyone permissions apply to anonymous users" is not disabled.</t>
  </si>
  <si>
    <t>The security setting "Accounts: Administrator account status" is not disabled.</t>
  </si>
  <si>
    <t>The security setting "User Account Control: Only elevate executables that are signed and validated" is not disabled.</t>
  </si>
  <si>
    <t>The security setting "Shutdown: Allow system to be shut down without having to log on" is not disabled.</t>
  </si>
  <si>
    <t>.The security setting "Domain member: Disable machine account password changes" is not disabled.</t>
  </si>
  <si>
    <t>The security setting "Microsoft network client: Send unencrypted password to third-party SMB servers" is not disabled.</t>
  </si>
  <si>
    <t>The security setting "Recovery console: Allow automatic administrative logon" is not disabled.</t>
  </si>
  <si>
    <t>The security setting "User Account Control: Allow UIAccess applications to prompt for elevation without using the secure desktop" is not disabled.</t>
  </si>
  <si>
    <t>The security setting "MSS: (AutoAdminLogon) Enable Automatic Logon (not recommended)" is not disabled.</t>
  </si>
  <si>
    <t>The security setting "Shutdown: Clear virtual memory pagefile" is not disabled.</t>
  </si>
  <si>
    <t>The security setting "System cryptography: Use FIPS compliant algorithms for encryption, hashing, and signing" is not disabled.</t>
  </si>
  <si>
    <t>The security setting "Interactive logon: Do not require CTRL+ALT+DEL" is not disabled.</t>
  </si>
  <si>
    <t>The security setting "Network access: Allow anonymous SID/Name translation" is not disabled.</t>
  </si>
  <si>
    <t>The security setting "Audit: Shut down system immediately if unable to log security audits" is not disabled.</t>
  </si>
  <si>
    <t>The security setting "Recovery console: Allow floppy copy and access to all drives and all folders" is not disabled.</t>
  </si>
  <si>
    <t>The security setting "Store passwords using reversible encryption" is not disabled.</t>
  </si>
  <si>
    <t>The security setting "Retain old events" is not disabled.</t>
  </si>
  <si>
    <t>The security setting "Always install with elevated privileges" is not disabled.</t>
  </si>
  <si>
    <t>The security setting "Replace a process level token" is not set to "Local Service, Network Service".</t>
  </si>
  <si>
    <t>The security setting "Generate security audits" is not set to "Local Service, Network Service".</t>
  </si>
  <si>
    <t>To implement the recommended configuration state, set the following Group Policy setting to Local Service, Network Service. 
	Computer Configuration\Windows Settings\Security Settings\Local Policies\User Rights Assignment\Replace a process level token</t>
  </si>
  <si>
    <t>To implement the recommended configuration state, set the following Group Policy setting to Local Service, Network Service. 
	Computer Configuration\Windows Settings\Security Settings\Local Policies\User Rights Assignment\Generate security audits</t>
  </si>
  <si>
    <t>To implement the recommended configuration state, set the following Group Policy setting to Administrators, Local Service, Network Service. 
	Computer Configuration\Windows Settings\Security Settings\Local Policies\User Rights Assignment\Adjust memory quotas for a process</t>
  </si>
  <si>
    <t>To implement the recommended configuration state, set the following Group Policy setting to Local Service, Administrators. 
	Computer Configuration\Windows Settings\Security Settings\Local Policies\User Rights Assignment\Change the time zone</t>
  </si>
  <si>
    <t>To implement the recommended configuration state, set the following Group Policy setting to Local Service, Administrators. 
	Computer Configuration\Windows Settings\Security Settings\Local Policies\User Rights Assignment\Change the system time</t>
  </si>
  <si>
    <t>Set "Change the time zone" to "Local Service, Administrators"</t>
  </si>
  <si>
    <t>Set "Change the system time" to "Local Service, Administrators"</t>
  </si>
  <si>
    <t>Set "Replace a process level token" to "Local Service, Network Service"</t>
  </si>
  <si>
    <t>Set "Generate security audits" to "Local Service, Network Service"</t>
  </si>
  <si>
    <t>Set "Adjust memory quotas for a process" to "Administrators, Local Service, Network Service"</t>
  </si>
  <si>
    <t>The security setting "Replace a process level token" is set to "Local Service, Network Service"</t>
  </si>
  <si>
    <t>The security setting "Generate security audits" is set to "Local Service, Network Service"</t>
  </si>
  <si>
    <t>The security setting "Domain member: Maximum machine account password age" is set to "24"</t>
  </si>
  <si>
    <t>The security setting "Domain member: Maximum machine account password age" is not set to "24".</t>
  </si>
  <si>
    <t>This policy setting determines the maximum allowable age for a computer account password. By default, domain members automatically change their domain passwords every 24 days. If you increase this interval significantly or set it to 0 so that the computers no longer change their passwords, an attacker would have more time to undertake a brute force attack against one of the computer accounts.</t>
  </si>
  <si>
    <t>Updated from "30" to "24" to meet IRS Requirements</t>
  </si>
  <si>
    <t>To implement the recommended configuration state, set the following Group Policy setting to 24. 
	Computer Configuration\Windows Settings\Security Settings\Local Policies\Security Options\Domain member: Maximum machine account password age</t>
  </si>
  <si>
    <t>Updated Remediation.  Added "Defined but containing no entries (Blank)"</t>
  </si>
  <si>
    <t xml:space="preserve">The security setting "Network access: Shares that can be accessed anonymously" is set to "Null" </t>
  </si>
  <si>
    <t>To implement the recommended configuration state, set the following Group Policy setting to Null (Blank - Defined but containing no entries). 
	Computer Configuration\Windows Settings\Security Settings\Local Policies\Security Options\Network access: Shares that can be accessed anonymously</t>
  </si>
  <si>
    <t xml:space="preserve">The security setting "Account lockout duration" is set to "0" </t>
  </si>
  <si>
    <t>The security Setting "Account lockout duration" is not set to "0".</t>
  </si>
  <si>
    <t>Account Lockout - Updated from "15" to "0" to meet IRS Requirements.</t>
  </si>
  <si>
    <t>To implement the recommended configuration state, set the following Group Policy setting to 0.
	Computer Configuration\Windows Settings\Security Settings\Account Policies\Account Lockout Policy</t>
  </si>
  <si>
    <t xml:space="preserve">Updated 15 to 0 per IRS Policy. </t>
  </si>
  <si>
    <t>Added requirement for Standard Users</t>
  </si>
  <si>
    <t>The Windows policy setting "Interactive logon: Message title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</si>
  <si>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Added IRS Warning Banner</t>
  </si>
  <si>
    <t>The Windows policy setting "Interactive logon: Message title for users attempting to log on" should contain a warning banner that is compliant with IRS requirements.   The Warning Banner must contain the following 4 elements:</t>
  </si>
  <si>
    <t>To implement the recommended configuration state, set the following Group Policy setting to Require NTLMv2 session security, Require 128-bit encryption. 
	Computer Configuration\Windows Settings\Security Settings\Local Policies\Security Options\Network security: Minimum session security for NTLM SSP based (including secure RPC) servers</t>
  </si>
  <si>
    <t>The security setting "Network security: Minimum session security for NTLM SSP based (including secure RPC) servers" is set to "Require NTLMv2 session security, Require 128-bit encryption"</t>
  </si>
  <si>
    <t>Set "Network security: Minimum session security for NTLM SSP based (including secure RPC) servers" to "Require NTLMv2 session security, Require 128-bit encryption"</t>
  </si>
  <si>
    <t>Updated Remediation statement.  Changed 537395200 to Require NTLMv2 session security, Require 128-bit encryption</t>
  </si>
  <si>
    <t>WIN2K8-001</t>
  </si>
  <si>
    <t>WIN2K8-002</t>
  </si>
  <si>
    <t>WIN2K8-003</t>
  </si>
  <si>
    <t>WIN2K8-004</t>
  </si>
  <si>
    <t>WIN2K8-005</t>
  </si>
  <si>
    <t>WIN2K8-006</t>
  </si>
  <si>
    <t>WIN2K8-007</t>
  </si>
  <si>
    <t>WIN2K8-008</t>
  </si>
  <si>
    <t>WIN2K8-009</t>
  </si>
  <si>
    <t>WIN2K8-010</t>
  </si>
  <si>
    <t>WIN2K8-011</t>
  </si>
  <si>
    <t>WIN2K8-012</t>
  </si>
  <si>
    <t>WIN2K8-013</t>
  </si>
  <si>
    <t>WIN2K8-014</t>
  </si>
  <si>
    <t>WIN2K8-015</t>
  </si>
  <si>
    <t>WIN2K8-016</t>
  </si>
  <si>
    <t>WIN2K8-017</t>
  </si>
  <si>
    <t>WIN2K8-018</t>
  </si>
  <si>
    <t>WIN2K8-019</t>
  </si>
  <si>
    <t>WIN2K8-020</t>
  </si>
  <si>
    <t>WIN2K8-021</t>
  </si>
  <si>
    <t>WIN2K8-022</t>
  </si>
  <si>
    <t>WIN2K8-023</t>
  </si>
  <si>
    <t>WIN2K8-024</t>
  </si>
  <si>
    <t>WIN2K8-025</t>
  </si>
  <si>
    <t>WIN2K8-026</t>
  </si>
  <si>
    <t>WIN2K8-027</t>
  </si>
  <si>
    <t>WIN2K8-028</t>
  </si>
  <si>
    <t>WIN2K8-029</t>
  </si>
  <si>
    <t>WIN2K8-030</t>
  </si>
  <si>
    <t>WIN2K8-031</t>
  </si>
  <si>
    <t>WIN2K8-032</t>
  </si>
  <si>
    <t>WIN2K8-033</t>
  </si>
  <si>
    <t>WIN2K8-034</t>
  </si>
  <si>
    <t>WIN2K8-035</t>
  </si>
  <si>
    <t>WIN2K8-036</t>
  </si>
  <si>
    <t>WIN2K8-037</t>
  </si>
  <si>
    <t>WIN2K8-038</t>
  </si>
  <si>
    <t>WIN2K8-039</t>
  </si>
  <si>
    <t>WIN2K8-040</t>
  </si>
  <si>
    <t>WIN2K8-041</t>
  </si>
  <si>
    <t>WIN2K8-042</t>
  </si>
  <si>
    <t>WIN2K8-043</t>
  </si>
  <si>
    <t>WIN2K8-044</t>
  </si>
  <si>
    <t>WIN2K8-045</t>
  </si>
  <si>
    <t>WIN2K8-046</t>
  </si>
  <si>
    <t>WIN2K8-047</t>
  </si>
  <si>
    <t>WIN2K8-048</t>
  </si>
  <si>
    <t>WIN2K8-049</t>
  </si>
  <si>
    <t>WIN2K8-050</t>
  </si>
  <si>
    <t>WIN2K8-051</t>
  </si>
  <si>
    <t>WIN2K8-052</t>
  </si>
  <si>
    <t>WIN2K8-053</t>
  </si>
  <si>
    <t>WIN2K8-054</t>
  </si>
  <si>
    <t>WIN2K8-055</t>
  </si>
  <si>
    <t>WIN2K8-056</t>
  </si>
  <si>
    <t>WIN2K8-057</t>
  </si>
  <si>
    <t>WIN2K8-058</t>
  </si>
  <si>
    <t>WIN2K8-059</t>
  </si>
  <si>
    <t>WIN2K8-060</t>
  </si>
  <si>
    <t>WIN2K8-061</t>
  </si>
  <si>
    <t>WIN2K8-062</t>
  </si>
  <si>
    <t>WIN2K8-063</t>
  </si>
  <si>
    <t>WIN2K8-064</t>
  </si>
  <si>
    <t>WIN2K8-065</t>
  </si>
  <si>
    <t>WIN2K8-066</t>
  </si>
  <si>
    <t>WIN2K8-067</t>
  </si>
  <si>
    <t>WIN2K8-068</t>
  </si>
  <si>
    <t>WIN2K8-069</t>
  </si>
  <si>
    <t>WIN2K8-070</t>
  </si>
  <si>
    <t>WIN2K8-071</t>
  </si>
  <si>
    <t>WIN2K8-072</t>
  </si>
  <si>
    <t>WIN2K8-073</t>
  </si>
  <si>
    <t>WIN2K8-074</t>
  </si>
  <si>
    <t>WIN2K8-075</t>
  </si>
  <si>
    <t>WIN2K8-076</t>
  </si>
  <si>
    <t>WIN2K8-077</t>
  </si>
  <si>
    <t>WIN2K8-078</t>
  </si>
  <si>
    <t>WIN2K8-079</t>
  </si>
  <si>
    <t>WIN2K8-080</t>
  </si>
  <si>
    <t>WIN2K8-081</t>
  </si>
  <si>
    <t>WIN2K8-082</t>
  </si>
  <si>
    <t>WIN2K8-083</t>
  </si>
  <si>
    <t>WIN2K8-084</t>
  </si>
  <si>
    <t>WIN2K8-085</t>
  </si>
  <si>
    <t>WIN2K8-086</t>
  </si>
  <si>
    <t>WIN2K8-087</t>
  </si>
  <si>
    <t>WIN2K8-088</t>
  </si>
  <si>
    <t>WIN2K8-089</t>
  </si>
  <si>
    <t>WIN2K8-090</t>
  </si>
  <si>
    <t>WIN2K8-091</t>
  </si>
  <si>
    <t>WIN2K8-092</t>
  </si>
  <si>
    <t>WIN2K8-093</t>
  </si>
  <si>
    <t>WIN2K8-094</t>
  </si>
  <si>
    <t>WIN2K8-095</t>
  </si>
  <si>
    <t>WIN2K8-096</t>
  </si>
  <si>
    <t>WIN2K8-097</t>
  </si>
  <si>
    <t>WIN2K8-098</t>
  </si>
  <si>
    <t>WIN2K8-099</t>
  </si>
  <si>
    <t>To implement the recommended configuration state, set the following Group Policy setting to Administrators. 
	Computer Configuration\Windows Settings\Security Settings\Local Policies\Security Options\Devices: Allowed to format and eject removable media</t>
  </si>
  <si>
    <t>To implement the recommended configuration state, set the following Group Policy setting to Require NTLMv2 session security, Require 128-bit encryption. 
	Computer Configuration\Windows Settings\Security Settings\Local Policies\Security Options\Network security: Minimum session security for NTLM SSP based (including secure RPC) clients</t>
  </si>
  <si>
    <t>To implement the recommended configuration state, set the following Group Policy setting to Disabled. 
	Computer Configuration\Windows Settings\Security Settings\Local Policies\Security Options\Network access: Allow anonymous SID/Name translation</t>
  </si>
  <si>
    <t>To implement the recommended configuration state, set the following Group Policy setting to Send NTLMv2 response only. Refuse LM &amp; NTLM. 
	Computer Configuration\Windows Settings\Security Settings\Local Policies\Security Options\Network security: LAN Manager authentication level</t>
  </si>
  <si>
    <t>The security setting "Adjust memory quotas for a process" is set to "Administrators, Local Service, Network Service"</t>
  </si>
  <si>
    <t>The security setting "Windows Firewall: Private: Display a notification" is not set to "Yes".</t>
  </si>
  <si>
    <t xml:space="preserve">The security setting "Windows Firewall: Private: Inbound connections" is set to "Enabled:Block (default)"
N/A if another firewall is used </t>
  </si>
  <si>
    <t>The security setting "Windows Firewall: Private: Inbound connections" is not set to "Enabled:Block".</t>
  </si>
  <si>
    <t>The security setting "Windows Firewall: Private: Apply local firewall rules" is not set to "Yes".</t>
  </si>
  <si>
    <t>The security setting "Windows Firewall: Private: Outbound connections" is not set to "Allow".</t>
  </si>
  <si>
    <t xml:space="preserve">The security setting "Windows Firewall: Domain: Inbound connections" is set to "Enabled:Block (default)"
N/A if another firewall is used </t>
  </si>
  <si>
    <t>The security setting "Windows Firewall: Domain: Inbound connections" is not set to "Enabled:Block".</t>
  </si>
  <si>
    <t xml:space="preserve">The security setting "Windows Firewall: Public: Inbound connections" is set to "Enabled:Block (default)"
N/A if another firewall is used </t>
  </si>
  <si>
    <t>The security setting "Windows Firewall: Public: Inbound connections" is not set to "Enabled:Block".</t>
  </si>
  <si>
    <t>The security setting "Windows Firewall: Public: Firewall state" is not set to "On".</t>
  </si>
  <si>
    <t>The security setting "Windows Firewall: Public: Apply local firewall rules" is not set to "Yes".</t>
  </si>
  <si>
    <t>The security setting "Maximum Log Size (KB)" is set to "Enabled:32768"</t>
  </si>
  <si>
    <t>The security setting "Maximum Log Size (KB)" is not set to "Enabled:32768".</t>
  </si>
  <si>
    <t>To implement the recommended configuration state, set the following Group Policy setting to Enabled. Then set the available option to 196608. 
Computer Configuration\Administrative Templates\Windows Components\Event Log Service\Security\Maximum Log Size (KB)</t>
  </si>
  <si>
    <t>The security setting "Turn off Autoplay" is set to "Enabled:All drives"</t>
  </si>
  <si>
    <t>The security setting "Turn off Autoplay" is not set to "Enabled:All drives".</t>
  </si>
  <si>
    <t>To implement the recommended configuration state, set the following Group Policy setting to Enabled. Then set the available option to All drives. 
Computer Configuration\Administrative Templates\Windows Components\AutoPlay Policies\Turn off Autoplay</t>
  </si>
  <si>
    <t>Updated from "6" to "3" to meet IRS Requirements</t>
  </si>
  <si>
    <t xml:space="preserve"> ▪ SCSEM Version: 1.3</t>
  </si>
  <si>
    <t>Aligned the SCSEM with benchmarked controls and removed the controls who's configuration is based upon the agency's security and operational requirements.</t>
  </si>
  <si>
    <t>The security setting "Act as part of the operating system" is not properly configured.</t>
  </si>
  <si>
    <t>To implement the recommended configuration state, the following Group Policy should not be set to any user.
	Computer Configuration\Windows Settings\Security Settings\Local Policies\User Rights AssignmentAct as part of the operating system</t>
  </si>
  <si>
    <t>The security setting "Access Credential Manager as a trusted caller" is set to "No One"</t>
  </si>
  <si>
    <t>The security setting "Access Credential Manager as a trusted caller" is not properly configured.</t>
  </si>
  <si>
    <t>To implement the recommended configuration state, ensure that no accounts have this user right, as it is only assigned to Winlogon.
	Computer Configuration\Windows Settings\Security Settings\Local Policies\User Rights Assignment\Access Credential Manager as a trusted caller</t>
  </si>
  <si>
    <t>The security setting "Network access: Shares that can be accessed anonymously" is not properly configured.</t>
  </si>
  <si>
    <t>The security setting "MSS: ScreenSaverGracePeriod" is not set to "0".</t>
  </si>
  <si>
    <t>The security setting "MSS: WarningLevel" is not set to "90".</t>
  </si>
  <si>
    <t>The security setting "User Account Control: Behavior of the elevation prompt for administrators in Admin Approval Mode" is not properly configured.</t>
  </si>
  <si>
    <t>The security setting "Deny log on as a service" is not properly configured.</t>
  </si>
  <si>
    <t>To implement the recommended configuration state, the following Group Policy should not be set to any user.
	Computer Configuration\Windows Settings\Security Settings\Local Policies\User Rights Assignment\Deny log on as a service</t>
  </si>
  <si>
    <t>The security setting "Network security: Minimum session security for NTLM SSP based (including secure RPC) clients" is not properly configured.</t>
  </si>
  <si>
    <t>The security setting "MSS: TcpMaxDataRetransmissions IPv6" is not set to "3".</t>
  </si>
  <si>
    <t>The security setting "Network access: Remotely accessible registry paths and sub-paths" is not properly configured.</t>
  </si>
  <si>
    <t>The security setting "Network security: Minimum session security for NTLM SSP based servers" is not properly configured.</t>
  </si>
  <si>
    <t>The security setting "MSS: (DisableIPSourceRouting) IP source routing protection level" is not set to "Highest protection, source routing is completely disabled".</t>
  </si>
  <si>
    <t>The security setting "MSS: (DisableIPSourceRouting IPv6) IP source routing protection level is not set to "Highest protection, source routing is completely disabled".</t>
  </si>
  <si>
    <t>Updated from "14" to "8" to meet IRS Requirements.</t>
  </si>
  <si>
    <t xml:space="preserve">The security setting "Network access: Remotely accessible registry paths and sub-paths" is not properly configured.
</t>
  </si>
  <si>
    <t>The security setting "Modify firmware environment values" is not set to "Administrators".</t>
  </si>
  <si>
    <t>The security setting "Adjust memory quotas for a process" is not set to "Administrators, Local Service, Network Service".</t>
  </si>
  <si>
    <t>The security setting "Change the time zone" is not set to "Local Service, Administrators".</t>
  </si>
  <si>
    <t>The security setting "Change the time zone" is set to "Local Service, Administrators"</t>
  </si>
  <si>
    <t>The security setting "Change the system time" is set to "Local Service, Administrators"</t>
  </si>
  <si>
    <t>The security setting "Change the system time" is not set to "Local Service, Administrators".</t>
  </si>
  <si>
    <t xml:space="preserve">The Security Setting "Maximum password age" has not been configured per IRS Publication 1075 Requirements. </t>
  </si>
  <si>
    <t>The security setting "Minimum password age" is not set to "1" or greater.</t>
  </si>
  <si>
    <t>The security setting "Minimum password age" is set to "1" or greater</t>
  </si>
  <si>
    <t>To implement the recommended configuration state, set the Group Policy setting to the following list:
System\CurrentControlSet\Control\ProductOptions
System\CurrentControlSet\Control\Server Applications
Software\Microsoft\Windows NT\CurrentVersion.
	Computer Configuration\Windows Settings\Security Settings\Local Policies\Security Options\Network access: Remotely accessible registry paths</t>
  </si>
  <si>
    <t>The security setting "Network access: Remotely accessible registry paths" is set to the following list:
System\CurrentControlSet\Control\ProductOptions
System\CurrentControlSet\Control\Server Applications
Software\Microsoft\Windows NT\CurrentVersion</t>
  </si>
  <si>
    <t>Set "Network access: Remotely accessible registry paths and sub-paths"</t>
  </si>
  <si>
    <t>To implement the recommended configuration state, set the Group Policy setting to the following list: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Configuration\Windows Settings\Security Settings\Local Policies\Security Options\Network access: Remotely accessible registry paths and sub-paths</t>
  </si>
  <si>
    <t>The security setting "Network access: Remotely accessible registry paths and sub-paths" is set to the following list: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t>
  </si>
  <si>
    <t>To implement the recommended configuration state, set the following Group Policy setting to a warning banner that is IRS compliant.   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Section 9.2 for guidance and Exhibit 13 for examples.
	Computer Configuration\Windows Settings\Security Settings\Local Policies\Security Options\Interactive logon: Message text for users attempting to log on</t>
  </si>
  <si>
    <t>To implement the recommended configuration state, set the following Group Policy setting to 60 or less for administrators and 90 or less for standard users.
	Computer Configuration\Windows Settings\Security Settings\Account Policies\Password Policy\Maximum password age</t>
  </si>
  <si>
    <t>To implement the recommended configuration state, set the following Group Policy setting to Yes. 
	Computer Configuration\Windows Settings\Security Settings\Windows Firewall with Advanced Security\Windows Firewall with Advanced Security\Windows Firewall Properties\Public Profile\Windows Firewall: Public: Apply local firewall rules</t>
  </si>
  <si>
    <t>To implement the recommended configuration state, set the following Group Policy setting to Yes. 
	Computer Configuration\Windows Settings\Security Settings\Windows Firewall with Advanced Security\Windows Firewall with Advanced Security\Windows Firewall Properties\Public Profile\Windows Firewall: Public: Display a notification</t>
  </si>
  <si>
    <t>To implement the recommended configuration state, set the following Group Policy setting to On. 
	Computer Configuration\Windows Settings\Security Settings\Windows Firewall with Advanced Security\Windows Firewall with Advanced Security\Windows Firewall Properties\Public Profile\Windows Firewall: Public: Firewall state</t>
  </si>
  <si>
    <t>To implement the recommended configuration state, set the following Group Policy setting to No. 
	Computer Configuration\Windows Settings\Security Settings\Windows Firewall with Advanced Security\Windows Firewall with Advanced Security\Windows Firewall Properties\Public Profile\Windows Firewall: Public: Allow unicast response</t>
  </si>
  <si>
    <t>To implement the recommended configuration state, set the following Group Policy setting to Yes. 
	Computer Configuration\Windows Settings\Security Settings\Windows Firewall with Advanced Security\Windows Firewall with Advanced Security\Windows Firewall Properties\Public Profile\Windows Firewall: Public: Apply local connection security rules</t>
  </si>
  <si>
    <t>To implement the recommended configuration state, set the following Group Policy setting to Allow. 
	Computer Configuration\Windows Settings\Security Settings\Windows Firewall with Advanced Security\Windows Firewall with Advanced Security\Windows Firewall Properties\Public Profile\Windows Firewall: Public: Outbound connections</t>
  </si>
  <si>
    <t>To implement the recommended configuration state, set the following Group Policy setting to No. 
	Computer Configuration\Windows Settings\Security Settings\Windows Firewall with Advanced Security\Windows Firewall with Advanced Security\Windows Firewall Properties\Domain Profile\Windows Firewall: Domain: Allow unicast response</t>
  </si>
  <si>
    <t>To implement the recommended configuration state, set the following Group Policy setting to Yes. 
	Computer Configuration\Windows Settings\Security Settings\Windows Firewall with Advanced Security\Windows Firewall with Advanced Security\Windows Firewall Properties\Domain Profile\Windows Firewall: Domain: Apply local connection security rules</t>
  </si>
  <si>
    <t>To implement the recommended configuration state, set the following Group Policy setting to On. 
	Computer Configuration\Windows Settings\Security Settings\Windows Firewall with Advanced Security\Windows Firewall with Advanced Security\Windows Firewall Properties\Domain Profile\Windows Firewall: Domain: Firewall state</t>
  </si>
  <si>
    <t>To implement the recommended configuration state, set the following Group Policy setting to Yes. 
	Computer Configuration\Windows Settings\Security Settings\Windows Firewall with Advanced Security\Windows Firewall with Advanced Security\Windows Firewall Properties\Domain Profile\Windows Firewall: Domain: Display a notification</t>
  </si>
  <si>
    <t>To implement the recommended configuration state, set the following Group Policy setting to Yes. 
	Computer Configuration\Windows Settings\Security Settings\Windows Firewall with Advanced Security\Windows Firewall with Advanced Security\Windows Firewall Properties\Domain Profile\Windows Firewall: Domain: Apply local firewall rules</t>
  </si>
  <si>
    <t>To implement the recommended configuration state, set the following Group Policy setting to Allow. 
	Computer Configuration\Windows Settings\Security Settings\Windows Firewall with Advanced Security\Windows Firewall with Advanced Security\Windows Firewall Properties\Domain Profile\Windows Firewall: Domain: Outbound connections</t>
  </si>
  <si>
    <t>To implement the recommended configuration state, set the following Group Policy setting to No. 
	Computer Configuration\Windows Settings\Security Settings\Windows Firewall with Advanced Security\Windows Firewall with Advanced Security\Windows Firewall Properties\Private Profile\Windows Firewall: Private: Allow unicast response</t>
  </si>
  <si>
    <t>To implement the recommended configuration state, set the following Group Policy setting to Yes. 
	Computer Configuration\Windows Settings\Security Settings\Windows Firewall with Advanced Security\Windows Firewall with Advanced Security\Windows Firewall Properties\Private Profile\Windows Firewall: Private: Apply local connection security rules</t>
  </si>
  <si>
    <t>To implement the recommended configuration state, set the following Group Policy setting to Allow. 
	Computer Configuration\Windows Settings\Security Settings\Windows Firewall with Advanced Security\Windows Firewall with Advanced Security\Windows Firewall Properties\Private Profile\Windows Firewall: Private: Outbound connections</t>
  </si>
  <si>
    <t>To implement the recommended configuration state, set the following Group Policy setting to Yes. 
	Computer Configuration\Windows Settings\Security Settings\Windows Firewall with Advanced Security\Windows Firewall with Advanced Security\Windows Firewall Properties\Private Profile\Windows Firewall: Private: Apply local firewall rules</t>
  </si>
  <si>
    <t>To implement the recommended configuration state, set the following Group Policy setting to Yes. 
	Computer Configuration\Windows Settings\Security Settings\Windows Firewall with Advanced Security\Windows Firewall with Advanced Security\Windows Firewall Properties\Private Profile\Windows Firewall: Private: Display a notification</t>
  </si>
  <si>
    <t>To implement the recommended configuration state, set the following Group Policy setting to On. 
	Computer Configuration\Windows Settings\Security Settings\Windows Firewall with Advanced Security\Windows Firewall with Advanced Security\Windows Firewall Properties\Private Profile\Windows Firewall: Private: Firewall state</t>
  </si>
  <si>
    <t>To implement the recommended configuration state, set the following Group Policy setting to 8 or greater.
	Computer Configuration\Windows Settings\Security Settings\Account Policies\Password Policy\Minimum password length</t>
  </si>
  <si>
    <t>To implement the recommended configuration state, set the following Group Policy setting to 3 or fewer.
	Computer Configuration\Windows Settings\Security Settings\Account Policies\Account Lockout Policy</t>
  </si>
  <si>
    <t>Set "Account lockout duration" to "0"</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</si>
  <si>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</si>
  <si>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</si>
  <si>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</si>
  <si>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</si>
  <si>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</si>
  <si>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</si>
  <si>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</si>
  <si>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executed using the applicable NIST 800-53A test method (Interview, Examine).</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</si>
  <si>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</si>
  <si>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</si>
  <si>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</si>
  <si>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</si>
  <si>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</si>
  <si>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</si>
  <si>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</si>
  <si>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</si>
  <si>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</si>
  <si>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To implement the recommended configuration state, set the following Group Policy setting to Enabled. 
	Computer Configuration\Windows Settings\Security Settings\Local Policies\Security Options\Microsoft network client: Digitally sign communications (always)</t>
  </si>
  <si>
    <t>To implement the recommended configuration state, set the following Group Policy setting to Enabled. 
	Computer Configuration\Windows Settings\Security Settings\Local Policies\Security Options\System settings: Use Certificate Rules on Windows Executables for Software Restriction Policies</t>
  </si>
  <si>
    <t>To implement the recommended configuration state, set the following Group Policy setting to Enabled. 
	Computer Configuration\Windows Settings\Security Settings\Local Policies\Security Options\Network access: Do not allow anonymous enumeration of SAM accounts</t>
  </si>
  <si>
    <t>To implement the recommended configuration state, set the following Group Policy setting to Enabled. 
	Computer Configuration\Windows Settings\Security Settings\Local Policies\Security Options\User Account Control: Virtualize file and registry write failures to per-user locations</t>
  </si>
  <si>
    <t>To implement the recommended configuration state, set the following Group Policy setting to Enabled. 
	Computer Configuration\Windows Settings\Security Settings\Local Policies\Security Options\Audit: Force audit policy subcategory settings (Windows Vista or later) to override audit policy category settings</t>
  </si>
  <si>
    <t>To implement the recommended configuration state, set the following Group Policy setting to Enabled. 
	Computer Configuration\Windows Settings\Security Settings\Local Policies\Security Options\Network access: Do not allow anonymous enumeration of SAM accounts and shares</t>
  </si>
  <si>
    <t>To implement the recommended configuration state, set the following Group Policy setting to Enabled. 
	Computer Configuration\Windows Settings\Security Settings\Local Policies\Security Options\Domain member: Digitally sign secure channel data (when possible)</t>
  </si>
  <si>
    <t>To implement the recommended configuration state, set the following Group Policy setting to Enabled. 
	Computer Configuration\Windows Settings\Security Settings\Local Policies\Security Options\Devices: Prevent users from installing printer drivers</t>
  </si>
  <si>
    <t>To implement the recommended configuration state, set the following Group Policy setting to Enabled. 
	Computer Configuration\Windows Settings\Security Settings\Local Policies\Security Options\User Account Control: Only elevate UIAccess applications that are installed in secure locations</t>
  </si>
  <si>
    <t>To implement the recommended configuration state, set the following Group Policy setting to Enabled. 
	Computer Configuration\Windows Settings\Security Settings\Local Policies\Security Options\User Account Control: Detect application installations and prompt for elevation</t>
  </si>
  <si>
    <t>To implement the recommended configuration state, set the following Group Policy setting to Enabled. 
	Computer Configuration\Windows Settings\Security Settings\Local Policies\Security Options\Microsoft network client: Digitally sign communications (if server agrees)</t>
  </si>
  <si>
    <t>To implement the recommended configuration state, set the following Group Policy setting to Enabled. 
	Computer Configuration\Windows Settings\Security Settings\Local Policies\Security Options\Microsoft network server: Digitally sign communications (if client agrees)</t>
  </si>
  <si>
    <t>To implement the recommended configuration state, set the following Group Policy setting to Enabled. 
	Computer Configuration\Windows Settings\Security Settings\Local Policies\Security Options\Domain member: Digitally encrypt secure channel data (when possible)</t>
  </si>
  <si>
    <t>To implement the recommended configuration state, set the following Group Policy setting to Enabled. 
	Computer Configuration\Windows Settings\Security Settings\Local Policies\Security Options\User Account Control: Switch to the secure desktop when prompting for elevation</t>
  </si>
  <si>
    <t>To implement the recommended configuration state, set the following Group Policy setting to Enabled. 
	Computer Configuration\Windows Settings\Security Settings\Local Policies\Security Options\Network access: Restrict anonymous access to Named Pipes and Shares</t>
  </si>
  <si>
    <t>To implement the recommended configuration state, set the following Group Policy setting to Enabled. 
	Computer Configuration\Windows Settings\Security Settings\Local Policies\Security Options\Accounts: Limit local account use of blank passwords to console logon only</t>
  </si>
  <si>
    <t>To implement the recommended configuration state, set the following Group Policy setting to Enabled. 
	Computer Configuration\Windows Settings\Security Settings\Local Policies\Security Options\User Account Control: Admin Approval Mode for the Built-in Administrator account</t>
  </si>
  <si>
    <t>To implement the recommended configuration state, set the following Group Policy setting to Enabled. 
	Computer Configuration\Windows Settings\Security Settings\Local Policies\Security Options\System objects: Require case insensitivity for non-Windows subsystems</t>
  </si>
  <si>
    <t>To implement the recommended configuration state, set the following Group Policy setting to Enabled. 
	Computer Configuration\Windows Settings\Security Settings\Local Policies\Security Options\User Account Control: Run all administrators in Admin Approval Mode</t>
  </si>
  <si>
    <t>To implement the recommended configuration state, set the following Group Policy setting to Enabled. 
	Computer Configuration\Windows Settings\Security Settings\Local Policies\Security Options\Interactive logon: Require Domain Controller authentication to unlock workstation</t>
  </si>
  <si>
    <t>To implement the recommended configuration state, set the following Group Policy setting to Enabled. 
	Computer Configuration\Windows Settings\Security Settings\Local Policies\Security Options\Domain member: Digitally encrypt or sign secure channel data (always)</t>
  </si>
  <si>
    <t>To implement the recommended configuration state, set the following Group Policy setting to Enabled. 
	Computer Configuration\Windows Settings\Security Settings\Local Policies\Security Options\Interactive logon: Do not display last user name</t>
  </si>
  <si>
    <t>To implement the recommended configuration state, set the following Group Policy setting to Enabled. 
	Computer Configuration\Windows Settings\Security Settings\Local Policies\Security Options\Domain member: Require strong (Windows 2000 or later) session key</t>
  </si>
  <si>
    <t>To implement the recommended configuration state, set the following Group Policy setting to Enabled. 
	Computer Configuration\Windows Settings\Security Settings\Local Policies\Security Options\System objects: Strengthen default permissions of internal system objects (e.g. Symbolic Links)</t>
  </si>
  <si>
    <t>To implement the recommended configuration state, set the following Group Policy setting to Enabled. 
	Computer Configuration\Windows Settings\Security Settings\Local Policies\Security Options\MSS: (SafeDllSearchMode) Enable Safe DLL search mode (recommended)</t>
  </si>
  <si>
    <t>To implement the recommended configuration state, set the following Group Policy setting to Enabled. 
	Computer Configuration\Windows Settings\Security Settings\Local Policies\Security Options\Network security: Do not store LAN Manager hash value on next password change</t>
  </si>
  <si>
    <t>To implement the recommended configuration state, set the following Group Policy setting to Enabled. 
	Computer Configuration\Windows Settings\Security Settings\Local Policies\Security Options\Microsoft network server: Disconnect clients when logon hours expire</t>
  </si>
  <si>
    <t>To implement the recommended configuration state, set the following Group Policy setting to Disabled. 
	Computer Configuration\Windows Settings\Security Settings\Local Policies\Security Options\Accounts: Guest account status</t>
  </si>
  <si>
    <t>To implement the recommended configuration state, set the following Group Policy setting to Disabled. 
	Computer Configuration\Windows Settings\Security Settings\Local Policies\Security Options\Network access: Let Everyone permissions apply to anonymous users</t>
  </si>
  <si>
    <t>To implement the recommended configuration state, set the following Group Policy setting to Disabled. 
	Computer Configuration\Windows Settings\Security Settings\Local Policies\Security Options\Accounts: Administrator account status</t>
  </si>
  <si>
    <t>To implement the recommended configuration state, set the following Group Policy setting to Disabled. 
	Computer Configuration\Windows Settings\Security Settings\Local Policies\Security Options\User Account Control: Only elevate executables that are signed and validated</t>
  </si>
  <si>
    <t>To implement the recommended configuration state, set the following Group Policy setting to Disabled. 
	Computer Configuration\Windows Settings\Security Settings\Local Policies\Security Options\Shutdown: Allow system to be shut down without having to log on</t>
  </si>
  <si>
    <t>To implement the recommended configuration state, set the following Group Policy setting to Disabled. 
	Computer Configuration\Windows Settings\Security Settings\Local Policies\Security Options\Domain member: Disable machine account password changes</t>
  </si>
  <si>
    <t>To implement the recommended configuration state, set the following Group Policy setting to Disabled. 
	Computer Configuration\Windows Settings\Security Settings\Local Policies\Security Options\Microsoft network client: Send unencrypted password to third-party SMB servers</t>
  </si>
  <si>
    <t>To implement the recommended configuration state, set the following Group Policy setting to Disabled. 
	Computer Configuration\Windows Settings\Security Settings\Local Policies\Security Options\Recovery console: Allow automatic administrative logon</t>
  </si>
  <si>
    <t>To implement the recommended configuration state, set the following Group Policy setting to Disabled. 
	Computer Configuration\Windows Settings\Security Settings\Local Policies\Security Options\User Account Control: Allow UIAccess applications to prompt for elevation without using the secure desktop</t>
  </si>
  <si>
    <t>To implement the recommended configuration state, set the following Group Policy setting to Disabled. 
	Computer Configuration\Windows Settings\Security Settings\Local Policies\Security Options\MSS: (AutoAdminLogon) Enable Automatic Logon (not recommended)</t>
  </si>
  <si>
    <t>To implement the recommended configuration state, set the following Group Policy setting to Disabled. 
	Computer Configuration\Windows Settings\Security Settings\Local Policies\Security Options\Shutdown: Clear virtual memory pagefile</t>
  </si>
  <si>
    <t>To implement the recommended configuration state, set the following Group Policy setting to Disabled. 
	Computer Configuration\Windows Settings\Security Settings\Local Policies\Security Options\System cryptography: Use FIPS compliant algorithms for encryption, hashing, and signing</t>
  </si>
  <si>
    <t>To implement the recommended configuration state, set the following Group Policy setting to Disabled. 
	Computer Configuration\Windows Settings\Security Settings\Local Policies\Security Options\Interactive logon: Do not require CTRL+ALT+DEL</t>
  </si>
  <si>
    <t>To implement the recommended configuration state, set the following Group Policy setting to Disabled. 
	Computer Configuration\Windows Settings\Security Settings\Local Policies\Security Options\Audit: Shut down system immediately if unable to log security audits</t>
  </si>
  <si>
    <t>To implement the recommended configuration state, set the following Group Policy setting to Disabled. 
	Computer Configuration\Windows Settings\Security Settings\Local Policies\Security Options\Recovery console: Allow floppy copy and access to all drives and all folders</t>
  </si>
  <si>
    <t>Network Location:</t>
  </si>
  <si>
    <t xml:space="preserve">Device Function: </t>
  </si>
  <si>
    <t>Internal</t>
  </si>
  <si>
    <t>External</t>
  </si>
  <si>
    <t>Stand-alone</t>
  </si>
  <si>
    <t>The 'Info' status is provided for use by the tester during test execution to indicate more information is needed to complete the test.</t>
  </si>
  <si>
    <t>It is not an acceptable final test status, all test cases should be Pass, Fail, or N/A at the conclusion of testing.</t>
  </si>
  <si>
    <t>▪ Issue Codes</t>
  </si>
  <si>
    <t>A single issue code must be selected for each test case to calculate the weighted risk score.  The tester must perform this activity when executing each test.</t>
  </si>
  <si>
    <t xml:space="preserve">Name </t>
  </si>
  <si>
    <t xml:space="preserve">Description </t>
  </si>
  <si>
    <t>Rating</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</si>
  <si>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</si>
  <si>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</si>
  <si>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</si>
  <si>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</si>
  <si>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</si>
  <si>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</si>
  <si>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</si>
  <si>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</si>
  <si>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</si>
  <si>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</si>
  <si>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</si>
  <si>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</si>
  <si>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</si>
  <si>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</si>
  <si>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</si>
  <si>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</si>
  <si>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</si>
  <si>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</si>
  <si>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</si>
  <si>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Other</t>
  </si>
  <si>
    <t>User access was not established with concept of least privilege</t>
  </si>
  <si>
    <t>HAC12</t>
  </si>
  <si>
    <t>Separation of duties is not in place</t>
  </si>
  <si>
    <t>HAC13</t>
  </si>
  <si>
    <t>Operating system configuration files have incorrect permissions</t>
  </si>
  <si>
    <t>Warning banner is insufficient</t>
  </si>
  <si>
    <t>HAC15</t>
  </si>
  <si>
    <t>User accounts not locked out after 3 unsuccessful login attempts</t>
  </si>
  <si>
    <t>HAC16</t>
  </si>
  <si>
    <t>Network device allows telnet connections</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</si>
  <si>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</si>
  <si>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</si>
  <si>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</si>
  <si>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</si>
  <si>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</si>
  <si>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</si>
  <si>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</si>
  <si>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</si>
  <si>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</si>
  <si>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</si>
  <si>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</si>
  <si>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</si>
  <si>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</si>
  <si>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</si>
  <si>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</si>
  <si>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</si>
  <si>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</si>
  <si>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</si>
  <si>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</si>
  <si>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</si>
  <si>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</si>
  <si>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</si>
  <si>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</si>
  <si>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</si>
  <si>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</si>
  <si>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</si>
  <si>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</si>
  <si>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</si>
  <si>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</si>
  <si>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</si>
  <si>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</si>
  <si>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</si>
  <si>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</si>
  <si>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</si>
  <si>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</si>
  <si>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</si>
  <si>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</si>
  <si>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</si>
  <si>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</si>
  <si>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</si>
  <si>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</si>
  <si>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</si>
  <si>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 xml:space="preserve">HAC40 </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</si>
  <si>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</si>
  <si>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</si>
  <si>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</si>
  <si>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</si>
  <si>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</si>
  <si>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</si>
  <si>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</si>
  <si>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</si>
  <si>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</si>
  <si>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</si>
  <si>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</si>
  <si>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</si>
  <si>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</si>
  <si>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</si>
  <si>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</si>
  <si>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</si>
  <si>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</si>
  <si>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</si>
  <si>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</si>
  <si>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</si>
  <si>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</si>
  <si>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</si>
  <si>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</si>
  <si>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</si>
  <si>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</si>
  <si>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</si>
  <si>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</si>
  <si>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</si>
  <si>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</si>
  <si>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</si>
  <si>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</si>
  <si>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</si>
  <si>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</si>
  <si>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</si>
  <si>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</si>
  <si>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</si>
  <si>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</si>
  <si>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</si>
  <si>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</si>
  <si>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</si>
  <si>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</si>
  <si>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</si>
  <si>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</si>
  <si>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</si>
  <si>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</si>
  <si>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</si>
  <si>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</si>
  <si>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</si>
  <si>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</si>
  <si>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</si>
  <si>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</si>
  <si>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</si>
  <si>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</si>
  <si>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</si>
  <si>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</si>
  <si>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</si>
  <si>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</si>
  <si>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</si>
  <si>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HAU11</t>
  </si>
  <si>
    <t>NTP is not properly implemented</t>
  </si>
  <si>
    <t>HAU12</t>
  </si>
  <si>
    <t>Audit records are not time 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</si>
  <si>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</si>
  <si>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</si>
  <si>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</si>
  <si>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</si>
  <si>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</si>
  <si>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</si>
  <si>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</si>
  <si>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</si>
  <si>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</si>
  <si>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</si>
  <si>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</si>
  <si>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</si>
  <si>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</si>
  <si>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</si>
  <si>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</si>
  <si>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</si>
  <si>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</si>
  <si>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</si>
  <si>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</si>
  <si>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</si>
  <si>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</si>
  <si>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</si>
  <si>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</si>
  <si>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</si>
  <si>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</si>
  <si>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</si>
  <si>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</si>
  <si>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</si>
  <si>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</si>
  <si>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</si>
  <si>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</si>
  <si>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</si>
  <si>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</si>
  <si>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</si>
  <si>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</si>
  <si>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</si>
  <si>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</si>
  <si>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</si>
  <si>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SSR has not been developed or approved</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</si>
  <si>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</si>
  <si>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</si>
  <si>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</si>
  <si>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</si>
  <si>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</si>
  <si>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</si>
  <si>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</si>
  <si>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</si>
  <si>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</si>
  <si>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</si>
  <si>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</si>
  <si>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</si>
  <si>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</si>
  <si>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</si>
  <si>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</si>
  <si>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</si>
  <si>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</si>
  <si>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</si>
  <si>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</si>
  <si>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</si>
  <si>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HCM2</t>
  </si>
  <si>
    <t>FTI is not properly labeled on-screen</t>
  </si>
  <si>
    <t>HCM3</t>
  </si>
  <si>
    <t>Operating system does not have vendor support</t>
  </si>
  <si>
    <t>HCM4</t>
  </si>
  <si>
    <t>Routine operational changes are not reviewed for security impacts before being implemented</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</si>
  <si>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</si>
  <si>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</si>
  <si>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</si>
  <si>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</si>
  <si>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</si>
  <si>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</si>
  <si>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</si>
  <si>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</si>
  <si>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</si>
  <si>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</si>
  <si>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</si>
  <si>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</si>
  <si>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</si>
  <si>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</si>
  <si>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</si>
  <si>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</si>
  <si>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</si>
  <si>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</si>
  <si>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</si>
  <si>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</si>
  <si>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</si>
  <si>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</si>
  <si>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</si>
  <si>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</si>
  <si>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</si>
  <si>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</si>
  <si>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</si>
  <si>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</si>
  <si>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</si>
  <si>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</si>
  <si>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</si>
  <si>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</si>
  <si>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</si>
  <si>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</si>
  <si>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</si>
  <si>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</si>
  <si>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</si>
  <si>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</si>
  <si>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</si>
  <si>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</si>
  <si>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</si>
  <si>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</si>
  <si>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</si>
  <si>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</si>
  <si>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</si>
  <si>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</si>
  <si>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</si>
  <si>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</si>
  <si>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</si>
  <si>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</si>
  <si>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</si>
  <si>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</si>
  <si>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</si>
  <si>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</si>
  <si>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</si>
  <si>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</si>
  <si>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</si>
  <si>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</si>
  <si>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</si>
  <si>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</si>
  <si>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</si>
  <si>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</si>
  <si>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</si>
  <si>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</si>
  <si>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</si>
  <si>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</si>
  <si>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</si>
  <si>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</si>
  <si>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</si>
  <si>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</si>
  <si>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</si>
  <si>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</si>
  <si>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</si>
  <si>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</si>
  <si>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</si>
  <si>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</si>
  <si>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</si>
  <si>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</si>
  <si>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</si>
  <si>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</si>
  <si>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</si>
  <si>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</si>
  <si>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not adequately protected</t>
  </si>
  <si>
    <t>HIR1</t>
  </si>
  <si>
    <t>Incident response program does not exist</t>
  </si>
  <si>
    <t>HIR100</t>
  </si>
  <si>
    <t>HIR2</t>
  </si>
  <si>
    <t>Incident response plan is not sufficient</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</si>
  <si>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</si>
  <si>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</si>
  <si>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</si>
  <si>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</si>
  <si>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</si>
  <si>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</si>
  <si>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</si>
  <si>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</si>
  <si>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</si>
  <si>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</si>
  <si>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</si>
  <si>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</si>
  <si>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</si>
  <si>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</si>
  <si>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</si>
  <si>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</si>
  <si>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</si>
  <si>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</si>
  <si>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</si>
  <si>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</si>
  <si>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</si>
  <si>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</si>
  <si>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</si>
  <si>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</si>
  <si>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</si>
  <si>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</si>
  <si>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</si>
  <si>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</si>
  <si>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</si>
  <si>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</si>
  <si>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</si>
  <si>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</si>
  <si>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</si>
  <si>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</si>
  <si>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</si>
  <si>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</si>
  <si>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</si>
  <si>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</si>
  <si>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</si>
  <si>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</si>
  <si>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</si>
  <si>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</si>
  <si>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</si>
  <si>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</si>
  <si>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</si>
  <si>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</si>
  <si>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</si>
  <si>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</si>
  <si>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</si>
  <si>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</si>
  <si>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</si>
  <si>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</si>
  <si>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</si>
  <si>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</si>
  <si>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</si>
  <si>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</si>
  <si>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</si>
  <si>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</si>
  <si>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</si>
  <si>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</si>
  <si>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</si>
  <si>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</si>
  <si>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</si>
  <si>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</si>
  <si>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</si>
  <si>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</si>
  <si>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</si>
  <si>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</si>
  <si>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</si>
  <si>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</si>
  <si>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</si>
  <si>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</si>
  <si>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</si>
  <si>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</si>
  <si>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</si>
  <si>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</si>
  <si>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</si>
  <si>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</si>
  <si>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</si>
  <si>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</si>
  <si>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</si>
  <si>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</si>
  <si>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</si>
  <si>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</si>
  <si>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</si>
  <si>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</si>
  <si>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</si>
  <si>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</si>
  <si>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</si>
  <si>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</si>
  <si>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</si>
  <si>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</si>
  <si>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</si>
  <si>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</si>
  <si>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</si>
  <si>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</si>
  <si>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</si>
  <si>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</si>
  <si>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</si>
  <si>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</si>
  <si>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</si>
  <si>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HRM1</t>
  </si>
  <si>
    <t>Multi-Factor authentication is not required</t>
  </si>
  <si>
    <t>HRM2</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</si>
  <si>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</si>
  <si>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</si>
  <si>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</si>
  <si>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</si>
  <si>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</si>
  <si>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</si>
  <si>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</si>
  <si>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</si>
  <si>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</si>
  <si>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</si>
  <si>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</si>
  <si>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</si>
  <si>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</si>
  <si>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</si>
  <si>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</si>
  <si>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</si>
  <si>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</si>
  <si>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</si>
  <si>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</si>
  <si>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</si>
  <si>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</si>
  <si>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</si>
  <si>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</si>
  <si>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</si>
  <si>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</si>
  <si>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</si>
  <si>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</si>
  <si>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</si>
  <si>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</si>
  <si>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</si>
  <si>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</si>
  <si>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</si>
  <si>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</si>
  <si>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</si>
  <si>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</si>
  <si>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</si>
  <si>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</si>
  <si>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</si>
  <si>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</si>
  <si>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</si>
  <si>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</si>
  <si>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</si>
  <si>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</si>
  <si>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</si>
  <si>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</si>
  <si>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</si>
  <si>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</si>
  <si>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</si>
  <si>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</si>
  <si>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</si>
  <si>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</si>
  <si>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</si>
  <si>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</si>
  <si>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</si>
  <si>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</si>
  <si>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 xml:space="preserve">HSA14 </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</si>
  <si>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</si>
  <si>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</si>
  <si>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</si>
  <si>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</si>
  <si>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</si>
  <si>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</si>
  <si>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</si>
  <si>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</si>
  <si>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</si>
  <si>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</si>
  <si>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</si>
  <si>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</si>
  <si>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</si>
  <si>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</si>
  <si>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</si>
  <si>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</si>
  <si>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</si>
  <si>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</si>
  <si>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</si>
  <si>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</si>
  <si>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</si>
  <si>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</si>
  <si>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</si>
  <si>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</si>
  <si>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</si>
  <si>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</si>
  <si>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</si>
  <si>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</si>
  <si>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</si>
  <si>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</si>
  <si>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</si>
  <si>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</si>
  <si>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</si>
  <si>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</si>
  <si>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</si>
  <si>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</si>
  <si>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</si>
  <si>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</si>
  <si>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</si>
  <si>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</si>
  <si>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</si>
  <si>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</si>
  <si>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</si>
  <si>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</si>
  <si>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</si>
  <si>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</si>
  <si>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Publically available systems contain FTI</t>
  </si>
  <si>
    <t>HSC21</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</si>
  <si>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</si>
  <si>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</si>
  <si>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</si>
  <si>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</si>
  <si>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</si>
  <si>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</si>
  <si>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</si>
  <si>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</si>
  <si>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</si>
  <si>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HSC27</t>
  </si>
  <si>
    <t>Traffic inspection is not sufficient</t>
  </si>
  <si>
    <t>HSC28</t>
  </si>
  <si>
    <t>The network is not properly segmented</t>
  </si>
  <si>
    <t>HSC29</t>
  </si>
  <si>
    <t xml:space="preserve">Cryptographic key pairs are not properly managed </t>
  </si>
  <si>
    <t>HSC30</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</si>
  <si>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</si>
  <si>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</si>
  <si>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</si>
  <si>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</si>
  <si>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</si>
  <si>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</si>
  <si>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</si>
  <si>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</si>
  <si>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</si>
  <si>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</si>
  <si>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</si>
  <si>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</si>
  <si>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</si>
  <si>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</si>
  <si>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</si>
  <si>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</si>
  <si>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</si>
  <si>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</si>
  <si>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</si>
  <si>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</si>
  <si>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</si>
  <si>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</si>
  <si>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</si>
  <si>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</si>
  <si>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</si>
  <si>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</si>
  <si>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</si>
  <si>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</si>
  <si>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HSI15</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</si>
  <si>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</si>
  <si>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</si>
  <si>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</si>
  <si>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</si>
  <si>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</si>
  <si>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</si>
  <si>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</si>
  <si>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</si>
  <si>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</si>
  <si>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</si>
  <si>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</si>
  <si>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</si>
  <si>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</si>
  <si>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</si>
  <si>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</si>
  <si>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</si>
  <si>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</si>
  <si>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</si>
  <si>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</si>
  <si>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</si>
  <si>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</si>
  <si>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</si>
  <si>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</si>
  <si>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</si>
  <si>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</si>
  <si>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</si>
  <si>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</si>
  <si>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</si>
  <si>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</si>
  <si>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</si>
  <si>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</si>
  <si>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</si>
  <si>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</si>
  <si>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</si>
  <si>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</si>
  <si>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</si>
  <si>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</si>
  <si>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</si>
  <si>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</si>
  <si>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</si>
  <si>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</si>
  <si>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Issue Code</t>
  </si>
  <si>
    <r>
      <t xml:space="preserve">Issue Code Mapping (Select </t>
    </r>
    <r>
      <rPr>
        <b/>
        <u/>
        <sz val="10"/>
        <rFont val="Arial"/>
        <family val="2"/>
      </rPr>
      <t>one</t>
    </r>
    <r>
      <rPr>
        <b/>
        <sz val="10"/>
        <rFont val="Arial"/>
        <family val="2"/>
      </rPr>
      <t xml:space="preserve"> to enter in column N)</t>
    </r>
  </si>
  <si>
    <t xml:space="preserve"> ▪ SCSEM Release Date: March 25, 2016</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</si>
  <si>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</si>
  <si>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</si>
  <si>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</si>
  <si>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</si>
  <si>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</si>
  <si>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</si>
  <si>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</si>
  <si>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</si>
  <si>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</si>
  <si>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</si>
  <si>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</si>
  <si>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</si>
  <si>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</si>
  <si>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</si>
  <si>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</si>
  <si>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</si>
  <si>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</si>
  <si>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</si>
  <si>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</si>
  <si>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</si>
  <si>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HAU26</t>
  </si>
  <si>
    <t xml:space="preserve">System/service provider is not held accountable to protect and share audit records with the agency </t>
  </si>
  <si>
    <t>HAU27</t>
  </si>
  <si>
    <t>Audit trail does not include access to FTI in pre-production</t>
  </si>
  <si>
    <t>Application architecture does not properly separate user interface from data repository</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</si>
  <si>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</si>
  <si>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</si>
  <si>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</si>
  <si>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</si>
  <si>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</si>
  <si>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</si>
  <si>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</si>
  <si>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</si>
  <si>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</si>
  <si>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</si>
  <si>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</si>
  <si>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</si>
  <si>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</si>
  <si>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</si>
  <si>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</si>
  <si>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</si>
  <si>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</si>
  <si>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</si>
  <si>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</si>
  <si>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</si>
  <si>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Backup data is located on production systems</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</si>
  <si>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</si>
  <si>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</si>
  <si>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</si>
  <si>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</si>
  <si>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</si>
  <si>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</si>
  <si>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</si>
  <si>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</si>
  <si>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Nonlocal maintenance is not implemented securely</t>
  </si>
  <si>
    <t>HRA9</t>
  </si>
  <si>
    <t>Application source code is not assessed for static vulnerabilities</t>
  </si>
  <si>
    <t>Multi-Factor authentication is not required to access FTI via personal devices</t>
  </si>
  <si>
    <t>HRM10</t>
  </si>
  <si>
    <t>An FTI system is directly routable to the internet via unencrypted protocols</t>
  </si>
  <si>
    <t>HRM18</t>
  </si>
  <si>
    <t>Remote access policies are not sufficient</t>
  </si>
  <si>
    <t>HRM19</t>
  </si>
  <si>
    <t>Agency cannot remotely wipe lost mobile device</t>
  </si>
  <si>
    <t>HSA18</t>
  </si>
  <si>
    <t>Cloud vendor is not FedRAMP certified</t>
  </si>
  <si>
    <t>Email policy is not sufficient</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</si>
  <si>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</si>
  <si>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</si>
  <si>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</si>
  <si>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</si>
  <si>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</si>
  <si>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</si>
  <si>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</si>
  <si>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</si>
  <si>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</si>
  <si>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</si>
  <si>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</si>
  <si>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</si>
  <si>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</si>
  <si>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</si>
  <si>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 xml:space="preserve">Agency does not receive security alerts, advisories, or directives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</si>
  <si>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</si>
  <si>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</si>
  <si>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</si>
  <si>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</si>
  <si>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</si>
  <si>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</si>
  <si>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</si>
  <si>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</si>
  <si>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</si>
  <si>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</si>
  <si>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 xml:space="preserve">Axway does not run on a dedicated platform </t>
  </si>
  <si>
    <t>Risk Rating (Do Not Edit)</t>
  </si>
  <si>
    <t>Digital Signatures or PKI certificates are expired or revoked</t>
  </si>
  <si>
    <t>VLAN configurations do not utilize networking best practices</t>
  </si>
  <si>
    <t>PLACEHOLDER FOR FUTURE USE</t>
  </si>
  <si>
    <t>The interactive logon warning banner does not meet IRS Publication 1075 Exhibit 8 standards.</t>
  </si>
  <si>
    <t>To implement the recommended configuration state, set the following Group Policy setting to a warning banner that is IRS compliant.   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Configuration\Windows Settings\Security Settings\Local Policies\Security Options\Interactive logon: Message title for users attempting to log 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</si>
</sst>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lt;=9999999]###\-####;\(###\)\ ###\-####"/>
    <numFmt numFmtId="165" formatCode="0.0"/>
    <numFmt numFmtId="166" formatCode="m/d/yyyy;@"/>
  </numFmts>
  <fonts count="37"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sz val="10"/>
      <color rgb="FF000000"/>
      <name val="Arial"/>
      <family val="2"/>
    </font>
    <font>
      <u/>
      <sz val="10"/>
      <color theme="11"/>
      <name val="Arial"/>
      <family val="2"/>
    </font>
    <font>
      <b/>
      <sz val="10"/>
      <color theme="1"/>
      <name val="Arial"/>
      <family val="2"/>
    </font>
    <font>
      <sz val="10"/>
      <color rgb="FF00B050"/>
      <name val="Arial"/>
      <family val="2"/>
    </font>
    <font>
      <b/>
      <i/>
      <sz val="10"/>
      <name val="Arial"/>
      <family val="2"/>
    </font>
    <font>
      <sz val="10"/>
      <color theme="0"/>
      <name val="Arial"/>
      <family val="2"/>
    </font>
    <font>
      <b/>
      <sz val="12"/>
      <name val="Calibri"/>
      <family val="2"/>
      <scheme val="minor"/>
    </font>
    <font>
      <b/>
      <sz val="12"/>
      <color theme="1"/>
      <name val="Calibri"/>
      <family val="2"/>
      <scheme val="minor"/>
    </font>
    <font>
      <sz val="12"/>
      <color theme="1"/>
      <name val="Calibri"/>
      <family val="2"/>
      <scheme val="minor"/>
    </font>
    <font>
      <b/>
      <u/>
      <sz val="10"/>
      <name val="Arial"/>
      <family val="2"/>
    </font>
    <font>
      <sz val="12"/>
      <name val="Calibri"/>
      <family val="2"/>
      <scheme val="min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rgb="FFFF0000"/>
        <bgColor indexed="64"/>
      </patternFill>
    </fill>
    <fill>
      <patternFill patternType="solid">
        <fgColor theme="0"/>
        <bgColor indexed="64"/>
      </patternFill>
    </fill>
    <fill>
      <patternFill patternType="solid">
        <fgColor theme="2"/>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3"/>
      </top>
      <bottom style="thin">
        <color indexed="63"/>
      </bottom>
      <diagonal/>
    </border>
    <border>
      <left/>
      <right/>
      <top style="thin">
        <color indexed="63"/>
      </top>
      <bottom/>
      <diagonal/>
    </border>
    <border>
      <left/>
      <right/>
      <top/>
      <bottom style="thin">
        <color indexed="63"/>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3"/>
      </left>
      <right/>
      <top/>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style="thin">
        <color indexed="63"/>
      </bottom>
      <diagonal/>
    </border>
    <border>
      <left/>
      <right style="thin">
        <color indexed="64"/>
      </right>
      <top style="thin">
        <color indexed="63"/>
      </top>
      <bottom style="thin">
        <color auto="1"/>
      </bottom>
      <diagonal/>
    </border>
    <border>
      <left style="thin">
        <color auto="1"/>
      </left>
      <right style="thin">
        <color indexed="64"/>
      </right>
      <top style="thin">
        <color indexed="63"/>
      </top>
      <bottom style="thin">
        <color auto="1"/>
      </bottom>
      <diagonal/>
    </border>
    <border>
      <left style="thin">
        <color indexed="63"/>
      </left>
      <right style="thin">
        <color indexed="64"/>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s>
  <cellStyleXfs count="1449">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19"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0" borderId="0" applyNumberFormat="0" applyFill="0" applyBorder="0" applyAlignment="0" applyProtection="0">
      <alignment wrapText="1"/>
    </xf>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7" fillId="0" borderId="0">
      <alignment wrapText="1"/>
    </xf>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4" fillId="0" borderId="0"/>
    <xf numFmtId="0" fontId="20" fillId="0" borderId="0"/>
    <xf numFmtId="0" fontId="22" fillId="0" borderId="0"/>
    <xf numFmtId="0" fontId="7" fillId="0" borderId="0"/>
    <xf numFmtId="0" fontId="22" fillId="0" borderId="0"/>
    <xf numFmtId="0" fontId="7"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1" fillId="0" borderId="0"/>
    <xf numFmtId="0" fontId="7"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7" fillId="0" borderId="0"/>
    <xf numFmtId="0" fontId="20" fillId="0" borderId="0"/>
    <xf numFmtId="0" fontId="20" fillId="0" borderId="0"/>
    <xf numFmtId="0" fontId="20" fillId="0" borderId="0"/>
    <xf numFmtId="0" fontId="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1"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29"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301">
    <xf numFmtId="0" fontId="0" fillId="0" borderId="0" xfId="0"/>
    <xf numFmtId="0" fontId="0" fillId="0" borderId="0" xfId="0" applyFill="1"/>
    <xf numFmtId="165"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wrapText="1"/>
    </xf>
    <xf numFmtId="0" fontId="3" fillId="34" borderId="10" xfId="0" applyFont="1" applyFill="1" applyBorder="1" applyAlignment="1"/>
    <xf numFmtId="0" fontId="3" fillId="34" borderId="11" xfId="0" applyFont="1" applyFill="1" applyBorder="1" applyAlignment="1"/>
    <xf numFmtId="0" fontId="7" fillId="0" borderId="13" xfId="0" applyFont="1" applyFill="1" applyBorder="1" applyAlignment="1">
      <alignment vertical="top"/>
    </xf>
    <xf numFmtId="0" fontId="7" fillId="0" borderId="0" xfId="0" applyFont="1" applyFill="1" applyBorder="1" applyAlignment="1">
      <alignment vertical="top"/>
    </xf>
    <xf numFmtId="0" fontId="7" fillId="0" borderId="15" xfId="0" applyFont="1" applyFill="1" applyBorder="1" applyAlignment="1">
      <alignment vertical="top"/>
    </xf>
    <xf numFmtId="0" fontId="0" fillId="0" borderId="0" xfId="0" applyAlignment="1"/>
    <xf numFmtId="0" fontId="0" fillId="0" borderId="0" xfId="0" applyFill="1" applyAlignment="1"/>
    <xf numFmtId="0" fontId="7" fillId="0" borderId="17" xfId="0" applyFont="1" applyFill="1" applyBorder="1" applyAlignment="1">
      <alignment vertical="top"/>
    </xf>
    <xf numFmtId="0" fontId="7" fillId="0" borderId="20" xfId="0" applyFont="1" applyFill="1" applyBorder="1" applyAlignment="1">
      <alignment vertical="top"/>
    </xf>
    <xf numFmtId="0" fontId="3" fillId="37" borderId="8" xfId="0" applyFont="1" applyFill="1" applyBorder="1" applyAlignment="1">
      <alignment horizontal="left" vertical="center" wrapText="1"/>
    </xf>
    <xf numFmtId="0" fontId="3" fillId="37" borderId="10" xfId="0" applyFont="1" applyFill="1" applyBorder="1" applyAlignment="1">
      <alignment vertical="center"/>
    </xf>
    <xf numFmtId="0" fontId="3" fillId="37" borderId="17" xfId="0" applyFont="1" applyFill="1" applyBorder="1" applyAlignment="1">
      <alignment vertical="center"/>
    </xf>
    <xf numFmtId="0" fontId="7" fillId="37" borderId="20" xfId="0" applyFont="1" applyFill="1" applyBorder="1" applyAlignment="1">
      <alignment vertical="center"/>
    </xf>
    <xf numFmtId="0" fontId="7" fillId="35" borderId="18" xfId="0" applyFont="1" applyFill="1" applyBorder="1" applyProtection="1"/>
    <xf numFmtId="0" fontId="0" fillId="0" borderId="0" xfId="0" applyProtection="1"/>
    <xf numFmtId="0" fontId="9" fillId="35" borderId="0" xfId="0" applyFont="1" applyFill="1" applyBorder="1" applyAlignment="1" applyProtection="1"/>
    <xf numFmtId="0" fontId="7" fillId="35" borderId="0" xfId="0" applyFont="1" applyFill="1" applyBorder="1" applyProtection="1"/>
    <xf numFmtId="0" fontId="7" fillId="35" borderId="0" xfId="0" applyFont="1" applyFill="1" applyBorder="1" applyAlignment="1" applyProtection="1"/>
    <xf numFmtId="0" fontId="0" fillId="35" borderId="20" xfId="0" applyFill="1" applyBorder="1" applyProtection="1"/>
    <xf numFmtId="0" fontId="7" fillId="35" borderId="15" xfId="0" applyFont="1" applyFill="1" applyBorder="1" applyProtection="1"/>
    <xf numFmtId="0" fontId="3" fillId="36" borderId="17" xfId="0" applyFont="1" applyFill="1" applyBorder="1" applyAlignment="1" applyProtection="1">
      <alignment vertical="center"/>
    </xf>
    <xf numFmtId="0" fontId="3" fillId="36" borderId="18" xfId="0" applyFont="1" applyFill="1" applyBorder="1" applyAlignment="1" applyProtection="1">
      <alignment vertical="center"/>
    </xf>
    <xf numFmtId="0" fontId="7" fillId="36" borderId="13" xfId="0" applyFont="1" applyFill="1" applyBorder="1" applyAlignment="1" applyProtection="1">
      <alignment vertical="top"/>
    </xf>
    <xf numFmtId="0" fontId="0" fillId="36" borderId="0" xfId="0" applyFill="1" applyBorder="1" applyAlignment="1" applyProtection="1">
      <alignment vertical="top"/>
    </xf>
    <xf numFmtId="0" fontId="0" fillId="36" borderId="20" xfId="0" applyFill="1" applyBorder="1" applyAlignment="1" applyProtection="1">
      <alignment vertical="top"/>
    </xf>
    <xf numFmtId="0" fontId="0" fillId="36" borderId="15" xfId="0" applyFill="1" applyBorder="1" applyAlignment="1" applyProtection="1">
      <alignment vertical="top"/>
    </xf>
    <xf numFmtId="0" fontId="3" fillId="34" borderId="10" xfId="0" applyFont="1" applyFill="1" applyBorder="1" applyAlignment="1" applyProtection="1">
      <alignment vertical="center"/>
    </xf>
    <xf numFmtId="0" fontId="3" fillId="34" borderId="11" xfId="0" applyFont="1" applyFill="1" applyBorder="1" applyAlignment="1" applyProtection="1">
      <alignment vertical="center"/>
    </xf>
    <xf numFmtId="0" fontId="3" fillId="0" borderId="10" xfId="0" applyFont="1" applyBorder="1" applyAlignment="1" applyProtection="1">
      <alignment vertical="center"/>
    </xf>
    <xf numFmtId="0" fontId="0" fillId="37" borderId="10" xfId="0" applyFill="1" applyBorder="1" applyAlignment="1" applyProtection="1">
      <alignment vertical="center"/>
    </xf>
    <xf numFmtId="0" fontId="0" fillId="37" borderId="11" xfId="0" applyFill="1" applyBorder="1" applyAlignment="1" applyProtection="1">
      <alignment vertical="center"/>
    </xf>
    <xf numFmtId="0" fontId="22" fillId="0" borderId="21" xfId="0" applyFont="1" applyBorder="1" applyAlignment="1" applyProtection="1">
      <alignment vertical="center" wrapText="1"/>
    </xf>
    <xf numFmtId="164" fontId="22" fillId="0" borderId="21" xfId="0" applyNumberFormat="1" applyFont="1" applyBorder="1" applyAlignment="1" applyProtection="1">
      <alignment vertical="center" wrapText="1"/>
    </xf>
    <xf numFmtId="0" fontId="3" fillId="34" borderId="11" xfId="0" applyFont="1" applyFill="1" applyBorder="1" applyAlignment="1" applyProtection="1"/>
    <xf numFmtId="0" fontId="3" fillId="34" borderId="12" xfId="0" applyFont="1" applyFill="1" applyBorder="1" applyAlignment="1" applyProtection="1"/>
    <xf numFmtId="0" fontId="7" fillId="0" borderId="13" xfId="0" applyFont="1" applyFill="1" applyBorder="1" applyAlignment="1" applyProtection="1">
      <alignment vertical="top"/>
    </xf>
    <xf numFmtId="0" fontId="0" fillId="0" borderId="0" xfId="0" applyAlignment="1" applyProtection="1"/>
    <xf numFmtId="0" fontId="3" fillId="34" borderId="10" xfId="0" applyFont="1" applyFill="1" applyBorder="1" applyAlignment="1" applyProtection="1"/>
    <xf numFmtId="0" fontId="3" fillId="37" borderId="10" xfId="0" applyFont="1" applyFill="1" applyBorder="1" applyAlignment="1" applyProtection="1">
      <alignment vertical="center"/>
    </xf>
    <xf numFmtId="0" fontId="3" fillId="37" borderId="11" xfId="0" applyFont="1" applyFill="1" applyBorder="1" applyAlignment="1" applyProtection="1">
      <alignment vertical="center"/>
    </xf>
    <xf numFmtId="0" fontId="3" fillId="37" borderId="12" xfId="0" applyFont="1" applyFill="1" applyBorder="1" applyAlignment="1" applyProtection="1">
      <alignment vertical="center"/>
    </xf>
    <xf numFmtId="0" fontId="0" fillId="0" borderId="0" xfId="0" applyFill="1" applyAlignment="1" applyProtection="1"/>
    <xf numFmtId="0" fontId="24" fillId="0" borderId="18" xfId="0" applyFont="1" applyFill="1" applyBorder="1" applyAlignment="1" applyProtection="1">
      <alignment vertical="top"/>
    </xf>
    <xf numFmtId="0" fontId="24" fillId="0" borderId="19" xfId="0" applyFont="1" applyFill="1" applyBorder="1" applyAlignment="1" applyProtection="1">
      <alignment vertical="top"/>
    </xf>
    <xf numFmtId="0" fontId="24" fillId="0" borderId="0" xfId="0" applyFont="1" applyFill="1" applyAlignment="1" applyProtection="1"/>
    <xf numFmtId="0" fontId="24" fillId="0" borderId="0" xfId="0" applyFont="1" applyFill="1" applyBorder="1" applyAlignment="1" applyProtection="1">
      <alignment vertical="top"/>
    </xf>
    <xf numFmtId="0" fontId="24" fillId="0" borderId="14" xfId="0" applyFont="1" applyFill="1" applyBorder="1" applyAlignment="1" applyProtection="1">
      <alignment vertical="top"/>
    </xf>
    <xf numFmtId="0" fontId="25" fillId="0" borderId="20" xfId="0" applyFont="1" applyFill="1" applyBorder="1" applyAlignment="1" applyProtection="1">
      <alignment vertical="top"/>
    </xf>
    <xf numFmtId="0" fontId="25" fillId="0" borderId="15" xfId="0" applyFont="1" applyFill="1" applyBorder="1" applyAlignment="1" applyProtection="1">
      <alignment vertical="top"/>
    </xf>
    <xf numFmtId="0" fontId="25" fillId="0" borderId="16" xfId="0" applyFont="1" applyFill="1" applyBorder="1" applyAlignment="1" applyProtection="1">
      <alignment vertical="top"/>
    </xf>
    <xf numFmtId="0" fontId="3" fillId="38" borderId="17" xfId="0" applyFont="1" applyFill="1" applyBorder="1" applyAlignment="1" applyProtection="1">
      <alignment vertical="top"/>
    </xf>
    <xf numFmtId="0" fontId="3" fillId="38" borderId="19" xfId="0" applyFont="1" applyFill="1" applyBorder="1" applyAlignment="1" applyProtection="1">
      <alignment vertical="top"/>
    </xf>
    <xf numFmtId="0" fontId="7" fillId="0" borderId="17" xfId="0" applyFont="1" applyFill="1" applyBorder="1" applyAlignment="1" applyProtection="1">
      <alignment vertical="top"/>
    </xf>
    <xf numFmtId="0" fontId="3" fillId="38" borderId="20" xfId="0" applyFont="1" applyFill="1" applyBorder="1" applyAlignment="1" applyProtection="1">
      <alignment vertical="top"/>
    </xf>
    <xf numFmtId="0" fontId="3" fillId="38" borderId="16" xfId="0" applyFont="1" applyFill="1" applyBorder="1" applyAlignment="1" applyProtection="1">
      <alignment vertical="top"/>
    </xf>
    <xf numFmtId="0" fontId="3" fillId="38" borderId="0" xfId="0" applyFont="1" applyFill="1" applyBorder="1" applyAlignment="1" applyProtection="1">
      <alignment vertical="top"/>
    </xf>
    <xf numFmtId="0" fontId="3" fillId="38" borderId="14" xfId="0" applyFont="1" applyFill="1" applyBorder="1" applyAlignment="1" applyProtection="1">
      <alignment vertical="top"/>
    </xf>
    <xf numFmtId="0" fontId="3" fillId="0" borderId="17" xfId="0" applyFont="1" applyBorder="1" applyAlignment="1" applyProtection="1">
      <alignment vertical="top"/>
    </xf>
    <xf numFmtId="0" fontId="3" fillId="0" borderId="18" xfId="0" applyFont="1" applyBorder="1" applyAlignment="1" applyProtection="1">
      <alignment vertical="top"/>
    </xf>
    <xf numFmtId="0" fontId="3" fillId="0" borderId="19" xfId="0" applyFont="1" applyBorder="1" applyAlignment="1" applyProtection="1">
      <alignment vertical="top"/>
    </xf>
    <xf numFmtId="0" fontId="7" fillId="0" borderId="13" xfId="0" applyFont="1" applyBorder="1" applyAlignment="1" applyProtection="1">
      <alignment horizontal="right" vertical="top"/>
    </xf>
    <xf numFmtId="0" fontId="7" fillId="0" borderId="0" xfId="0" applyFont="1" applyBorder="1" applyAlignment="1" applyProtection="1">
      <alignment vertical="top"/>
    </xf>
    <xf numFmtId="0" fontId="7" fillId="0" borderId="14" xfId="0" applyFont="1" applyBorder="1" applyAlignment="1" applyProtection="1">
      <alignment vertical="top"/>
    </xf>
    <xf numFmtId="0" fontId="3" fillId="0" borderId="13" xfId="0" applyFont="1" applyBorder="1" applyAlignment="1" applyProtection="1">
      <alignment horizontal="left" vertical="top"/>
    </xf>
    <xf numFmtId="0" fontId="7" fillId="0" borderId="13" xfId="0" applyFont="1" applyBorder="1" applyAlignment="1" applyProtection="1">
      <alignment vertical="top"/>
    </xf>
    <xf numFmtId="0" fontId="5" fillId="0" borderId="0" xfId="0" applyFont="1" applyBorder="1" applyAlignment="1" applyProtection="1">
      <alignment vertical="top"/>
    </xf>
    <xf numFmtId="0" fontId="5" fillId="0" borderId="14" xfId="0" applyFont="1" applyBorder="1" applyAlignment="1" applyProtection="1">
      <alignment vertical="top"/>
    </xf>
    <xf numFmtId="0" fontId="3" fillId="0" borderId="13" xfId="0" applyFont="1" applyBorder="1" applyAlignment="1" applyProtection="1">
      <alignment vertical="top"/>
    </xf>
    <xf numFmtId="0" fontId="3" fillId="0" borderId="0" xfId="0" applyFont="1" applyBorder="1" applyAlignment="1" applyProtection="1">
      <alignment vertical="top"/>
    </xf>
    <xf numFmtId="0" fontId="3" fillId="0" borderId="14" xfId="0" applyFont="1" applyBorder="1" applyAlignment="1" applyProtection="1">
      <alignment vertical="top"/>
    </xf>
    <xf numFmtId="0" fontId="4" fillId="35" borderId="17" xfId="0" applyFont="1" applyFill="1" applyBorder="1" applyAlignment="1" applyProtection="1"/>
    <xf numFmtId="0" fontId="4" fillId="35" borderId="13" xfId="0" applyFont="1" applyFill="1" applyBorder="1" applyAlignment="1" applyProtection="1"/>
    <xf numFmtId="0" fontId="22" fillId="35" borderId="13" xfId="0" applyFont="1" applyFill="1" applyBorder="1" applyAlignment="1" applyProtection="1"/>
    <xf numFmtId="0" fontId="7" fillId="0" borderId="8" xfId="0" applyFont="1" applyBorder="1" applyAlignment="1">
      <alignment horizontal="left" vertical="top"/>
    </xf>
    <xf numFmtId="0" fontId="3" fillId="0" borderId="17" xfId="0" applyFont="1" applyFill="1" applyBorder="1" applyAlignment="1">
      <alignment horizontal="left" vertical="center" indent="1"/>
    </xf>
    <xf numFmtId="0" fontId="3" fillId="0" borderId="18" xfId="0" applyFont="1" applyFill="1" applyBorder="1" applyAlignment="1">
      <alignment vertical="center"/>
    </xf>
    <xf numFmtId="0" fontId="7" fillId="0" borderId="13" xfId="0" applyFont="1" applyFill="1" applyBorder="1" applyAlignment="1">
      <alignment horizontal="left" vertical="top" indent="1"/>
    </xf>
    <xf numFmtId="0" fontId="7" fillId="0" borderId="20" xfId="0" applyFont="1" applyFill="1" applyBorder="1" applyAlignment="1">
      <alignment horizontal="left" vertical="top" indent="1"/>
    </xf>
    <xf numFmtId="0" fontId="0" fillId="0" borderId="0" xfId="0" applyBorder="1"/>
    <xf numFmtId="0" fontId="5" fillId="0" borderId="0" xfId="0" applyFont="1" applyFill="1" applyBorder="1" applyAlignment="1">
      <alignment vertical="top" wrapText="1"/>
    </xf>
    <xf numFmtId="0" fontId="7" fillId="0" borderId="0" xfId="0" applyFont="1" applyAlignment="1">
      <alignment vertical="center"/>
    </xf>
    <xf numFmtId="0" fontId="7" fillId="0" borderId="0" xfId="0" applyFont="1" applyFill="1" applyBorder="1" applyAlignment="1" applyProtection="1">
      <alignment vertical="top" wrapText="1"/>
      <protection locked="0"/>
    </xf>
    <xf numFmtId="0" fontId="3" fillId="40" borderId="22"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Fill="1" applyBorder="1" applyAlignment="1" applyProtection="1">
      <alignment vertical="top"/>
    </xf>
    <xf numFmtId="0" fontId="3" fillId="41" borderId="22" xfId="0" applyFont="1" applyFill="1" applyBorder="1" applyAlignment="1" applyProtection="1">
      <alignment vertical="top" wrapText="1"/>
    </xf>
    <xf numFmtId="0" fontId="3" fillId="38" borderId="26" xfId="0" applyFont="1" applyFill="1" applyBorder="1" applyAlignment="1" applyProtection="1">
      <alignment vertical="top"/>
    </xf>
    <xf numFmtId="0" fontId="3" fillId="42" borderId="25" xfId="0" applyFont="1" applyFill="1" applyBorder="1" applyAlignment="1"/>
    <xf numFmtId="0" fontId="5" fillId="42" borderId="25" xfId="0" applyFont="1" applyFill="1" applyBorder="1" applyAlignment="1"/>
    <xf numFmtId="0" fontId="3" fillId="36" borderId="30" xfId="0" applyFont="1" applyFill="1" applyBorder="1" applyAlignment="1"/>
    <xf numFmtId="0" fontId="0" fillId="39" borderId="31" xfId="0" applyFill="1" applyBorder="1"/>
    <xf numFmtId="0" fontId="3" fillId="36" borderId="31" xfId="0" applyFont="1" applyFill="1" applyBorder="1" applyAlignment="1"/>
    <xf numFmtId="0" fontId="0" fillId="39" borderId="32" xfId="0" applyFill="1" applyBorder="1"/>
    <xf numFmtId="0" fontId="3" fillId="36" borderId="33" xfId="0" applyFont="1" applyFill="1" applyBorder="1" applyAlignment="1"/>
    <xf numFmtId="0" fontId="3" fillId="36" borderId="34" xfId="0" applyFont="1" applyFill="1" applyBorder="1" applyAlignment="1"/>
    <xf numFmtId="0" fontId="3" fillId="36" borderId="35" xfId="0" applyFont="1" applyFill="1" applyBorder="1" applyAlignment="1"/>
    <xf numFmtId="0" fontId="0" fillId="42" borderId="25" xfId="0" applyFill="1" applyBorder="1"/>
    <xf numFmtId="0" fontId="8" fillId="37" borderId="36" xfId="0" applyFont="1" applyFill="1" applyBorder="1" applyAlignment="1">
      <alignment horizontal="center" vertical="center" wrapText="1"/>
    </xf>
    <xf numFmtId="0" fontId="8" fillId="37" borderId="37" xfId="0" applyFont="1" applyFill="1" applyBorder="1" applyAlignment="1">
      <alignment horizontal="center" vertical="center" wrapText="1"/>
    </xf>
    <xf numFmtId="0" fontId="8" fillId="37" borderId="38" xfId="0" applyFont="1" applyFill="1" applyBorder="1" applyAlignment="1">
      <alignment horizontal="center" vertical="center" wrapText="1"/>
    </xf>
    <xf numFmtId="0" fontId="7" fillId="37" borderId="39" xfId="0" applyFont="1" applyFill="1" applyBorder="1" applyAlignment="1">
      <alignment vertical="center"/>
    </xf>
    <xf numFmtId="0" fontId="0" fillId="37" borderId="40" xfId="0" applyFill="1" applyBorder="1" applyAlignment="1">
      <alignment vertical="center"/>
    </xf>
    <xf numFmtId="0" fontId="8" fillId="37" borderId="41" xfId="0" applyFont="1" applyFill="1" applyBorder="1" applyAlignment="1">
      <alignment horizontal="center" vertical="center"/>
    </xf>
    <xf numFmtId="0" fontId="8" fillId="37" borderId="42" xfId="0" applyFont="1" applyFill="1" applyBorder="1" applyAlignment="1">
      <alignment horizontal="center" vertical="center"/>
    </xf>
    <xf numFmtId="0" fontId="5" fillId="42" borderId="25" xfId="0" applyFont="1" applyFill="1" applyBorder="1" applyAlignment="1">
      <alignment vertical="top"/>
    </xf>
    <xf numFmtId="0" fontId="5" fillId="0" borderId="43"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7" fillId="0" borderId="46" xfId="0" applyNumberFormat="1" applyFont="1" applyBorder="1" applyAlignment="1">
      <alignment horizontal="center" vertical="center"/>
    </xf>
    <xf numFmtId="0" fontId="7" fillId="0" borderId="47" xfId="0" applyNumberFormat="1" applyFont="1" applyBorder="1" applyAlignment="1">
      <alignment horizontal="center" vertical="center"/>
    </xf>
    <xf numFmtId="0" fontId="3" fillId="0" borderId="0" xfId="0" applyFont="1" applyBorder="1"/>
    <xf numFmtId="0" fontId="5" fillId="0" borderId="0" xfId="0" applyFont="1" applyFill="1" applyBorder="1" applyAlignment="1">
      <alignment vertical="top"/>
    </xf>
    <xf numFmtId="0" fontId="3" fillId="36" borderId="32" xfId="0" applyFont="1" applyFill="1" applyBorder="1" applyAlignment="1"/>
    <xf numFmtId="0" fontId="0" fillId="0" borderId="25" xfId="0" applyBorder="1"/>
    <xf numFmtId="0" fontId="8" fillId="37" borderId="24" xfId="0" applyFont="1" applyFill="1" applyBorder="1" applyAlignment="1">
      <alignment horizontal="center" vertical="center"/>
    </xf>
    <xf numFmtId="0" fontId="8" fillId="42" borderId="0" xfId="0" applyFont="1" applyFill="1" applyBorder="1" applyAlignment="1">
      <alignment horizontal="center" vertical="center"/>
    </xf>
    <xf numFmtId="0" fontId="7" fillId="0" borderId="43" xfId="0" applyFont="1" applyBorder="1" applyAlignment="1">
      <alignment horizontal="center" vertical="center"/>
    </xf>
    <xf numFmtId="0" fontId="5" fillId="0" borderId="43" xfId="0" applyFont="1" applyFill="1" applyBorder="1" applyAlignment="1">
      <alignment horizontal="center" vertical="top" wrapText="1"/>
    </xf>
    <xf numFmtId="0" fontId="0" fillId="0" borderId="27" xfId="0" applyBorder="1"/>
    <xf numFmtId="0" fontId="0" fillId="0" borderId="28" xfId="0" applyBorder="1"/>
    <xf numFmtId="0" fontId="5" fillId="0" borderId="28" xfId="0" applyFont="1" applyFill="1" applyBorder="1" applyAlignment="1">
      <alignment vertical="top" wrapText="1"/>
    </xf>
    <xf numFmtId="0" fontId="0" fillId="0" borderId="48" xfId="0" applyBorder="1"/>
    <xf numFmtId="0" fontId="0" fillId="0" borderId="49" xfId="0" applyBorder="1"/>
    <xf numFmtId="0" fontId="3" fillId="37" borderId="48" xfId="0" applyFont="1" applyFill="1" applyBorder="1" applyAlignment="1"/>
    <xf numFmtId="0" fontId="3" fillId="37" borderId="49" xfId="0" applyFont="1" applyFill="1" applyBorder="1" applyAlignment="1"/>
    <xf numFmtId="0" fontId="3" fillId="37" borderId="50" xfId="0" applyFont="1" applyFill="1" applyBorder="1" applyAlignment="1"/>
    <xf numFmtId="0" fontId="3" fillId="34" borderId="51" xfId="0" applyFont="1" applyFill="1" applyBorder="1" applyAlignment="1"/>
    <xf numFmtId="0" fontId="3" fillId="0" borderId="52" xfId="0" applyFont="1" applyFill="1" applyBorder="1" applyAlignment="1">
      <alignment vertical="center"/>
    </xf>
    <xf numFmtId="0" fontId="7" fillId="0" borderId="53" xfId="0" applyFont="1" applyFill="1" applyBorder="1" applyAlignment="1">
      <alignment vertical="top"/>
    </xf>
    <xf numFmtId="0" fontId="0" fillId="0" borderId="0" xfId="0" applyProtection="1">
      <protection locked="0"/>
    </xf>
    <xf numFmtId="0" fontId="3" fillId="37" borderId="43" xfId="0" applyFont="1" applyFill="1" applyBorder="1" applyAlignment="1" applyProtection="1">
      <alignment vertical="top" wrapText="1"/>
      <protection locked="0"/>
    </xf>
    <xf numFmtId="0" fontId="7" fillId="0" borderId="0" xfId="0" applyFont="1" applyProtection="1">
      <protection locked="0"/>
    </xf>
    <xf numFmtId="0" fontId="0" fillId="0" borderId="0" xfId="0" applyBorder="1" applyProtection="1">
      <protection locked="0"/>
    </xf>
    <xf numFmtId="0" fontId="0" fillId="0" borderId="0" xfId="0" applyBorder="1" applyAlignment="1" applyProtection="1">
      <alignment vertical="top"/>
    </xf>
    <xf numFmtId="0" fontId="3" fillId="37" borderId="54" xfId="0" applyFont="1" applyFill="1" applyBorder="1" applyAlignment="1" applyProtection="1">
      <alignment vertical="top" wrapText="1"/>
      <protection locked="0"/>
    </xf>
    <xf numFmtId="0" fontId="3" fillId="34" borderId="11" xfId="0" applyFont="1" applyFill="1" applyBorder="1" applyAlignment="1">
      <alignment wrapText="1"/>
    </xf>
    <xf numFmtId="49" fontId="0" fillId="0" borderId="8" xfId="0" applyNumberFormat="1" applyBorder="1" applyAlignment="1">
      <alignment horizontal="left" vertical="top" wrapText="1"/>
    </xf>
    <xf numFmtId="0" fontId="7" fillId="0" borderId="56" xfId="0" applyFont="1" applyBorder="1" applyAlignment="1">
      <alignment horizontal="left" vertical="top" wrapText="1"/>
    </xf>
    <xf numFmtId="0" fontId="0" fillId="0" borderId="0" xfId="0" applyAlignment="1">
      <alignment wrapText="1"/>
    </xf>
    <xf numFmtId="0" fontId="3" fillId="39" borderId="22" xfId="0" applyFont="1" applyFill="1" applyBorder="1" applyAlignment="1" applyProtection="1">
      <alignment vertical="top" wrapText="1"/>
    </xf>
    <xf numFmtId="0" fontId="7" fillId="42" borderId="55" xfId="0" applyFont="1" applyFill="1" applyBorder="1" applyAlignment="1"/>
    <xf numFmtId="0" fontId="7" fillId="0" borderId="57" xfId="0" applyFont="1" applyBorder="1"/>
    <xf numFmtId="0" fontId="7" fillId="0" borderId="43" xfId="0" applyNumberFormat="1" applyFont="1" applyFill="1" applyBorder="1" applyAlignment="1">
      <alignment horizontal="center" vertical="top" wrapText="1"/>
    </xf>
    <xf numFmtId="0" fontId="7" fillId="0" borderId="29" xfId="0" applyFont="1" applyFill="1" applyBorder="1" applyAlignment="1">
      <alignment horizontal="left" vertical="top" indent="1"/>
    </xf>
    <xf numFmtId="0" fontId="7" fillId="0" borderId="8" xfId="0" applyFont="1" applyBorder="1" applyAlignment="1">
      <alignment horizontal="left" vertical="top" wrapText="1"/>
    </xf>
    <xf numFmtId="0" fontId="0" fillId="0" borderId="23" xfId="0" applyFill="1" applyBorder="1" applyAlignment="1">
      <alignment vertical="top"/>
    </xf>
    <xf numFmtId="0" fontId="0" fillId="0" borderId="43" xfId="0" applyFill="1" applyBorder="1" applyAlignment="1" applyProtection="1">
      <alignment vertical="top"/>
      <protection locked="0"/>
    </xf>
    <xf numFmtId="0" fontId="0" fillId="0" borderId="0" xfId="0" applyFill="1" applyBorder="1" applyAlignment="1">
      <alignment vertical="top"/>
    </xf>
    <xf numFmtId="0" fontId="0" fillId="0" borderId="43" xfId="0" applyBorder="1" applyAlignment="1">
      <alignment vertical="top" wrapText="1"/>
    </xf>
    <xf numFmtId="0" fontId="0" fillId="0" borderId="43" xfId="0" applyFill="1" applyBorder="1" applyAlignment="1">
      <alignment vertical="top"/>
    </xf>
    <xf numFmtId="0" fontId="7" fillId="0" borderId="43" xfId="0" applyFont="1" applyFill="1" applyBorder="1" applyAlignment="1">
      <alignment vertical="top" wrapText="1"/>
    </xf>
    <xf numFmtId="0" fontId="0" fillId="0" borderId="43" xfId="0" applyFill="1" applyBorder="1" applyAlignment="1">
      <alignment vertical="top" wrapText="1"/>
    </xf>
    <xf numFmtId="0" fontId="7" fillId="0" borderId="43" xfId="0" applyFont="1" applyFill="1" applyBorder="1" applyAlignment="1" applyProtection="1">
      <alignment vertical="top" wrapText="1"/>
      <protection locked="0"/>
    </xf>
    <xf numFmtId="0" fontId="7" fillId="0" borderId="43" xfId="0" applyFont="1" applyFill="1" applyBorder="1" applyAlignment="1">
      <alignment vertical="top"/>
    </xf>
    <xf numFmtId="0" fontId="22" fillId="0" borderId="43" xfId="0" applyFont="1" applyFill="1" applyBorder="1" applyAlignment="1">
      <alignment vertical="top" wrapText="1"/>
    </xf>
    <xf numFmtId="14" fontId="0" fillId="0" borderId="58" xfId="0" applyNumberFormat="1" applyBorder="1" applyAlignment="1">
      <alignment horizontal="left" vertical="top"/>
    </xf>
    <xf numFmtId="0" fontId="7" fillId="0" borderId="59" xfId="0" applyFont="1" applyBorder="1" applyAlignment="1">
      <alignment horizontal="left" vertical="top" wrapText="1"/>
    </xf>
    <xf numFmtId="0" fontId="7" fillId="0" borderId="59" xfId="0" applyFont="1" applyBorder="1" applyAlignment="1">
      <alignment horizontal="left" vertical="top"/>
    </xf>
    <xf numFmtId="0" fontId="6" fillId="0" borderId="43" xfId="650" applyFont="1" applyFill="1" applyBorder="1" applyAlignment="1">
      <alignment vertical="top" wrapText="1"/>
    </xf>
    <xf numFmtId="0" fontId="29" fillId="0" borderId="43" xfId="0" applyFont="1" applyFill="1" applyBorder="1" applyAlignment="1">
      <alignment vertical="top"/>
    </xf>
    <xf numFmtId="0" fontId="22" fillId="0" borderId="43" xfId="0" applyFont="1" applyBorder="1" applyAlignment="1">
      <alignment vertical="top" wrapText="1"/>
    </xf>
    <xf numFmtId="0" fontId="7" fillId="0" borderId="43" xfId="0" applyFont="1" applyBorder="1" applyAlignment="1">
      <alignment vertical="top" wrapText="1"/>
    </xf>
    <xf numFmtId="0" fontId="0" fillId="0" borderId="22" xfId="0" applyFill="1" applyBorder="1" applyAlignment="1">
      <alignment vertical="top" wrapText="1"/>
    </xf>
    <xf numFmtId="0" fontId="22" fillId="0" borderId="22" xfId="0" applyFont="1" applyFill="1" applyBorder="1" applyAlignment="1">
      <alignment vertical="top" wrapText="1"/>
    </xf>
    <xf numFmtId="0" fontId="7" fillId="0" borderId="22" xfId="0" applyFont="1" applyFill="1" applyBorder="1" applyAlignment="1">
      <alignment vertical="top" wrapText="1"/>
    </xf>
    <xf numFmtId="2" fontId="3" fillId="0" borderId="60" xfId="0" applyNumberFormat="1" applyFont="1" applyBorder="1" applyAlignment="1">
      <alignment horizontal="center"/>
    </xf>
    <xf numFmtId="0" fontId="3" fillId="37" borderId="58" xfId="0" applyFont="1" applyFill="1" applyBorder="1" applyAlignment="1" applyProtection="1">
      <alignment vertical="center"/>
    </xf>
    <xf numFmtId="0" fontId="3" fillId="37" borderId="51" xfId="0" applyFont="1" applyFill="1" applyBorder="1" applyAlignment="1" applyProtection="1">
      <alignment vertical="center"/>
    </xf>
    <xf numFmtId="0" fontId="3" fillId="37" borderId="40" xfId="0" applyFont="1" applyFill="1" applyBorder="1" applyAlignment="1" applyProtection="1">
      <alignment vertical="center"/>
    </xf>
    <xf numFmtId="0" fontId="7" fillId="0" borderId="0" xfId="0" applyFont="1" applyFill="1" applyAlignment="1" applyProtection="1"/>
    <xf numFmtId="0" fontId="3" fillId="38" borderId="52" xfId="0" applyFont="1" applyFill="1" applyBorder="1" applyAlignment="1" applyProtection="1">
      <alignment vertical="top"/>
    </xf>
    <xf numFmtId="0" fontId="7" fillId="42" borderId="17" xfId="0" applyFont="1" applyFill="1" applyBorder="1" applyAlignment="1" applyProtection="1">
      <alignment vertical="top"/>
    </xf>
    <xf numFmtId="0" fontId="7" fillId="42" borderId="52" xfId="0" applyFont="1" applyFill="1" applyBorder="1" applyAlignment="1" applyProtection="1">
      <alignment vertical="top"/>
    </xf>
    <xf numFmtId="0" fontId="7" fillId="42" borderId="19" xfId="0" applyFont="1" applyFill="1" applyBorder="1" applyAlignment="1" applyProtection="1">
      <alignment vertical="top"/>
    </xf>
    <xf numFmtId="0" fontId="3" fillId="38" borderId="53" xfId="0" applyFont="1" applyFill="1" applyBorder="1" applyAlignment="1" applyProtection="1">
      <alignment vertical="top"/>
    </xf>
    <xf numFmtId="0" fontId="7" fillId="42" borderId="20" xfId="0" applyFont="1" applyFill="1" applyBorder="1" applyAlignment="1" applyProtection="1">
      <alignment vertical="top"/>
    </xf>
    <xf numFmtId="0" fontId="7" fillId="42" borderId="53" xfId="0" applyFont="1" applyFill="1" applyBorder="1" applyAlignment="1" applyProtection="1">
      <alignment vertical="top"/>
    </xf>
    <xf numFmtId="0" fontId="7" fillId="42" borderId="16" xfId="0" applyFont="1" applyFill="1" applyBorder="1" applyAlignment="1" applyProtection="1">
      <alignment vertical="top"/>
    </xf>
    <xf numFmtId="0" fontId="3" fillId="38" borderId="58" xfId="0" applyFont="1" applyFill="1" applyBorder="1" applyAlignment="1" applyProtection="1">
      <alignment vertical="top"/>
    </xf>
    <xf numFmtId="0" fontId="3" fillId="38" borderId="51" xfId="0" applyFont="1" applyFill="1" applyBorder="1" applyAlignment="1" applyProtection="1">
      <alignment vertical="top"/>
    </xf>
    <xf numFmtId="0" fontId="3" fillId="38" borderId="40" xfId="0" applyFont="1" applyFill="1" applyBorder="1" applyAlignment="1" applyProtection="1">
      <alignment vertical="top"/>
    </xf>
    <xf numFmtId="0" fontId="7" fillId="42" borderId="58" xfId="0" applyFont="1" applyFill="1" applyBorder="1" applyAlignment="1" applyProtection="1">
      <alignment vertical="top"/>
    </xf>
    <xf numFmtId="0" fontId="7" fillId="42" borderId="51" xfId="0" applyFont="1" applyFill="1" applyBorder="1" applyAlignment="1" applyProtection="1">
      <alignment vertical="top"/>
    </xf>
    <xf numFmtId="0" fontId="7" fillId="42" borderId="40" xfId="0" applyFont="1" applyFill="1" applyBorder="1" applyAlignment="1" applyProtection="1">
      <alignment vertical="top"/>
    </xf>
    <xf numFmtId="0" fontId="3" fillId="38" borderId="61" xfId="0" applyFont="1" applyFill="1" applyBorder="1" applyAlignment="1" applyProtection="1">
      <alignment vertical="top"/>
    </xf>
    <xf numFmtId="0" fontId="3" fillId="38" borderId="30" xfId="0" applyFont="1" applyFill="1" applyBorder="1" applyAlignment="1" applyProtection="1">
      <alignment vertical="top"/>
    </xf>
    <xf numFmtId="0" fontId="3" fillId="38" borderId="57" xfId="0" applyFont="1" applyFill="1" applyBorder="1" applyAlignment="1" applyProtection="1">
      <alignment vertical="top"/>
    </xf>
    <xf numFmtId="0" fontId="3" fillId="38" borderId="62" xfId="0" applyFont="1" applyFill="1" applyBorder="1" applyAlignment="1" applyProtection="1">
      <alignment vertical="top"/>
    </xf>
    <xf numFmtId="0" fontId="7" fillId="42" borderId="63" xfId="0" applyFont="1" applyFill="1" applyBorder="1" applyAlignment="1" applyProtection="1">
      <alignment horizontal="left" vertical="top"/>
    </xf>
    <xf numFmtId="0" fontId="7" fillId="42" borderId="57" xfId="0" applyFont="1" applyFill="1" applyBorder="1" applyAlignment="1" applyProtection="1">
      <alignment horizontal="left" vertical="top"/>
    </xf>
    <xf numFmtId="0" fontId="7" fillId="42" borderId="60" xfId="0" applyFont="1" applyFill="1" applyBorder="1" applyAlignment="1" applyProtection="1">
      <alignment horizontal="left" vertical="top"/>
    </xf>
    <xf numFmtId="0" fontId="7" fillId="42" borderId="61" xfId="0" applyFont="1" applyFill="1" applyBorder="1" applyAlignment="1" applyProtection="1">
      <alignment vertical="top"/>
    </xf>
    <xf numFmtId="0" fontId="7" fillId="42" borderId="0" xfId="0" applyFont="1" applyFill="1" applyBorder="1" applyAlignment="1" applyProtection="1">
      <alignment vertical="top"/>
    </xf>
    <xf numFmtId="0" fontId="7" fillId="42" borderId="14" xfId="0" applyFont="1" applyFill="1" applyBorder="1" applyAlignment="1" applyProtection="1">
      <alignment vertical="top"/>
    </xf>
    <xf numFmtId="0" fontId="28" fillId="38" borderId="64" xfId="0" applyFont="1" applyFill="1" applyBorder="1" applyAlignment="1" applyProtection="1">
      <alignment vertical="top"/>
    </xf>
    <xf numFmtId="0" fontId="3" fillId="38" borderId="65" xfId="0" applyFont="1" applyFill="1" applyBorder="1" applyAlignment="1" applyProtection="1">
      <alignment vertical="top"/>
    </xf>
    <xf numFmtId="0" fontId="3" fillId="38" borderId="66" xfId="0" applyFont="1" applyFill="1" applyBorder="1" applyAlignment="1" applyProtection="1">
      <alignment vertical="top"/>
    </xf>
    <xf numFmtId="0" fontId="3" fillId="38" borderId="25" xfId="0" applyFont="1" applyFill="1" applyBorder="1" applyAlignment="1" applyProtection="1">
      <alignment vertical="top"/>
    </xf>
    <xf numFmtId="0" fontId="28" fillId="38" borderId="30" xfId="0" applyFont="1" applyFill="1" applyBorder="1" applyAlignment="1" applyProtection="1">
      <alignment vertical="top"/>
    </xf>
    <xf numFmtId="0" fontId="3" fillId="38" borderId="60" xfId="0" applyFont="1" applyFill="1" applyBorder="1" applyAlignment="1" applyProtection="1">
      <alignment vertical="top"/>
    </xf>
    <xf numFmtId="0" fontId="7" fillId="35" borderId="71" xfId="0" applyFont="1" applyFill="1" applyBorder="1" applyProtection="1"/>
    <xf numFmtId="0" fontId="9" fillId="35" borderId="26" xfId="0" applyFont="1" applyFill="1" applyBorder="1" applyAlignment="1" applyProtection="1"/>
    <xf numFmtId="0" fontId="7" fillId="35" borderId="26" xfId="0" applyFont="1" applyFill="1" applyBorder="1" applyProtection="1"/>
    <xf numFmtId="0" fontId="7" fillId="35" borderId="26" xfId="0" applyFont="1" applyFill="1" applyBorder="1" applyAlignment="1" applyProtection="1"/>
    <xf numFmtId="0" fontId="7" fillId="35" borderId="72" xfId="0" applyFont="1" applyFill="1" applyBorder="1" applyProtection="1"/>
    <xf numFmtId="0" fontId="3" fillId="36" borderId="71" xfId="0" applyFont="1" applyFill="1" applyBorder="1" applyAlignment="1" applyProtection="1">
      <alignment vertical="center"/>
    </xf>
    <xf numFmtId="0" fontId="0" fillId="36" borderId="26" xfId="0" applyFill="1" applyBorder="1" applyAlignment="1" applyProtection="1">
      <alignment vertical="top"/>
    </xf>
    <xf numFmtId="0" fontId="0" fillId="36" borderId="72" xfId="0" applyFill="1" applyBorder="1" applyAlignment="1" applyProtection="1">
      <alignment vertical="top"/>
    </xf>
    <xf numFmtId="0" fontId="3" fillId="34" borderId="70" xfId="0" applyFont="1" applyFill="1" applyBorder="1" applyAlignment="1" applyProtection="1">
      <alignment vertical="center"/>
    </xf>
    <xf numFmtId="14" fontId="7" fillId="0" borderId="74" xfId="0" applyNumberFormat="1" applyFont="1" applyBorder="1" applyAlignment="1" applyProtection="1">
      <alignment horizontal="left" vertical="center"/>
      <protection locked="0"/>
    </xf>
    <xf numFmtId="0" fontId="0" fillId="37" borderId="70" xfId="0" applyFill="1" applyBorder="1" applyAlignment="1" applyProtection="1">
      <alignment vertical="center"/>
    </xf>
    <xf numFmtId="0" fontId="3" fillId="42" borderId="40" xfId="0" applyFont="1" applyFill="1" applyBorder="1" applyAlignment="1" applyProtection="1">
      <alignment vertical="center"/>
    </xf>
    <xf numFmtId="0" fontId="7" fillId="0" borderId="75" xfId="0" applyFont="1" applyBorder="1" applyAlignment="1" applyProtection="1">
      <alignment horizontal="left" vertical="center"/>
      <protection locked="0"/>
    </xf>
    <xf numFmtId="14" fontId="7" fillId="0" borderId="75" xfId="0" quotePrefix="1" applyNumberFormat="1" applyFont="1" applyBorder="1" applyAlignment="1" applyProtection="1">
      <alignment horizontal="left" vertical="center"/>
      <protection locked="0"/>
    </xf>
    <xf numFmtId="166" fontId="7" fillId="0" borderId="75" xfId="0" applyNumberFormat="1" applyFont="1" applyBorder="1" applyAlignment="1" applyProtection="1">
      <alignment horizontal="left" vertical="center"/>
      <protection locked="0"/>
    </xf>
    <xf numFmtId="0" fontId="3" fillId="42" borderId="58" xfId="0" applyFont="1" applyFill="1" applyBorder="1" applyAlignment="1" applyProtection="1">
      <alignment horizontal="left" vertical="center"/>
    </xf>
    <xf numFmtId="0" fontId="3" fillId="0" borderId="58" xfId="0" applyFont="1" applyBorder="1" applyAlignment="1" applyProtection="1">
      <alignment horizontal="left" vertical="center"/>
    </xf>
    <xf numFmtId="0" fontId="1" fillId="42" borderId="0" xfId="0" applyFont="1" applyFill="1" applyProtection="1"/>
    <xf numFmtId="0" fontId="0" fillId="0" borderId="29" xfId="0" applyBorder="1"/>
    <xf numFmtId="0" fontId="30" fillId="0" borderId="43" xfId="0" applyFont="1" applyBorder="1" applyAlignment="1">
      <alignment horizontal="center"/>
    </xf>
    <xf numFmtId="0" fontId="7" fillId="0" borderId="76" xfId="0" applyNumberFormat="1" applyFont="1" applyBorder="1" applyAlignment="1">
      <alignment horizontal="center" vertical="center"/>
    </xf>
    <xf numFmtId="0" fontId="30" fillId="0" borderId="43" xfId="0" applyFont="1" applyBorder="1" applyAlignment="1">
      <alignment horizontal="center" vertical="center"/>
    </xf>
    <xf numFmtId="0" fontId="30" fillId="0" borderId="43" xfId="0" applyFont="1" applyBorder="1" applyAlignment="1">
      <alignment horizontal="center" vertical="center" wrapText="1"/>
    </xf>
    <xf numFmtId="9" fontId="30" fillId="0" borderId="43" xfId="0" applyNumberFormat="1" applyFont="1" applyFill="1" applyBorder="1" applyAlignment="1">
      <alignment horizontal="center" vertical="center"/>
    </xf>
    <xf numFmtId="0" fontId="31" fillId="42" borderId="0" xfId="0" applyFont="1" applyFill="1"/>
    <xf numFmtId="0" fontId="23" fillId="42" borderId="0" xfId="0" applyFont="1" applyFill="1"/>
    <xf numFmtId="0" fontId="0" fillId="42" borderId="0" xfId="0" applyFill="1"/>
    <xf numFmtId="0" fontId="3" fillId="38" borderId="67" xfId="0" applyFont="1" applyFill="1" applyBorder="1" applyAlignment="1" applyProtection="1">
      <alignment vertical="top"/>
    </xf>
    <xf numFmtId="0" fontId="3" fillId="38" borderId="68" xfId="0" applyFont="1" applyFill="1" applyBorder="1" applyAlignment="1" applyProtection="1">
      <alignment vertical="top"/>
    </xf>
    <xf numFmtId="0" fontId="3" fillId="38" borderId="69" xfId="0" applyFont="1" applyFill="1" applyBorder="1" applyAlignment="1" applyProtection="1">
      <alignment vertical="top"/>
    </xf>
    <xf numFmtId="0" fontId="3" fillId="34" borderId="58" xfId="0" applyFont="1" applyFill="1" applyBorder="1" applyAlignment="1" applyProtection="1"/>
    <xf numFmtId="0" fontId="3" fillId="34" borderId="51" xfId="0" applyFont="1" applyFill="1" applyBorder="1" applyAlignment="1" applyProtection="1"/>
    <xf numFmtId="0" fontId="3" fillId="34" borderId="60" xfId="0" applyFont="1" applyFill="1" applyBorder="1" applyAlignment="1" applyProtection="1">
      <protection locked="0"/>
    </xf>
    <xf numFmtId="0" fontId="3" fillId="34" borderId="0" xfId="0" applyFont="1" applyFill="1" applyBorder="1" applyAlignment="1" applyProtection="1">
      <protection locked="0"/>
    </xf>
    <xf numFmtId="0" fontId="3" fillId="34" borderId="51" xfId="0" applyFont="1" applyFill="1" applyBorder="1" applyAlignment="1" applyProtection="1">
      <protection locked="0"/>
    </xf>
    <xf numFmtId="0" fontId="32" fillId="43" borderId="43" xfId="508" applyFont="1" applyFill="1" applyBorder="1" applyAlignment="1">
      <alignment horizontal="center" wrapText="1"/>
    </xf>
    <xf numFmtId="0" fontId="33" fillId="43" borderId="43" xfId="508" applyFont="1" applyFill="1" applyBorder="1" applyAlignment="1">
      <alignment horizontal="center" wrapText="1"/>
    </xf>
    <xf numFmtId="0" fontId="7" fillId="0" borderId="0" xfId="508" applyAlignment="1">
      <alignment wrapText="1"/>
    </xf>
    <xf numFmtId="0" fontId="34" fillId="0" borderId="0" xfId="508" applyFont="1" applyAlignment="1">
      <alignment horizontal="center" wrapText="1"/>
    </xf>
    <xf numFmtId="0" fontId="7" fillId="0" borderId="0" xfId="508"/>
    <xf numFmtId="0" fontId="0" fillId="0" borderId="77" xfId="0" applyFill="1" applyBorder="1" applyAlignment="1" applyProtection="1">
      <alignment vertical="top"/>
      <protection locked="0"/>
    </xf>
    <xf numFmtId="0" fontId="0" fillId="0" borderId="77" xfId="0" applyFill="1" applyBorder="1" applyAlignment="1" applyProtection="1">
      <alignment vertical="top" wrapText="1"/>
      <protection locked="0"/>
    </xf>
    <xf numFmtId="0" fontId="3" fillId="39" borderId="60" xfId="0" applyFont="1" applyFill="1" applyBorder="1" applyAlignment="1" applyProtection="1">
      <alignment vertical="top" wrapText="1"/>
    </xf>
    <xf numFmtId="0" fontId="0" fillId="0" borderId="60" xfId="0" applyFill="1" applyBorder="1" applyAlignment="1">
      <alignment vertical="top" wrapText="1"/>
    </xf>
    <xf numFmtId="0" fontId="3" fillId="34" borderId="52" xfId="0" applyFont="1" applyFill="1" applyBorder="1" applyAlignment="1" applyProtection="1">
      <protection locked="0"/>
    </xf>
    <xf numFmtId="0" fontId="6" fillId="36" borderId="0" xfId="0" applyFont="1" applyFill="1" applyBorder="1" applyAlignment="1" applyProtection="1">
      <protection locked="0"/>
    </xf>
    <xf numFmtId="0" fontId="6" fillId="36" borderId="29" xfId="0" applyFont="1" applyFill="1" applyBorder="1" applyAlignment="1" applyProtection="1">
      <protection locked="0"/>
    </xf>
    <xf numFmtId="0" fontId="6" fillId="36" borderId="0" xfId="0" applyFont="1" applyFill="1" applyBorder="1" applyAlignment="1" applyProtection="1">
      <alignment wrapText="1"/>
      <protection locked="0"/>
    </xf>
    <xf numFmtId="0" fontId="6" fillId="36" borderId="65" xfId="0" applyFont="1" applyFill="1" applyBorder="1" applyAlignment="1" applyProtection="1">
      <protection locked="0"/>
    </xf>
    <xf numFmtId="0" fontId="26" fillId="39" borderId="78" xfId="0" applyFont="1" applyFill="1" applyBorder="1" applyAlignment="1">
      <alignment vertical="top" wrapText="1"/>
    </xf>
    <xf numFmtId="0" fontId="0" fillId="39" borderId="78" xfId="0" applyFill="1" applyBorder="1" applyAlignment="1">
      <alignment vertical="top"/>
    </xf>
    <xf numFmtId="0" fontId="0" fillId="42" borderId="0" xfId="0" applyFill="1" applyProtection="1"/>
    <xf numFmtId="0" fontId="0" fillId="42" borderId="0" xfId="0" applyFill="1" applyBorder="1" applyAlignment="1">
      <alignment vertical="top"/>
    </xf>
    <xf numFmtId="0" fontId="7" fillId="42" borderId="22" xfId="508" applyNumberFormat="1" applyFill="1" applyBorder="1" applyAlignment="1" applyProtection="1">
      <alignment horizontal="center" vertical="top"/>
    </xf>
    <xf numFmtId="0" fontId="0" fillId="42" borderId="23" xfId="0" applyFill="1" applyBorder="1" applyAlignment="1">
      <alignment vertical="top"/>
    </xf>
    <xf numFmtId="0" fontId="0" fillId="42" borderId="0" xfId="0" applyFill="1" applyProtection="1">
      <protection locked="0"/>
    </xf>
    <xf numFmtId="0" fontId="6" fillId="42" borderId="66" xfId="0" applyFont="1" applyFill="1" applyBorder="1" applyAlignment="1" applyProtection="1">
      <protection locked="0"/>
    </xf>
    <xf numFmtId="0" fontId="0" fillId="42" borderId="0" xfId="0" applyFill="1" applyBorder="1"/>
    <xf numFmtId="0" fontId="0" fillId="42" borderId="0" xfId="0" applyFill="1" applyBorder="1" applyProtection="1"/>
    <xf numFmtId="0" fontId="3" fillId="34" borderId="73" xfId="0" applyFont="1" applyFill="1" applyBorder="1" applyAlignment="1" applyProtection="1">
      <protection locked="0"/>
    </xf>
    <xf numFmtId="0" fontId="34" fillId="42" borderId="43" xfId="0" applyFont="1" applyFill="1" applyBorder="1" applyAlignment="1">
      <alignment horizontal="left" vertical="center" wrapText="1"/>
    </xf>
    <xf numFmtId="0" fontId="34" fillId="42" borderId="43" xfId="0" applyFont="1" applyFill="1" applyBorder="1" applyAlignment="1">
      <alignment horizontal="center" wrapText="1"/>
    </xf>
    <xf numFmtId="0" fontId="0" fillId="42" borderId="43" xfId="0" applyFill="1" applyBorder="1" applyAlignment="1">
      <alignment wrapText="1"/>
    </xf>
    <xf numFmtId="0" fontId="34" fillId="42" borderId="43" xfId="0" applyFont="1" applyFill="1" applyBorder="1" applyAlignment="1">
      <alignment horizontal="center" vertical="center" wrapText="1"/>
    </xf>
    <xf numFmtId="0" fontId="0" fillId="42" borderId="43" xfId="0" applyFill="1" applyBorder="1" applyAlignment="1">
      <alignment horizontal="center" wrapText="1"/>
    </xf>
    <xf numFmtId="0" fontId="36" fillId="42" borderId="43" xfId="0" applyFont="1" applyFill="1" applyBorder="1" applyAlignment="1">
      <alignment horizontal="left" vertical="center" wrapText="1"/>
    </xf>
    <xf numFmtId="0" fontId="36" fillId="42" borderId="43" xfId="0" applyFont="1" applyFill="1" applyBorder="1" applyAlignment="1">
      <alignment horizontal="center" wrapText="1"/>
    </xf>
    <xf numFmtId="0" fontId="0" fillId="42" borderId="43" xfId="0" applyFill="1" applyBorder="1" applyAlignment="1">
      <alignment horizontal="center" vertical="center" wrapText="1"/>
    </xf>
    <xf numFmtId="0" fontId="7" fillId="0" borderId="64" xfId="0" applyFont="1" applyFill="1" applyBorder="1" applyAlignment="1" applyProtection="1">
      <alignment horizontal="left" vertical="top" wrapText="1"/>
    </xf>
    <xf numFmtId="0" fontId="7" fillId="0" borderId="65" xfId="0" applyFont="1" applyFill="1" applyBorder="1" applyAlignment="1" applyProtection="1">
      <alignment horizontal="left" vertical="top" wrapText="1"/>
    </xf>
    <xf numFmtId="0" fontId="7" fillId="0" borderId="66" xfId="0" applyFont="1" applyFill="1" applyBorder="1" applyAlignment="1" applyProtection="1">
      <alignment horizontal="left" vertical="top" wrapText="1"/>
    </xf>
    <xf numFmtId="0" fontId="7" fillId="0" borderId="67" xfId="0" applyFont="1" applyFill="1" applyBorder="1" applyAlignment="1" applyProtection="1">
      <alignment horizontal="left" vertical="top" wrapText="1"/>
    </xf>
    <xf numFmtId="0" fontId="7" fillId="0" borderId="68" xfId="0" applyFont="1" applyFill="1" applyBorder="1" applyAlignment="1" applyProtection="1">
      <alignment horizontal="left" vertical="top" wrapText="1"/>
    </xf>
    <xf numFmtId="0" fontId="7" fillId="0" borderId="69" xfId="0" applyFont="1" applyFill="1" applyBorder="1" applyAlignment="1" applyProtection="1">
      <alignment horizontal="left" vertical="top" wrapText="1"/>
    </xf>
    <xf numFmtId="0" fontId="7" fillId="42" borderId="17" xfId="0" applyFont="1" applyFill="1" applyBorder="1" applyAlignment="1" applyProtection="1">
      <alignment horizontal="left" vertical="top" wrapText="1"/>
    </xf>
    <xf numFmtId="0" fontId="7" fillId="42" borderId="52" xfId="0" applyFont="1" applyFill="1" applyBorder="1" applyAlignment="1" applyProtection="1">
      <alignment horizontal="left" vertical="top"/>
    </xf>
    <xf numFmtId="0" fontId="7" fillId="42" borderId="19" xfId="0" applyFont="1" applyFill="1" applyBorder="1" applyAlignment="1" applyProtection="1">
      <alignment horizontal="left" vertical="top"/>
    </xf>
    <xf numFmtId="0" fontId="7" fillId="42" borderId="61" xfId="0" applyFont="1" applyFill="1" applyBorder="1" applyAlignment="1" applyProtection="1">
      <alignment horizontal="left" vertical="top"/>
    </xf>
    <xf numFmtId="0" fontId="7" fillId="42" borderId="0" xfId="0" applyFont="1" applyFill="1" applyBorder="1" applyAlignment="1" applyProtection="1">
      <alignment horizontal="left" vertical="top"/>
    </xf>
    <xf numFmtId="0" fontId="7" fillId="42" borderId="14" xfId="0" applyFont="1" applyFill="1" applyBorder="1" applyAlignment="1" applyProtection="1">
      <alignment horizontal="left" vertical="top"/>
    </xf>
    <xf numFmtId="0" fontId="7" fillId="42" borderId="64" xfId="0" applyFont="1" applyFill="1" applyBorder="1" applyAlignment="1" applyProtection="1">
      <alignment horizontal="left" vertical="top" wrapText="1"/>
    </xf>
    <xf numFmtId="0" fontId="7" fillId="42" borderId="65" xfId="0" applyFont="1" applyFill="1" applyBorder="1" applyAlignment="1" applyProtection="1">
      <alignment horizontal="left" vertical="top" wrapText="1"/>
    </xf>
    <xf numFmtId="0" fontId="7" fillId="42" borderId="66" xfId="0" applyFont="1" applyFill="1" applyBorder="1" applyAlignment="1" applyProtection="1">
      <alignment horizontal="left" vertical="top" wrapText="1"/>
    </xf>
    <xf numFmtId="0" fontId="7" fillId="42" borderId="25" xfId="0" applyFont="1" applyFill="1" applyBorder="1" applyAlignment="1" applyProtection="1">
      <alignment horizontal="left" vertical="top" wrapText="1"/>
    </xf>
    <xf numFmtId="0" fontId="7" fillId="42" borderId="0" xfId="0" applyFont="1" applyFill="1" applyBorder="1" applyAlignment="1" applyProtection="1">
      <alignment horizontal="left" vertical="top" wrapText="1"/>
    </xf>
    <xf numFmtId="0" fontId="7" fillId="42" borderId="26" xfId="0" applyFont="1" applyFill="1" applyBorder="1" applyAlignment="1" applyProtection="1">
      <alignment horizontal="left" vertical="top" wrapText="1"/>
    </xf>
    <xf numFmtId="0" fontId="3" fillId="38" borderId="64" xfId="0" applyFont="1" applyFill="1" applyBorder="1" applyAlignment="1" applyProtection="1">
      <alignment horizontal="left" vertical="top"/>
    </xf>
    <xf numFmtId="0" fontId="3" fillId="38" borderId="65" xfId="0" applyFont="1" applyFill="1" applyBorder="1" applyAlignment="1" applyProtection="1">
      <alignment horizontal="left" vertical="top"/>
    </xf>
    <xf numFmtId="0" fontId="3" fillId="38" borderId="66" xfId="0" applyFont="1" applyFill="1" applyBorder="1" applyAlignment="1" applyProtection="1">
      <alignment horizontal="left" vertical="top"/>
    </xf>
    <xf numFmtId="0" fontId="3" fillId="38" borderId="67" xfId="0" applyFont="1" applyFill="1" applyBorder="1" applyAlignment="1" applyProtection="1">
      <alignment horizontal="left" vertical="top"/>
    </xf>
    <xf numFmtId="0" fontId="3" fillId="38" borderId="68" xfId="0" applyFont="1" applyFill="1" applyBorder="1" applyAlignment="1" applyProtection="1">
      <alignment horizontal="left" vertical="top"/>
    </xf>
    <xf numFmtId="0" fontId="3" fillId="38" borderId="69" xfId="0" applyFont="1" applyFill="1" applyBorder="1" applyAlignment="1" applyProtection="1">
      <alignment horizontal="left" vertical="top"/>
    </xf>
    <xf numFmtId="0" fontId="7" fillId="42" borderId="67" xfId="0" applyFont="1" applyFill="1" applyBorder="1" applyAlignment="1" applyProtection="1">
      <alignment horizontal="left" vertical="top" wrapText="1"/>
    </xf>
    <xf numFmtId="0" fontId="7" fillId="42" borderId="68" xfId="0" applyFont="1" applyFill="1" applyBorder="1" applyAlignment="1" applyProtection="1">
      <alignment horizontal="left" vertical="top" wrapText="1"/>
    </xf>
    <xf numFmtId="0" fontId="7" fillId="42" borderId="69" xfId="0" applyFont="1" applyFill="1" applyBorder="1" applyAlignment="1" applyProtection="1">
      <alignment horizontal="left" vertical="top" wrapText="1"/>
    </xf>
  </cellXfs>
  <cellStyles count="1449">
    <cellStyle name="20% - Accent1 2" xfId="1"/>
    <cellStyle name="20% - Accent1 3" xfId="2"/>
    <cellStyle name="20% - Accent1 4" xfId="3"/>
    <cellStyle name="20% - Accent1 5" xfId="4"/>
    <cellStyle name="20% - Accent1 6" xfId="5"/>
    <cellStyle name="20% - Accent2 2" xfId="6"/>
    <cellStyle name="20% - Accent2 3" xfId="7"/>
    <cellStyle name="20% - Accent2 4" xfId="8"/>
    <cellStyle name="20% - Accent2 5" xfId="9"/>
    <cellStyle name="20% - Accent2 6" xfId="10"/>
    <cellStyle name="20% - Accent3 2" xfId="11"/>
    <cellStyle name="20% - Accent3 3" xfId="12"/>
    <cellStyle name="20% - Accent3 4" xfId="13"/>
    <cellStyle name="20% - Accent3 5" xfId="14"/>
    <cellStyle name="20% - Accent3 6" xfId="15"/>
    <cellStyle name="20% - Accent4 2" xfId="16"/>
    <cellStyle name="20% - Accent4 3" xfId="17"/>
    <cellStyle name="20% - Accent4 4" xfId="18"/>
    <cellStyle name="20% - Accent4 5" xfId="19"/>
    <cellStyle name="20% - Accent4 6" xfId="20"/>
    <cellStyle name="20% - Accent5 2" xfId="21"/>
    <cellStyle name="20% - Accent5 3" xfId="22"/>
    <cellStyle name="20% - Accent5 4" xfId="23"/>
    <cellStyle name="20% - Accent5 5" xfId="24"/>
    <cellStyle name="20% - Accent5 6" xfId="25"/>
    <cellStyle name="20% - Accent6 2" xfId="26"/>
    <cellStyle name="20% - Accent6 3" xfId="27"/>
    <cellStyle name="20% - Accent6 4" xfId="28"/>
    <cellStyle name="20% - Accent6 5" xfId="29"/>
    <cellStyle name="20% - Accent6 6" xfId="30"/>
    <cellStyle name="40% - Accent1 2" xfId="31"/>
    <cellStyle name="40% - Accent1 3" xfId="32"/>
    <cellStyle name="40% - Accent1 4" xfId="33"/>
    <cellStyle name="40% - Accent1 5" xfId="34"/>
    <cellStyle name="40% - Accent1 6" xfId="35"/>
    <cellStyle name="40% - Accent2 2" xfId="36"/>
    <cellStyle name="40% - Accent2 3" xfId="37"/>
    <cellStyle name="40% - Accent2 4" xfId="38"/>
    <cellStyle name="40% - Accent2 5" xfId="39"/>
    <cellStyle name="40% - Accent2 6" xfId="40"/>
    <cellStyle name="40% - Accent3 2" xfId="41"/>
    <cellStyle name="40% - Accent3 3" xfId="42"/>
    <cellStyle name="40% - Accent3 4" xfId="43"/>
    <cellStyle name="40% - Accent3 5" xfId="44"/>
    <cellStyle name="40% - Accent3 6" xfId="45"/>
    <cellStyle name="40% - Accent4 2" xfId="46"/>
    <cellStyle name="40% - Accent4 3" xfId="47"/>
    <cellStyle name="40% - Accent4 4" xfId="48"/>
    <cellStyle name="40% - Accent4 5" xfId="49"/>
    <cellStyle name="40% - Accent4 6" xfId="50"/>
    <cellStyle name="40% - Accent5 2" xfId="51"/>
    <cellStyle name="40% - Accent5 3" xfId="52"/>
    <cellStyle name="40% - Accent5 4" xfId="53"/>
    <cellStyle name="40% - Accent5 5" xfId="54"/>
    <cellStyle name="40% - Accent5 6" xfId="55"/>
    <cellStyle name="40% - Accent6 2" xfId="56"/>
    <cellStyle name="40% - Accent6 3" xfId="57"/>
    <cellStyle name="40% - Accent6 4" xfId="58"/>
    <cellStyle name="40% - Accent6 5" xfId="59"/>
    <cellStyle name="40% - Accent6 6" xfId="60"/>
    <cellStyle name="60% - Accent1 2" xfId="61"/>
    <cellStyle name="60% - Accent1 3" xfId="62"/>
    <cellStyle name="60% - Accent1 4" xfId="63"/>
    <cellStyle name="60% - Accent1 5" xfId="64"/>
    <cellStyle name="60% - Accent1 6" xfId="65"/>
    <cellStyle name="60% - Accent2 2" xfId="66"/>
    <cellStyle name="60% - Accent2 3" xfId="67"/>
    <cellStyle name="60% - Accent2 4" xfId="68"/>
    <cellStyle name="60% - Accent2 5" xfId="69"/>
    <cellStyle name="60% - Accent2 6" xfId="70"/>
    <cellStyle name="60% - Accent3 2" xfId="71"/>
    <cellStyle name="60% - Accent3 3" xfId="72"/>
    <cellStyle name="60% - Accent3 4" xfId="73"/>
    <cellStyle name="60% - Accent3 5" xfId="74"/>
    <cellStyle name="60% - Accent3 6" xfId="75"/>
    <cellStyle name="60% - Accent4 2" xfId="76"/>
    <cellStyle name="60% - Accent4 3" xfId="77"/>
    <cellStyle name="60% - Accent4 4" xfId="78"/>
    <cellStyle name="60% - Accent4 5" xfId="79"/>
    <cellStyle name="60% - Accent4 6" xfId="80"/>
    <cellStyle name="60% - Accent5 2" xfId="81"/>
    <cellStyle name="60% - Accent5 3" xfId="82"/>
    <cellStyle name="60% - Accent5 4" xfId="83"/>
    <cellStyle name="60% - Accent5 5" xfId="84"/>
    <cellStyle name="60% - Accent5 6" xfId="85"/>
    <cellStyle name="60% - Accent6 2" xfId="86"/>
    <cellStyle name="60% - Accent6 3" xfId="87"/>
    <cellStyle name="60% - Accent6 4" xfId="88"/>
    <cellStyle name="60% - Accent6 5" xfId="89"/>
    <cellStyle name="60% - Accent6 6" xfId="90"/>
    <cellStyle name="Accent1 - 20%" xfId="91"/>
    <cellStyle name="Accent1 - 40%" xfId="92"/>
    <cellStyle name="Accent1 - 60%" xfId="93"/>
    <cellStyle name="Accent1 - 60% 2" xfId="94"/>
    <cellStyle name="Accent1 2" xfId="95"/>
    <cellStyle name="Accent1 2 2" xfId="96"/>
    <cellStyle name="Accent1 3" xfId="97"/>
    <cellStyle name="Accent1 3 2" xfId="98"/>
    <cellStyle name="Accent1 4" xfId="99"/>
    <cellStyle name="Accent1 4 2" xfId="100"/>
    <cellStyle name="Accent1 5" xfId="101"/>
    <cellStyle name="Accent1 5 2" xfId="102"/>
    <cellStyle name="Accent1 6" xfId="103"/>
    <cellStyle name="Accent1 6 2" xfId="104"/>
    <cellStyle name="Accent2 - 20%" xfId="105"/>
    <cellStyle name="Accent2 - 40%" xfId="106"/>
    <cellStyle name="Accent2 - 60%" xfId="107"/>
    <cellStyle name="Accent2 - 60% 2" xfId="108"/>
    <cellStyle name="Accent2 2" xfId="109"/>
    <cellStyle name="Accent2 2 2" xfId="110"/>
    <cellStyle name="Accent2 3" xfId="111"/>
    <cellStyle name="Accent2 3 2" xfId="112"/>
    <cellStyle name="Accent2 4" xfId="113"/>
    <cellStyle name="Accent2 4 2" xfId="114"/>
    <cellStyle name="Accent2 5" xfId="115"/>
    <cellStyle name="Accent2 5 2" xfId="116"/>
    <cellStyle name="Accent2 6" xfId="117"/>
    <cellStyle name="Accent2 6 2" xfId="118"/>
    <cellStyle name="Accent3 - 20%" xfId="119"/>
    <cellStyle name="Accent3 - 40%" xfId="120"/>
    <cellStyle name="Accent3 - 60%" xfId="121"/>
    <cellStyle name="Accent3 - 60% 2" xfId="122"/>
    <cellStyle name="Accent3 2" xfId="123"/>
    <cellStyle name="Accent3 2 2" xfId="124"/>
    <cellStyle name="Accent3 3" xfId="125"/>
    <cellStyle name="Accent3 3 2" xfId="126"/>
    <cellStyle name="Accent3 4" xfId="127"/>
    <cellStyle name="Accent3 4 2" xfId="128"/>
    <cellStyle name="Accent3 5" xfId="129"/>
    <cellStyle name="Accent3 5 2" xfId="130"/>
    <cellStyle name="Accent3 6" xfId="131"/>
    <cellStyle name="Accent3 6 2" xfId="132"/>
    <cellStyle name="Accent4 - 20%" xfId="133"/>
    <cellStyle name="Accent4 - 40%" xfId="134"/>
    <cellStyle name="Accent4 - 60%" xfId="135"/>
    <cellStyle name="Accent4 - 60% 2" xfId="136"/>
    <cellStyle name="Accent4 2" xfId="137"/>
    <cellStyle name="Accent4 2 2" xfId="138"/>
    <cellStyle name="Accent4 3" xfId="139"/>
    <cellStyle name="Accent4 3 2" xfId="140"/>
    <cellStyle name="Accent4 4" xfId="141"/>
    <cellStyle name="Accent4 4 2" xfId="142"/>
    <cellStyle name="Accent4 5" xfId="143"/>
    <cellStyle name="Accent4 5 2" xfId="144"/>
    <cellStyle name="Accent4 6" xfId="145"/>
    <cellStyle name="Accent4 6 2" xfId="146"/>
    <cellStyle name="Accent5 - 20%" xfId="147"/>
    <cellStyle name="Accent5 - 40%" xfId="148"/>
    <cellStyle name="Accent5 - 60%" xfId="149"/>
    <cellStyle name="Accent5 - 60% 2" xfId="150"/>
    <cellStyle name="Accent5 2" xfId="151"/>
    <cellStyle name="Accent5 2 2" xfId="152"/>
    <cellStyle name="Accent5 3" xfId="153"/>
    <cellStyle name="Accent5 3 2" xfId="154"/>
    <cellStyle name="Accent5 4" xfId="155"/>
    <cellStyle name="Accent5 4 2" xfId="156"/>
    <cellStyle name="Accent5 5" xfId="157"/>
    <cellStyle name="Accent5 5 2" xfId="158"/>
    <cellStyle name="Accent5 6" xfId="159"/>
    <cellStyle name="Accent5 6 2" xfId="160"/>
    <cellStyle name="Accent6 - 20%" xfId="161"/>
    <cellStyle name="Accent6 - 40%" xfId="162"/>
    <cellStyle name="Accent6 - 60%" xfId="163"/>
    <cellStyle name="Accent6 - 60% 2" xfId="164"/>
    <cellStyle name="Accent6 2" xfId="165"/>
    <cellStyle name="Accent6 2 2" xfId="166"/>
    <cellStyle name="Accent6 3" xfId="167"/>
    <cellStyle name="Accent6 3 2" xfId="168"/>
    <cellStyle name="Accent6 4" xfId="169"/>
    <cellStyle name="Accent6 4 2" xfId="170"/>
    <cellStyle name="Accent6 5" xfId="171"/>
    <cellStyle name="Accent6 5 2" xfId="172"/>
    <cellStyle name="Accent6 6" xfId="173"/>
    <cellStyle name="Accent6 6 2" xfId="174"/>
    <cellStyle name="Bad 2" xfId="175"/>
    <cellStyle name="Bad 2 2" xfId="176"/>
    <cellStyle name="Bad 3" xfId="177"/>
    <cellStyle name="Bad 3 2" xfId="178"/>
    <cellStyle name="Bad 4" xfId="179"/>
    <cellStyle name="Bad 4 2" xfId="180"/>
    <cellStyle name="Bad 5" xfId="181"/>
    <cellStyle name="Bad 5 2" xfId="182"/>
    <cellStyle name="Bad 6" xfId="183"/>
    <cellStyle name="Bad 6 2" xfId="184"/>
    <cellStyle name="Bold" xfId="185"/>
    <cellStyle name="Calculation 2" xfId="186"/>
    <cellStyle name="Calculation 2 2" xfId="187"/>
    <cellStyle name="Calculation 3" xfId="188"/>
    <cellStyle name="Calculation 3 2" xfId="189"/>
    <cellStyle name="Calculation 4" xfId="190"/>
    <cellStyle name="Calculation 4 2" xfId="191"/>
    <cellStyle name="Calculation 5" xfId="192"/>
    <cellStyle name="Calculation 5 2" xfId="193"/>
    <cellStyle name="Calculation 6" xfId="194"/>
    <cellStyle name="Calculation 6 2" xfId="195"/>
    <cellStyle name="Check Cell 2" xfId="196"/>
    <cellStyle name="Check Cell 2 2" xfId="197"/>
    <cellStyle name="Check Cell 3" xfId="198"/>
    <cellStyle name="Check Cell 3 2" xfId="199"/>
    <cellStyle name="Check Cell 4" xfId="200"/>
    <cellStyle name="Check Cell 4 2" xfId="201"/>
    <cellStyle name="Check Cell 5" xfId="202"/>
    <cellStyle name="Check Cell 5 2" xfId="203"/>
    <cellStyle name="Check Cell 6" xfId="204"/>
    <cellStyle name="Check Cell 6 2" xfId="205"/>
    <cellStyle name="Emphasis 1" xfId="206"/>
    <cellStyle name="Emphasis 1 2" xfId="207"/>
    <cellStyle name="Emphasis 2" xfId="208"/>
    <cellStyle name="Emphasis 2 2" xfId="209"/>
    <cellStyle name="Emphasis 3" xfId="210"/>
    <cellStyle name="Emphasis 3 2" xfId="211"/>
    <cellStyle name="Explanatory Text 2" xfId="212"/>
    <cellStyle name="Explanatory Text 3" xfId="213"/>
    <cellStyle name="Explanatory Text 4" xfId="214"/>
    <cellStyle name="Explanatory Text 5" xfId="215"/>
    <cellStyle name="Explanatory Text 6" xfId="216"/>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Good 2" xfId="217"/>
    <cellStyle name="Good 2 2" xfId="218"/>
    <cellStyle name="Good 3" xfId="219"/>
    <cellStyle name="Good 3 2" xfId="220"/>
    <cellStyle name="Good 4" xfId="221"/>
    <cellStyle name="Good 4 2" xfId="222"/>
    <cellStyle name="Good 5" xfId="223"/>
    <cellStyle name="Good 5 2" xfId="224"/>
    <cellStyle name="Good 6" xfId="225"/>
    <cellStyle name="Good 6 2" xfId="226"/>
    <cellStyle name="Heading 1 2" xfId="227"/>
    <cellStyle name="Heading 1 3" xfId="228"/>
    <cellStyle name="Heading 1 4" xfId="229"/>
    <cellStyle name="Heading 1 5" xfId="230"/>
    <cellStyle name="Heading 1 6" xfId="231"/>
    <cellStyle name="Heading 2 2" xfId="232"/>
    <cellStyle name="Heading 2 3" xfId="233"/>
    <cellStyle name="Heading 2 4" xfId="234"/>
    <cellStyle name="Heading 2 5" xfId="235"/>
    <cellStyle name="Heading 2 6" xfId="236"/>
    <cellStyle name="Heading 3 2" xfId="237"/>
    <cellStyle name="Heading 3 3" xfId="238"/>
    <cellStyle name="Heading 3 4" xfId="239"/>
    <cellStyle name="Heading 3 5" xfId="240"/>
    <cellStyle name="Heading 3 6" xfId="241"/>
    <cellStyle name="Heading 4 2" xfId="242"/>
    <cellStyle name="Heading 4 3" xfId="243"/>
    <cellStyle name="Heading 4 4" xfId="244"/>
    <cellStyle name="Heading 4 5" xfId="245"/>
    <cellStyle name="Heading 4 6" xfId="246"/>
    <cellStyle name="Hyperlink 2" xfId="247"/>
    <cellStyle name="Hyperlink 3" xfId="248"/>
    <cellStyle name="Input 2" xfId="249"/>
    <cellStyle name="Input 3" xfId="250"/>
    <cellStyle name="Input 4" xfId="251"/>
    <cellStyle name="Input 5" xfId="252"/>
    <cellStyle name="Input 6" xfId="253"/>
    <cellStyle name="Linked Cell 2" xfId="254"/>
    <cellStyle name="Linked Cell 2 2" xfId="255"/>
    <cellStyle name="Linked Cell 3" xfId="256"/>
    <cellStyle name="Linked Cell 3 2" xfId="257"/>
    <cellStyle name="Linked Cell 4" xfId="258"/>
    <cellStyle name="Linked Cell 4 2" xfId="259"/>
    <cellStyle name="Linked Cell 5" xfId="260"/>
    <cellStyle name="Linked Cell 5 2" xfId="261"/>
    <cellStyle name="Linked Cell 6" xfId="262"/>
    <cellStyle name="Linked Cell 6 2" xfId="263"/>
    <cellStyle name="My Normal" xfId="264"/>
    <cellStyle name="Neutral 2" xfId="265"/>
    <cellStyle name="Neutral 3" xfId="266"/>
    <cellStyle name="Neutral 4" xfId="267"/>
    <cellStyle name="Neutral 5" xfId="268"/>
    <cellStyle name="Neutral 6" xfId="269"/>
    <cellStyle name="Normal" xfId="0" builtinId="0"/>
    <cellStyle name="Normal 10" xfId="270"/>
    <cellStyle name="Normal 10 2" xfId="271"/>
    <cellStyle name="Normal 10 3" xfId="272"/>
    <cellStyle name="Normal 10 4" xfId="273"/>
    <cellStyle name="Normal 10 5" xfId="274"/>
    <cellStyle name="Normal 100" xfId="275"/>
    <cellStyle name="Normal 100 2" xfId="276"/>
    <cellStyle name="Normal 101" xfId="277"/>
    <cellStyle name="Normal 101 2" xfId="278"/>
    <cellStyle name="Normal 102" xfId="279"/>
    <cellStyle name="Normal 102 2" xfId="280"/>
    <cellStyle name="Normal 103" xfId="281"/>
    <cellStyle name="Normal 103 2" xfId="282"/>
    <cellStyle name="Normal 104" xfId="283"/>
    <cellStyle name="Normal 104 2" xfId="284"/>
    <cellStyle name="Normal 105" xfId="285"/>
    <cellStyle name="Normal 105 2" xfId="286"/>
    <cellStyle name="Normal 106" xfId="287"/>
    <cellStyle name="Normal 106 2" xfId="288"/>
    <cellStyle name="Normal 107" xfId="289"/>
    <cellStyle name="Normal 107 2" xfId="290"/>
    <cellStyle name="Normal 108" xfId="291"/>
    <cellStyle name="Normal 108 2" xfId="292"/>
    <cellStyle name="Normal 109" xfId="293"/>
    <cellStyle name="Normal 109 2" xfId="294"/>
    <cellStyle name="Normal 11" xfId="295"/>
    <cellStyle name="Normal 11 2" xfId="296"/>
    <cellStyle name="Normal 110" xfId="297"/>
    <cellStyle name="Normal 110 2" xfId="298"/>
    <cellStyle name="Normal 111" xfId="299"/>
    <cellStyle name="Normal 111 2" xfId="300"/>
    <cellStyle name="Normal 112" xfId="301"/>
    <cellStyle name="Normal 112 2" xfId="302"/>
    <cellStyle name="Normal 113" xfId="303"/>
    <cellStyle name="Normal 113 2" xfId="304"/>
    <cellStyle name="Normal 114" xfId="305"/>
    <cellStyle name="Normal 114 2" xfId="306"/>
    <cellStyle name="Normal 115" xfId="307"/>
    <cellStyle name="Normal 115 2" xfId="308"/>
    <cellStyle name="Normal 116" xfId="309"/>
    <cellStyle name="Normal 116 2" xfId="310"/>
    <cellStyle name="Normal 117" xfId="311"/>
    <cellStyle name="Normal 117 2" xfId="312"/>
    <cellStyle name="Normal 118" xfId="313"/>
    <cellStyle name="Normal 118 2" xfId="314"/>
    <cellStyle name="Normal 119" xfId="315"/>
    <cellStyle name="Normal 119 2" xfId="316"/>
    <cellStyle name="Normal 12" xfId="317"/>
    <cellStyle name="Normal 12 2" xfId="318"/>
    <cellStyle name="Normal 12 3" xfId="319"/>
    <cellStyle name="Normal 12 4" xfId="320"/>
    <cellStyle name="Normal 12 5" xfId="321"/>
    <cellStyle name="Normal 120" xfId="322"/>
    <cellStyle name="Normal 120 2" xfId="323"/>
    <cellStyle name="Normal 121" xfId="324"/>
    <cellStyle name="Normal 121 2" xfId="325"/>
    <cellStyle name="Normal 122" xfId="326"/>
    <cellStyle name="Normal 122 2" xfId="327"/>
    <cellStyle name="Normal 123" xfId="328"/>
    <cellStyle name="Normal 123 2" xfId="329"/>
    <cellStyle name="Normal 124" xfId="330"/>
    <cellStyle name="Normal 124 2" xfId="331"/>
    <cellStyle name="Normal 125" xfId="332"/>
    <cellStyle name="Normal 125 2" xfId="333"/>
    <cellStyle name="Normal 126" xfId="334"/>
    <cellStyle name="Normal 126 2" xfId="335"/>
    <cellStyle name="Normal 127" xfId="336"/>
    <cellStyle name="Normal 127 2" xfId="337"/>
    <cellStyle name="Normal 128" xfId="338"/>
    <cellStyle name="Normal 128 2" xfId="339"/>
    <cellStyle name="Normal 129" xfId="340"/>
    <cellStyle name="Normal 129 2" xfId="341"/>
    <cellStyle name="Normal 13" xfId="342"/>
    <cellStyle name="Normal 13 2" xfId="343"/>
    <cellStyle name="Normal 13 3" xfId="344"/>
    <cellStyle name="Normal 13 4" xfId="345"/>
    <cellStyle name="Normal 13 5" xfId="346"/>
    <cellStyle name="Normal 130" xfId="347"/>
    <cellStyle name="Normal 130 2" xfId="348"/>
    <cellStyle name="Normal 131" xfId="349"/>
    <cellStyle name="Normal 131 2" xfId="350"/>
    <cellStyle name="Normal 132" xfId="351"/>
    <cellStyle name="Normal 132 2" xfId="352"/>
    <cellStyle name="Normal 133" xfId="353"/>
    <cellStyle name="Normal 133 2" xfId="354"/>
    <cellStyle name="Normal 134" xfId="355"/>
    <cellStyle name="Normal 134 2" xfId="356"/>
    <cellStyle name="Normal 135" xfId="357"/>
    <cellStyle name="Normal 135 2" xfId="358"/>
    <cellStyle name="Normal 136" xfId="359"/>
    <cellStyle name="Normal 136 2" xfId="360"/>
    <cellStyle name="Normal 137" xfId="361"/>
    <cellStyle name="Normal 137 2" xfId="362"/>
    <cellStyle name="Normal 138" xfId="363"/>
    <cellStyle name="Normal 138 2" xfId="364"/>
    <cellStyle name="Normal 139" xfId="365"/>
    <cellStyle name="Normal 139 2" xfId="366"/>
    <cellStyle name="Normal 14" xfId="367"/>
    <cellStyle name="Normal 14 2" xfId="368"/>
    <cellStyle name="Normal 14 3" xfId="369"/>
    <cellStyle name="Normal 14 4" xfId="370"/>
    <cellStyle name="Normal 14 5" xfId="371"/>
    <cellStyle name="Normal 140" xfId="372"/>
    <cellStyle name="Normal 140 2" xfId="373"/>
    <cellStyle name="Normal 141" xfId="374"/>
    <cellStyle name="Normal 141 2" xfId="375"/>
    <cellStyle name="Normal 142" xfId="376"/>
    <cellStyle name="Normal 142 2" xfId="377"/>
    <cellStyle name="Normal 143" xfId="378"/>
    <cellStyle name="Normal 143 2" xfId="379"/>
    <cellStyle name="Normal 144" xfId="380"/>
    <cellStyle name="Normal 144 2" xfId="381"/>
    <cellStyle name="Normal 145" xfId="382"/>
    <cellStyle name="Normal 145 2" xfId="383"/>
    <cellStyle name="Normal 146" xfId="384"/>
    <cellStyle name="Normal 146 2" xfId="385"/>
    <cellStyle name="Normal 147" xfId="386"/>
    <cellStyle name="Normal 147 2" xfId="387"/>
    <cellStyle name="Normal 148" xfId="388"/>
    <cellStyle name="Normal 148 2" xfId="389"/>
    <cellStyle name="Normal 149" xfId="390"/>
    <cellStyle name="Normal 149 2" xfId="391"/>
    <cellStyle name="Normal 15" xfId="392"/>
    <cellStyle name="Normal 15 2" xfId="393"/>
    <cellStyle name="Normal 15 3" xfId="394"/>
    <cellStyle name="Normal 15 4" xfId="395"/>
    <cellStyle name="Normal 15 5" xfId="396"/>
    <cellStyle name="Normal 150" xfId="397"/>
    <cellStyle name="Normal 150 2" xfId="398"/>
    <cellStyle name="Normal 151" xfId="399"/>
    <cellStyle name="Normal 151 2" xfId="400"/>
    <cellStyle name="Normal 152" xfId="401"/>
    <cellStyle name="Normal 152 2" xfId="402"/>
    <cellStyle name="Normal 153" xfId="403"/>
    <cellStyle name="Normal 153 2" xfId="404"/>
    <cellStyle name="Normal 154" xfId="405"/>
    <cellStyle name="Normal 154 2" xfId="406"/>
    <cellStyle name="Normal 155" xfId="407"/>
    <cellStyle name="Normal 155 2" xfId="408"/>
    <cellStyle name="Normal 156" xfId="409"/>
    <cellStyle name="Normal 156 2" xfId="410"/>
    <cellStyle name="Normal 157" xfId="411"/>
    <cellStyle name="Normal 157 2" xfId="412"/>
    <cellStyle name="Normal 158" xfId="413"/>
    <cellStyle name="Normal 158 2" xfId="414"/>
    <cellStyle name="Normal 159" xfId="415"/>
    <cellStyle name="Normal 159 2" xfId="416"/>
    <cellStyle name="Normal 16" xfId="417"/>
    <cellStyle name="Normal 16 2" xfId="418"/>
    <cellStyle name="Normal 160" xfId="419"/>
    <cellStyle name="Normal 160 2" xfId="420"/>
    <cellStyle name="Normal 161" xfId="421"/>
    <cellStyle name="Normal 161 2" xfId="422"/>
    <cellStyle name="Normal 162" xfId="423"/>
    <cellStyle name="Normal 162 2" xfId="424"/>
    <cellStyle name="Normal 163" xfId="425"/>
    <cellStyle name="Normal 163 2" xfId="426"/>
    <cellStyle name="Normal 164" xfId="427"/>
    <cellStyle name="Normal 164 2" xfId="428"/>
    <cellStyle name="Normal 165" xfId="429"/>
    <cellStyle name="Normal 165 2" xfId="430"/>
    <cellStyle name="Normal 166" xfId="431"/>
    <cellStyle name="Normal 166 2" xfId="432"/>
    <cellStyle name="Normal 167" xfId="433"/>
    <cellStyle name="Normal 167 2" xfId="434"/>
    <cellStyle name="Normal 168" xfId="435"/>
    <cellStyle name="Normal 168 2" xfId="436"/>
    <cellStyle name="Normal 169" xfId="437"/>
    <cellStyle name="Normal 169 2" xfId="438"/>
    <cellStyle name="Normal 17" xfId="439"/>
    <cellStyle name="Normal 17 2" xfId="440"/>
    <cellStyle name="Normal 170" xfId="441"/>
    <cellStyle name="Normal 170 2" xfId="442"/>
    <cellStyle name="Normal 171" xfId="443"/>
    <cellStyle name="Normal 171 2" xfId="444"/>
    <cellStyle name="Normal 172" xfId="445"/>
    <cellStyle name="Normal 172 2" xfId="446"/>
    <cellStyle name="Normal 173" xfId="447"/>
    <cellStyle name="Normal 173 2" xfId="448"/>
    <cellStyle name="Normal 174" xfId="449"/>
    <cellStyle name="Normal 174 2" xfId="450"/>
    <cellStyle name="Normal 175" xfId="451"/>
    <cellStyle name="Normal 175 2" xfId="452"/>
    <cellStyle name="Normal 176" xfId="453"/>
    <cellStyle name="Normal 176 2" xfId="454"/>
    <cellStyle name="Normal 177" xfId="455"/>
    <cellStyle name="Normal 177 2" xfId="456"/>
    <cellStyle name="Normal 178" xfId="457"/>
    <cellStyle name="Normal 178 2" xfId="458"/>
    <cellStyle name="Normal 179" xfId="459"/>
    <cellStyle name="Normal 179 2" xfId="460"/>
    <cellStyle name="Normal 18" xfId="461"/>
    <cellStyle name="Normal 18 2" xfId="462"/>
    <cellStyle name="Normal 18 3" xfId="463"/>
    <cellStyle name="Normal 18 4" xfId="464"/>
    <cellStyle name="Normal 18 5" xfId="465"/>
    <cellStyle name="Normal 180" xfId="466"/>
    <cellStyle name="Normal 180 2" xfId="467"/>
    <cellStyle name="Normal 181" xfId="468"/>
    <cellStyle name="Normal 181 2" xfId="469"/>
    <cellStyle name="Normal 182" xfId="470"/>
    <cellStyle name="Normal 182 2" xfId="471"/>
    <cellStyle name="Normal 183" xfId="472"/>
    <cellStyle name="Normal 183 2" xfId="473"/>
    <cellStyle name="Normal 184" xfId="474"/>
    <cellStyle name="Normal 184 2" xfId="475"/>
    <cellStyle name="Normal 185" xfId="476"/>
    <cellStyle name="Normal 185 2" xfId="477"/>
    <cellStyle name="Normal 186" xfId="478"/>
    <cellStyle name="Normal 186 2" xfId="479"/>
    <cellStyle name="Normal 187" xfId="480"/>
    <cellStyle name="Normal 187 2" xfId="481"/>
    <cellStyle name="Normal 188" xfId="482"/>
    <cellStyle name="Normal 188 2" xfId="483"/>
    <cellStyle name="Normal 189" xfId="484"/>
    <cellStyle name="Normal 189 2" xfId="485"/>
    <cellStyle name="Normal 19" xfId="486"/>
    <cellStyle name="Normal 19 2" xfId="487"/>
    <cellStyle name="Normal 190" xfId="488"/>
    <cellStyle name="Normal 190 2" xfId="489"/>
    <cellStyle name="Normal 191" xfId="490"/>
    <cellStyle name="Normal 191 2" xfId="491"/>
    <cellStyle name="Normal 192" xfId="492"/>
    <cellStyle name="Normal 192 2" xfId="493"/>
    <cellStyle name="Normal 193" xfId="494"/>
    <cellStyle name="Normal 193 2" xfId="495"/>
    <cellStyle name="Normal 194" xfId="496"/>
    <cellStyle name="Normal 194 2" xfId="497"/>
    <cellStyle name="Normal 195" xfId="498"/>
    <cellStyle name="Normal 195 2" xfId="499"/>
    <cellStyle name="Normal 196" xfId="500"/>
    <cellStyle name="Normal 196 2" xfId="501"/>
    <cellStyle name="Normal 197" xfId="502"/>
    <cellStyle name="Normal 197 2" xfId="503"/>
    <cellStyle name="Normal 198" xfId="504"/>
    <cellStyle name="Normal 198 2" xfId="505"/>
    <cellStyle name="Normal 199" xfId="506"/>
    <cellStyle name="Normal 199 2" xfId="507"/>
    <cellStyle name="Normal 2" xfId="508"/>
    <cellStyle name="Normal 2 2" xfId="509"/>
    <cellStyle name="Normal 2 2 2" xfId="510"/>
    <cellStyle name="Normal 2 2 2 50" xfId="511"/>
    <cellStyle name="Normal 2 2 3" xfId="512"/>
    <cellStyle name="Normal 2 2 76" xfId="513"/>
    <cellStyle name="Normal 2 3" xfId="514"/>
    <cellStyle name="Normal 20" xfId="515"/>
    <cellStyle name="Normal 20 2" xfId="516"/>
    <cellStyle name="Normal 20 3" xfId="517"/>
    <cellStyle name="Normal 20 4" xfId="518"/>
    <cellStyle name="Normal 20 5" xfId="519"/>
    <cellStyle name="Normal 200" xfId="520"/>
    <cellStyle name="Normal 200 2" xfId="521"/>
    <cellStyle name="Normal 201" xfId="522"/>
    <cellStyle name="Normal 201 2" xfId="523"/>
    <cellStyle name="Normal 202" xfId="524"/>
    <cellStyle name="Normal 202 2" xfId="525"/>
    <cellStyle name="Normal 203" xfId="526"/>
    <cellStyle name="Normal 203 2" xfId="527"/>
    <cellStyle name="Normal 204" xfId="528"/>
    <cellStyle name="Normal 204 2" xfId="529"/>
    <cellStyle name="Normal 205" xfId="530"/>
    <cellStyle name="Normal 205 2" xfId="531"/>
    <cellStyle name="Normal 206" xfId="532"/>
    <cellStyle name="Normal 206 2" xfId="533"/>
    <cellStyle name="Normal 207" xfId="534"/>
    <cellStyle name="Normal 207 2" xfId="535"/>
    <cellStyle name="Normal 208" xfId="536"/>
    <cellStyle name="Normal 208 2" xfId="537"/>
    <cellStyle name="Normal 209" xfId="538"/>
    <cellStyle name="Normal 209 2" xfId="539"/>
    <cellStyle name="Normal 21" xfId="540"/>
    <cellStyle name="Normal 21 2" xfId="541"/>
    <cellStyle name="Normal 21 3" xfId="542"/>
    <cellStyle name="Normal 21 4" xfId="543"/>
    <cellStyle name="Normal 21 5" xfId="544"/>
    <cellStyle name="Normal 210" xfId="545"/>
    <cellStyle name="Normal 210 2" xfId="546"/>
    <cellStyle name="Normal 211" xfId="547"/>
    <cellStyle name="Normal 211 2" xfId="548"/>
    <cellStyle name="Normal 212" xfId="549"/>
    <cellStyle name="Normal 212 2" xfId="550"/>
    <cellStyle name="Normal 213" xfId="551"/>
    <cellStyle name="Normal 213 2" xfId="552"/>
    <cellStyle name="Normal 214" xfId="553"/>
    <cellStyle name="Normal 214 2" xfId="554"/>
    <cellStyle name="Normal 215" xfId="555"/>
    <cellStyle name="Normal 215 2" xfId="556"/>
    <cellStyle name="Normal 216" xfId="557"/>
    <cellStyle name="Normal 216 2" xfId="558"/>
    <cellStyle name="Normal 217" xfId="559"/>
    <cellStyle name="Normal 217 2" xfId="560"/>
    <cellStyle name="Normal 218" xfId="561"/>
    <cellStyle name="Normal 218 2" xfId="562"/>
    <cellStyle name="Normal 219" xfId="563"/>
    <cellStyle name="Normal 219 2" xfId="564"/>
    <cellStyle name="Normal 22" xfId="565"/>
    <cellStyle name="Normal 22 2" xfId="566"/>
    <cellStyle name="Normal 220" xfId="567"/>
    <cellStyle name="Normal 220 2" xfId="568"/>
    <cellStyle name="Normal 221" xfId="569"/>
    <cellStyle name="Normal 221 2" xfId="570"/>
    <cellStyle name="Normal 222" xfId="571"/>
    <cellStyle name="Normal 222 2" xfId="572"/>
    <cellStyle name="Normal 223" xfId="573"/>
    <cellStyle name="Normal 223 2" xfId="574"/>
    <cellStyle name="Normal 224" xfId="575"/>
    <cellStyle name="Normal 224 2" xfId="576"/>
    <cellStyle name="Normal 225" xfId="577"/>
    <cellStyle name="Normal 225 2" xfId="578"/>
    <cellStyle name="Normal 226" xfId="579"/>
    <cellStyle name="Normal 226 2" xfId="580"/>
    <cellStyle name="Normal 227" xfId="581"/>
    <cellStyle name="Normal 227 2" xfId="582"/>
    <cellStyle name="Normal 228" xfId="583"/>
    <cellStyle name="Normal 228 2" xfId="584"/>
    <cellStyle name="Normal 229" xfId="585"/>
    <cellStyle name="Normal 229 2" xfId="586"/>
    <cellStyle name="Normal 23" xfId="587"/>
    <cellStyle name="Normal 23 2" xfId="588"/>
    <cellStyle name="Normal 23 3" xfId="589"/>
    <cellStyle name="Normal 23 4" xfId="590"/>
    <cellStyle name="Normal 23 5" xfId="591"/>
    <cellStyle name="Normal 230" xfId="592"/>
    <cellStyle name="Normal 230 2" xfId="593"/>
    <cellStyle name="Normal 231" xfId="594"/>
    <cellStyle name="Normal 231 2" xfId="595"/>
    <cellStyle name="Normal 232" xfId="596"/>
    <cellStyle name="Normal 232 2" xfId="597"/>
    <cellStyle name="Normal 233" xfId="598"/>
    <cellStyle name="Normal 233 2" xfId="599"/>
    <cellStyle name="Normal 234" xfId="600"/>
    <cellStyle name="Normal 234 2" xfId="601"/>
    <cellStyle name="Normal 235" xfId="602"/>
    <cellStyle name="Normal 235 2" xfId="603"/>
    <cellStyle name="Normal 236" xfId="604"/>
    <cellStyle name="Normal 236 2" xfId="605"/>
    <cellStyle name="Normal 237" xfId="606"/>
    <cellStyle name="Normal 237 2" xfId="607"/>
    <cellStyle name="Normal 238" xfId="608"/>
    <cellStyle name="Normal 238 2" xfId="609"/>
    <cellStyle name="Normal 239" xfId="610"/>
    <cellStyle name="Normal 239 2" xfId="611"/>
    <cellStyle name="Normal 24" xfId="612"/>
    <cellStyle name="Normal 24 2" xfId="613"/>
    <cellStyle name="Normal 240" xfId="614"/>
    <cellStyle name="Normal 240 2" xfId="615"/>
    <cellStyle name="Normal 241" xfId="616"/>
    <cellStyle name="Normal 241 2" xfId="617"/>
    <cellStyle name="Normal 242" xfId="618"/>
    <cellStyle name="Normal 242 2" xfId="619"/>
    <cellStyle name="Normal 243" xfId="620"/>
    <cellStyle name="Normal 243 2" xfId="621"/>
    <cellStyle name="Normal 244" xfId="622"/>
    <cellStyle name="Normal 244 2" xfId="623"/>
    <cellStyle name="Normal 245" xfId="624"/>
    <cellStyle name="Normal 245 2" xfId="625"/>
    <cellStyle name="Normal 246" xfId="626"/>
    <cellStyle name="Normal 246 2" xfId="627"/>
    <cellStyle name="Normal 247" xfId="628"/>
    <cellStyle name="Normal 247 2" xfId="629"/>
    <cellStyle name="Normal 248" xfId="630"/>
    <cellStyle name="Normal 248 2" xfId="631"/>
    <cellStyle name="Normal 249" xfId="632"/>
    <cellStyle name="Normal 249 2" xfId="633"/>
    <cellStyle name="Normal 25" xfId="634"/>
    <cellStyle name="Normal 25 2" xfId="635"/>
    <cellStyle name="Normal 250" xfId="636"/>
    <cellStyle name="Normal 250 2" xfId="637"/>
    <cellStyle name="Normal 251" xfId="638"/>
    <cellStyle name="Normal 251 2" xfId="639"/>
    <cellStyle name="Normal 252" xfId="640"/>
    <cellStyle name="Normal 252 2" xfId="641"/>
    <cellStyle name="Normal 253" xfId="642"/>
    <cellStyle name="Normal 253 2" xfId="643"/>
    <cellStyle name="Normal 254" xfId="644"/>
    <cellStyle name="Normal 254 2" xfId="645"/>
    <cellStyle name="Normal 255" xfId="646"/>
    <cellStyle name="Normal 255 2" xfId="647"/>
    <cellStyle name="Normal 256" xfId="648"/>
    <cellStyle name="Normal 256 2" xfId="649"/>
    <cellStyle name="Normal 257" xfId="650"/>
    <cellStyle name="Normal 257 2" xfId="651"/>
    <cellStyle name="Normal 258" xfId="652"/>
    <cellStyle name="Normal 258 2" xfId="653"/>
    <cellStyle name="Normal 258 3" xfId="654"/>
    <cellStyle name="Normal 26" xfId="655"/>
    <cellStyle name="Normal 26 2" xfId="656"/>
    <cellStyle name="Normal 27" xfId="657"/>
    <cellStyle name="Normal 27 2" xfId="658"/>
    <cellStyle name="Normal 28" xfId="659"/>
    <cellStyle name="Normal 28 2" xfId="660"/>
    <cellStyle name="Normal 28 3" xfId="661"/>
    <cellStyle name="Normal 28 4" xfId="662"/>
    <cellStyle name="Normal 28 5" xfId="663"/>
    <cellStyle name="Normal 29" xfId="664"/>
    <cellStyle name="Normal 29 2" xfId="665"/>
    <cellStyle name="Normal 29 3" xfId="666"/>
    <cellStyle name="Normal 29 4" xfId="667"/>
    <cellStyle name="Normal 29 5" xfId="668"/>
    <cellStyle name="Normal 3" xfId="669"/>
    <cellStyle name="Normal 3 2" xfId="670"/>
    <cellStyle name="Normal 3 3" xfId="671"/>
    <cellStyle name="Normal 3 4" xfId="672"/>
    <cellStyle name="Normal 3 5" xfId="673"/>
    <cellStyle name="Normal 3 6" xfId="674"/>
    <cellStyle name="Normal 30" xfId="675"/>
    <cellStyle name="Normal 30 2" xfId="676"/>
    <cellStyle name="Normal 31" xfId="677"/>
    <cellStyle name="Normal 31 2" xfId="678"/>
    <cellStyle name="Normal 32" xfId="679"/>
    <cellStyle name="Normal 32 2" xfId="680"/>
    <cellStyle name="Normal 33" xfId="681"/>
    <cellStyle name="Normal 33 2" xfId="682"/>
    <cellStyle name="Normal 34" xfId="683"/>
    <cellStyle name="Normal 34 2" xfId="684"/>
    <cellStyle name="Normal 35" xfId="685"/>
    <cellStyle name="Normal 35 2" xfId="686"/>
    <cellStyle name="Normal 36" xfId="687"/>
    <cellStyle name="Normal 36 2" xfId="688"/>
    <cellStyle name="Normal 37" xfId="689"/>
    <cellStyle name="Normal 37 2" xfId="690"/>
    <cellStyle name="Normal 38" xfId="691"/>
    <cellStyle name="Normal 38 2" xfId="692"/>
    <cellStyle name="Normal 39" xfId="693"/>
    <cellStyle name="Normal 39 2" xfId="694"/>
    <cellStyle name="Normal 4" xfId="695"/>
    <cellStyle name="Normal 4 2" xfId="696"/>
    <cellStyle name="Normal 4 3" xfId="697"/>
    <cellStyle name="Normal 4 4" xfId="698"/>
    <cellStyle name="Normal 40" xfId="699"/>
    <cellStyle name="Normal 40 2" xfId="700"/>
    <cellStyle name="Normal 41" xfId="701"/>
    <cellStyle name="Normal 41 2" xfId="702"/>
    <cellStyle name="Normal 42" xfId="703"/>
    <cellStyle name="Normal 42 2" xfId="704"/>
    <cellStyle name="Normal 43" xfId="705"/>
    <cellStyle name="Normal 43 2" xfId="706"/>
    <cellStyle name="Normal 44" xfId="707"/>
    <cellStyle name="Normal 44 2" xfId="708"/>
    <cellStyle name="Normal 45" xfId="709"/>
    <cellStyle name="Normal 45 2" xfId="710"/>
    <cellStyle name="Normal 46" xfId="711"/>
    <cellStyle name="Normal 46 2" xfId="712"/>
    <cellStyle name="Normal 47" xfId="713"/>
    <cellStyle name="Normal 47 2" xfId="714"/>
    <cellStyle name="Normal 48" xfId="715"/>
    <cellStyle name="Normal 48 2" xfId="716"/>
    <cellStyle name="Normal 49" xfId="717"/>
    <cellStyle name="Normal 49 2" xfId="718"/>
    <cellStyle name="Normal 5" xfId="719"/>
    <cellStyle name="Normal 50" xfId="720"/>
    <cellStyle name="Normal 50 2" xfId="721"/>
    <cellStyle name="Normal 51" xfId="722"/>
    <cellStyle name="Normal 51 2" xfId="723"/>
    <cellStyle name="Normal 52" xfId="724"/>
    <cellStyle name="Normal 52 2" xfId="725"/>
    <cellStyle name="Normal 53" xfId="726"/>
    <cellStyle name="Normal 53 2" xfId="727"/>
    <cellStyle name="Normal 54" xfId="728"/>
    <cellStyle name="Normal 54 2" xfId="729"/>
    <cellStyle name="Normal 55" xfId="730"/>
    <cellStyle name="Normal 55 2" xfId="731"/>
    <cellStyle name="Normal 56" xfId="732"/>
    <cellStyle name="Normal 56 2" xfId="733"/>
    <cellStyle name="Normal 57" xfId="734"/>
    <cellStyle name="Normal 57 2" xfId="735"/>
    <cellStyle name="Normal 58" xfId="736"/>
    <cellStyle name="Normal 58 2" xfId="737"/>
    <cellStyle name="Normal 59" xfId="738"/>
    <cellStyle name="Normal 59 2" xfId="739"/>
    <cellStyle name="Normal 6" xfId="740"/>
    <cellStyle name="Normal 6 2" xfId="741"/>
    <cellStyle name="Normal 60" xfId="742"/>
    <cellStyle name="Normal 60 2" xfId="743"/>
    <cellStyle name="Normal 61" xfId="744"/>
    <cellStyle name="Normal 61 2" xfId="745"/>
    <cellStyle name="Normal 62" xfId="746"/>
    <cellStyle name="Normal 62 2" xfId="747"/>
    <cellStyle name="Normal 63" xfId="748"/>
    <cellStyle name="Normal 63 2" xfId="749"/>
    <cellStyle name="Normal 64" xfId="750"/>
    <cellStyle name="Normal 64 2" xfId="751"/>
    <cellStyle name="Normal 65" xfId="752"/>
    <cellStyle name="Normal 65 2" xfId="753"/>
    <cellStyle name="Normal 66" xfId="754"/>
    <cellStyle name="Normal 66 2" xfId="755"/>
    <cellStyle name="Normal 67" xfId="756"/>
    <cellStyle name="Normal 67 2" xfId="757"/>
    <cellStyle name="Normal 68" xfId="758"/>
    <cellStyle name="Normal 68 2" xfId="759"/>
    <cellStyle name="Normal 69" xfId="760"/>
    <cellStyle name="Normal 69 2" xfId="761"/>
    <cellStyle name="Normal 7" xfId="762"/>
    <cellStyle name="Normal 7 2" xfId="763"/>
    <cellStyle name="Normal 7 3" xfId="764"/>
    <cellStyle name="Normal 7 4" xfId="765"/>
    <cellStyle name="Normal 7 5" xfId="766"/>
    <cellStyle name="Normal 70" xfId="767"/>
    <cellStyle name="Normal 70 2" xfId="768"/>
    <cellStyle name="Normal 71" xfId="769"/>
    <cellStyle name="Normal 71 2" xfId="770"/>
    <cellStyle name="Normal 72" xfId="771"/>
    <cellStyle name="Normal 72 2" xfId="772"/>
    <cellStyle name="Normal 73" xfId="773"/>
    <cellStyle name="Normal 73 2" xfId="774"/>
    <cellStyle name="Normal 74" xfId="775"/>
    <cellStyle name="Normal 74 2" xfId="776"/>
    <cellStyle name="Normal 75" xfId="777"/>
    <cellStyle name="Normal 75 2" xfId="778"/>
    <cellStyle name="Normal 76" xfId="779"/>
    <cellStyle name="Normal 76 2" xfId="780"/>
    <cellStyle name="Normal 77" xfId="781"/>
    <cellStyle name="Normal 77 2" xfId="782"/>
    <cellStyle name="Normal 78" xfId="783"/>
    <cellStyle name="Normal 78 2" xfId="784"/>
    <cellStyle name="Normal 79" xfId="785"/>
    <cellStyle name="Normal 79 2" xfId="786"/>
    <cellStyle name="Normal 8" xfId="787"/>
    <cellStyle name="Normal 80" xfId="788"/>
    <cellStyle name="Normal 80 2" xfId="789"/>
    <cellStyle name="Normal 81" xfId="790"/>
    <cellStyle name="Normal 81 2" xfId="791"/>
    <cellStyle name="Normal 82" xfId="792"/>
    <cellStyle name="Normal 82 2" xfId="793"/>
    <cellStyle name="Normal 83" xfId="794"/>
    <cellStyle name="Normal 83 2" xfId="795"/>
    <cellStyle name="Normal 84" xfId="796"/>
    <cellStyle name="Normal 84 2" xfId="797"/>
    <cellStyle name="Normal 85" xfId="798"/>
    <cellStyle name="Normal 85 2" xfId="799"/>
    <cellStyle name="Normal 86" xfId="800"/>
    <cellStyle name="Normal 86 2" xfId="801"/>
    <cellStyle name="Normal 87" xfId="802"/>
    <cellStyle name="Normal 87 2" xfId="803"/>
    <cellStyle name="Normal 88" xfId="804"/>
    <cellStyle name="Normal 88 2" xfId="805"/>
    <cellStyle name="Normal 89" xfId="806"/>
    <cellStyle name="Normal 89 2" xfId="807"/>
    <cellStyle name="Normal 9" xfId="808"/>
    <cellStyle name="Normal 9 2" xfId="809"/>
    <cellStyle name="Normal 9 3" xfId="810"/>
    <cellStyle name="Normal 9 4" xfId="811"/>
    <cellStyle name="Normal 9 5" xfId="812"/>
    <cellStyle name="Normal 90" xfId="813"/>
    <cellStyle name="Normal 90 2" xfId="814"/>
    <cellStyle name="Normal 91" xfId="815"/>
    <cellStyle name="Normal 91 2" xfId="816"/>
    <cellStyle name="Normal 92" xfId="817"/>
    <cellStyle name="Normal 92 2" xfId="818"/>
    <cellStyle name="Normal 93" xfId="819"/>
    <cellStyle name="Normal 93 2" xfId="820"/>
    <cellStyle name="Normal 94" xfId="821"/>
    <cellStyle name="Normal 94 2" xfId="822"/>
    <cellStyle name="Normal 95" xfId="823"/>
    <cellStyle name="Normal 95 2" xfId="824"/>
    <cellStyle name="Normal 96" xfId="825"/>
    <cellStyle name="Normal 96 2" xfId="826"/>
    <cellStyle name="Normal 97" xfId="827"/>
    <cellStyle name="Normal 97 2" xfId="828"/>
    <cellStyle name="Normal 98" xfId="829"/>
    <cellStyle name="Normal 98 2" xfId="830"/>
    <cellStyle name="Normal 99" xfId="831"/>
    <cellStyle name="Normal 99 2" xfId="832"/>
    <cellStyle name="Note 2" xfId="833"/>
    <cellStyle name="Note 2 2" xfId="834"/>
    <cellStyle name="Note 2 3" xfId="835"/>
    <cellStyle name="Note 2 4" xfId="836"/>
    <cellStyle name="Note 3" xfId="837"/>
    <cellStyle name="Note 3 2" xfId="838"/>
    <cellStyle name="Note 4" xfId="839"/>
    <cellStyle name="Output 2" xfId="840"/>
    <cellStyle name="Sheet Title" xfId="841"/>
    <cellStyle name="Title 2" xfId="842"/>
    <cellStyle name="Total 2" xfId="843"/>
    <cellStyle name="Total 2 2" xfId="844"/>
    <cellStyle name="Warning Text 2" xfId="845"/>
    <cellStyle name="Warning Text 2 2" xfId="846"/>
    <cellStyle name="Warning Text 2 2 2" xfId="847"/>
    <cellStyle name="Warning Text 2 3" xfId="848"/>
    <cellStyle name="Warning Text 2 3 2" xfId="849"/>
    <cellStyle name="Warning Text 3" xfId="850"/>
    <cellStyle name="Warning Text 3 2" xfId="851"/>
    <cellStyle name="Warning Text 3 2 2" xfId="852"/>
    <cellStyle name="Warning Text 3 3" xfId="853"/>
    <cellStyle name="Warning Text 4" xfId="854"/>
    <cellStyle name="Warning Text 4 2" xfId="855"/>
  </cellStyles>
  <dxfs count="13">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6072981</xdr:colOff>
      <xdr:row>0</xdr:row>
      <xdr:rowOff>76200</xdr:rowOff>
    </xdr:from>
    <xdr:to>
      <xdr:col>2</xdr:col>
      <xdr:colOff>7172866</xdr:colOff>
      <xdr:row>6</xdr:row>
      <xdr:rowOff>66675</xdr:rowOff>
    </xdr:to>
    <xdr:pic>
      <xdr:nvPicPr>
        <xdr:cNvPr id="1058" name="Picture 1" descr="The official logo of the IRS" title="IRS Logo"/>
        <xdr:cNvPicPr>
          <a:picLocks noChangeAspect="1"/>
        </xdr:cNvPicPr>
      </xdr:nvPicPr>
      <xdr:blipFill>
        <a:blip xmlns:r="http://schemas.openxmlformats.org/officeDocument/2006/relationships" r:embed="rId1"/>
        <a:srcRect/>
        <a:stretch>
          <a:fillRect/>
        </a:stretch>
      </xdr:blipFill>
      <xdr:spPr bwMode="auto">
        <a:xfrm>
          <a:off x="7287419" y="76200"/>
          <a:ext cx="1099885" cy="1062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49"/>
  <sheetViews>
    <sheetView showGridLines="0" tabSelected="1" showRuler="0" zoomScale="80" zoomScaleNormal="80" workbookViewId="0"/>
  </sheetViews>
  <sheetFormatPr defaultColWidth="18.77734375" defaultRowHeight="12.75" customHeight="1" x14ac:dyDescent="0.25"/>
  <cols>
    <col min="1" max="1" width="9.109375" style="19" customWidth="1"/>
    <col min="2" max="2" width="9.6640625" style="19" customWidth="1"/>
    <col min="3" max="3" width="108" style="19" customWidth="1"/>
    <col min="4" max="16384" width="18.77734375" style="19"/>
  </cols>
  <sheetData>
    <row r="1" spans="1:3" ht="15.6" x14ac:dyDescent="0.3">
      <c r="A1" s="75" t="s">
        <v>106</v>
      </c>
      <c r="B1" s="18"/>
      <c r="C1" s="206"/>
    </row>
    <row r="2" spans="1:3" ht="15.6" x14ac:dyDescent="0.3">
      <c r="A2" s="76" t="s">
        <v>105</v>
      </c>
      <c r="B2" s="20"/>
      <c r="C2" s="207"/>
    </row>
    <row r="3" spans="1:3" ht="13.2" x14ac:dyDescent="0.25">
      <c r="A3" s="77"/>
      <c r="B3" s="21"/>
      <c r="C3" s="208"/>
    </row>
    <row r="4" spans="1:3" ht="13.2" x14ac:dyDescent="0.25">
      <c r="A4" s="77" t="s">
        <v>244</v>
      </c>
      <c r="B4" s="22"/>
      <c r="C4" s="209"/>
    </row>
    <row r="5" spans="1:3" ht="13.2" x14ac:dyDescent="0.25">
      <c r="A5" s="77" t="s">
        <v>1898</v>
      </c>
      <c r="B5" s="22"/>
      <c r="C5" s="209"/>
    </row>
    <row r="6" spans="1:3" ht="13.2" x14ac:dyDescent="0.25">
      <c r="A6" s="77" t="s">
        <v>2611</v>
      </c>
      <c r="B6" s="22"/>
      <c r="C6" s="209"/>
    </row>
    <row r="7" spans="1:3" ht="13.2" x14ac:dyDescent="0.25">
      <c r="A7" s="23"/>
      <c r="B7" s="24"/>
      <c r="C7" s="210"/>
    </row>
    <row r="8" spans="1:3" ht="18" customHeight="1" x14ac:dyDescent="0.25">
      <c r="A8" s="25" t="s">
        <v>0</v>
      </c>
      <c r="B8" s="26"/>
      <c r="C8" s="211"/>
    </row>
    <row r="9" spans="1:3" ht="12.75" customHeight="1" x14ac:dyDescent="0.25">
      <c r="A9" s="27" t="s">
        <v>107</v>
      </c>
      <c r="B9" s="28"/>
      <c r="C9" s="212"/>
    </row>
    <row r="10" spans="1:3" ht="13.2" x14ac:dyDescent="0.25">
      <c r="A10" s="27" t="s">
        <v>108</v>
      </c>
      <c r="B10" s="28"/>
      <c r="C10" s="212"/>
    </row>
    <row r="11" spans="1:3" ht="13.2" x14ac:dyDescent="0.25">
      <c r="A11" s="27" t="s">
        <v>109</v>
      </c>
      <c r="B11" s="28"/>
      <c r="C11" s="212"/>
    </row>
    <row r="12" spans="1:3" ht="13.2" x14ac:dyDescent="0.25">
      <c r="A12" s="27" t="s">
        <v>110</v>
      </c>
      <c r="B12" s="28"/>
      <c r="C12" s="212"/>
    </row>
    <row r="13" spans="1:3" ht="13.2" x14ac:dyDescent="0.25">
      <c r="A13" s="27" t="s">
        <v>111</v>
      </c>
      <c r="B13" s="28"/>
      <c r="C13" s="212"/>
    </row>
    <row r="14" spans="1:3" ht="13.2" x14ac:dyDescent="0.25">
      <c r="A14" s="29"/>
      <c r="B14" s="30"/>
      <c r="C14" s="213"/>
    </row>
    <row r="15" spans="1:3" ht="13.2" x14ac:dyDescent="0.25"/>
    <row r="16" spans="1:3" ht="13.2" x14ac:dyDescent="0.25">
      <c r="A16" s="31" t="s">
        <v>1</v>
      </c>
      <c r="B16" s="32"/>
      <c r="C16" s="214"/>
    </row>
    <row r="17" spans="1:3" ht="13.2" x14ac:dyDescent="0.25">
      <c r="A17" s="221" t="s">
        <v>2</v>
      </c>
      <c r="B17" s="217"/>
      <c r="C17" s="218"/>
    </row>
    <row r="18" spans="1:3" ht="13.2" x14ac:dyDescent="0.25">
      <c r="A18" s="221" t="s">
        <v>207</v>
      </c>
      <c r="B18" s="217"/>
      <c r="C18" s="218"/>
    </row>
    <row r="19" spans="1:3" ht="13.2" x14ac:dyDescent="0.25">
      <c r="A19" s="221" t="s">
        <v>3</v>
      </c>
      <c r="B19" s="217"/>
      <c r="C19" s="218"/>
    </row>
    <row r="20" spans="1:3" ht="13.2" x14ac:dyDescent="0.25">
      <c r="A20" s="221" t="s">
        <v>4</v>
      </c>
      <c r="B20" s="217"/>
      <c r="C20" s="219"/>
    </row>
    <row r="21" spans="1:3" ht="13.2" x14ac:dyDescent="0.25">
      <c r="A21" s="221" t="s">
        <v>208</v>
      </c>
      <c r="B21" s="217"/>
      <c r="C21" s="220"/>
    </row>
    <row r="22" spans="1:3" ht="13.2" x14ac:dyDescent="0.25">
      <c r="A22" s="221" t="s">
        <v>209</v>
      </c>
      <c r="B22" s="217"/>
      <c r="C22" s="218"/>
    </row>
    <row r="23" spans="1:3" ht="13.2" x14ac:dyDescent="0.25">
      <c r="A23" s="221" t="s">
        <v>5</v>
      </c>
      <c r="B23" s="217"/>
      <c r="C23" s="218"/>
    </row>
    <row r="24" spans="1:3" ht="13.2" x14ac:dyDescent="0.25">
      <c r="A24" s="221" t="s">
        <v>104</v>
      </c>
      <c r="B24" s="217"/>
      <c r="C24" s="218"/>
    </row>
    <row r="25" spans="1:3" ht="13.2" x14ac:dyDescent="0.25">
      <c r="A25" s="221" t="s">
        <v>70</v>
      </c>
      <c r="B25" s="217"/>
      <c r="C25" s="218"/>
    </row>
    <row r="26" spans="1:3" ht="13.2" x14ac:dyDescent="0.25">
      <c r="A26" s="222" t="s">
        <v>2015</v>
      </c>
      <c r="B26" s="217"/>
      <c r="C26" s="218"/>
    </row>
    <row r="27" spans="1:3" ht="13.2" x14ac:dyDescent="0.25">
      <c r="A27" s="222" t="s">
        <v>2016</v>
      </c>
      <c r="B27" s="217"/>
      <c r="C27" s="218"/>
    </row>
    <row r="28" spans="1:3" ht="13.2" x14ac:dyDescent="0.25"/>
    <row r="29" spans="1:3" ht="13.2" x14ac:dyDescent="0.25">
      <c r="A29" s="31" t="s">
        <v>72</v>
      </c>
      <c r="B29" s="32"/>
      <c r="C29" s="214"/>
    </row>
    <row r="30" spans="1:3" ht="13.2" x14ac:dyDescent="0.25">
      <c r="A30" s="34"/>
      <c r="B30" s="35"/>
      <c r="C30" s="216"/>
    </row>
    <row r="31" spans="1:3" ht="13.2" x14ac:dyDescent="0.25">
      <c r="A31" s="33" t="s">
        <v>9</v>
      </c>
      <c r="B31" s="36"/>
      <c r="C31" s="215"/>
    </row>
    <row r="32" spans="1:3" ht="13.2" x14ac:dyDescent="0.25">
      <c r="A32" s="33" t="s">
        <v>10</v>
      </c>
      <c r="B32" s="36"/>
      <c r="C32" s="215"/>
    </row>
    <row r="33" spans="1:3" ht="12.75" customHeight="1" x14ac:dyDescent="0.25">
      <c r="A33" s="33" t="s">
        <v>11</v>
      </c>
      <c r="B33" s="36"/>
      <c r="C33" s="215"/>
    </row>
    <row r="34" spans="1:3" ht="12.75" customHeight="1" x14ac:dyDescent="0.25">
      <c r="A34" s="33" t="s">
        <v>12</v>
      </c>
      <c r="B34" s="37"/>
      <c r="C34" s="215"/>
    </row>
    <row r="35" spans="1:3" ht="13.2" x14ac:dyDescent="0.25">
      <c r="A35" s="33" t="s">
        <v>13</v>
      </c>
      <c r="B35" s="36"/>
      <c r="C35" s="215"/>
    </row>
    <row r="36" spans="1:3" ht="13.2" x14ac:dyDescent="0.25">
      <c r="A36" s="34"/>
      <c r="B36" s="35"/>
      <c r="C36" s="216"/>
    </row>
    <row r="37" spans="1:3" ht="13.2" x14ac:dyDescent="0.25">
      <c r="A37" s="33" t="s">
        <v>9</v>
      </c>
      <c r="B37" s="36"/>
      <c r="C37" s="215"/>
    </row>
    <row r="38" spans="1:3" ht="13.2" x14ac:dyDescent="0.25">
      <c r="A38" s="33" t="s">
        <v>10</v>
      </c>
      <c r="B38" s="36"/>
      <c r="C38" s="215"/>
    </row>
    <row r="39" spans="1:3" ht="13.2" x14ac:dyDescent="0.25">
      <c r="A39" s="33" t="s">
        <v>11</v>
      </c>
      <c r="B39" s="36"/>
      <c r="C39" s="215"/>
    </row>
    <row r="40" spans="1:3" ht="13.2" x14ac:dyDescent="0.25">
      <c r="A40" s="33" t="s">
        <v>12</v>
      </c>
      <c r="B40" s="37"/>
      <c r="C40" s="215"/>
    </row>
    <row r="41" spans="1:3" ht="13.2" x14ac:dyDescent="0.25">
      <c r="A41" s="33" t="s">
        <v>13</v>
      </c>
      <c r="B41" s="36"/>
      <c r="C41" s="215"/>
    </row>
    <row r="42" spans="1:3" ht="13.2" x14ac:dyDescent="0.25"/>
    <row r="43" spans="1:3" ht="13.2" x14ac:dyDescent="0.25">
      <c r="A43" s="85" t="s">
        <v>73</v>
      </c>
    </row>
    <row r="44" spans="1:3" ht="13.2" x14ac:dyDescent="0.25">
      <c r="A44" s="85" t="s">
        <v>204</v>
      </c>
    </row>
    <row r="45" spans="1:3" ht="13.2" x14ac:dyDescent="0.25">
      <c r="A45" s="85" t="s">
        <v>205</v>
      </c>
    </row>
    <row r="46" spans="1:3" ht="13.2" x14ac:dyDescent="0.25"/>
    <row r="47" spans="1:3" ht="12.75" hidden="1" customHeight="1" x14ac:dyDescent="0.3">
      <c r="A47" s="223" t="s">
        <v>2017</v>
      </c>
    </row>
    <row r="48" spans="1:3" ht="12.75" hidden="1" customHeight="1" x14ac:dyDescent="0.3">
      <c r="A48" s="223" t="s">
        <v>2018</v>
      </c>
    </row>
    <row r="49" spans="1:1" ht="12.75" hidden="1" customHeight="1" x14ac:dyDescent="0.3">
      <c r="A49" s="223" t="s">
        <v>2019</v>
      </c>
    </row>
  </sheetData>
  <customSheetViews>
    <customSheetView guid="{E96EC931-7DB8-9949-B69E-EB800FAB8EDD}" showPageBreaks="1" showGridLines="0" fitToPage="1" printArea="1" hiddenRows="1" showRuler="0">
      <selection activeCell="C17" sqref="C17:N17"/>
      <pageMargins left="0.7" right="0.7" top="0.75" bottom="0.75" header="0.3" footer="0.3"/>
      <printOptions horizontalCentered="1"/>
      <pageSetup scale="90"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C17" sqref="C17:N17"/>
      <pageMargins left="0.7" right="0.7" top="0.75" bottom="0.75" header="0.3" footer="0.3"/>
      <printOptions horizontalCentered="1"/>
      <pageSetup scale="88" orientation="landscape" horizontalDpi="1200" verticalDpi="1200"/>
      <headerFooter>
        <oddHeader>&amp;CIRS Office of Safeguards SCSEM</oddHeader>
        <oddFooter>&amp;L&amp;F&amp;RPage &amp;P of &amp;N</oddFooter>
      </headerFooter>
    </customSheetView>
    <customSheetView guid="{49FE20BB-FBAE-4179-A770-21772DC36366}" showGridLines="0" fitToPage="1" hiddenRows="1" showRuler="0">
      <selection activeCell="C17" sqref="C17:N17"/>
      <pageMargins left="0.7" right="0.7" top="0.75" bottom="0.75" header="0.3" footer="0.3"/>
      <printOptions horizontalCentered="1"/>
      <pageSetup scale="90" orientation="landscape" horizontalDpi="1200" verticalDpi="1200"/>
      <headerFooter>
        <oddHeader>&amp;CIRS Office of Safeguards SCSEM</oddHeader>
        <oddFooter>&amp;L&amp;F&amp;RPage &amp;P of &amp;N</oddFooter>
      </headerFooter>
    </customSheetView>
  </customSheetViews>
  <phoneticPr fontId="2" type="noConversion"/>
  <dataValidations count="11">
    <dataValidation allowBlank="1" showInputMessage="1" showErrorMessage="1" prompt="Insert complete agency name" sqref="C17"/>
    <dataValidation allowBlank="1" showInputMessage="1" showErrorMessage="1" prompt="Insert complete agency code" sqref="C18"/>
    <dataValidation allowBlank="1" showInputMessage="1" showErrorMessage="1" prompt="Insert city, state and address or building number" sqref="C19"/>
    <dataValidation allowBlank="1" showInputMessage="1" showErrorMessage="1" prompt="Insert date testing occurred" sqref="C20"/>
    <dataValidation allowBlank="1" showInputMessage="1" showErrorMessage="1" prompt="Insert date of closing conference" sqref="C21"/>
    <dataValidation allowBlank="1" showInputMessage="1" showErrorMessage="1" prompt="Insert agency code(s) for all shared agencies" sqref="C22"/>
    <dataValidation allowBlank="1" showInputMessage="1" showErrorMessage="1" prompt="Insert device/host name" sqref="C24"/>
    <dataValidation allowBlank="1" showInputMessage="1" showErrorMessage="1" prompt="Insert operating system version (major and minor release/version)" sqref="C25"/>
    <dataValidation type="list" allowBlank="1" showInputMessage="1" showErrorMessage="1" prompt="Select logical network location of device" sqref="C26">
      <formula1>$A$47:$A$49</formula1>
    </dataValidation>
    <dataValidation allowBlank="1" showInputMessage="1" showErrorMessage="1" prompt="Insert device function" sqref="C27"/>
    <dataValidation allowBlank="1" showInputMessage="1" showErrorMessage="1" prompt="Insert tester name and organization" sqref="C23"/>
  </dataValidations>
  <printOptions horizontalCentered="1"/>
  <pageMargins left="0.7" right="0.7" top="0.75" bottom="0.75" header="0.3" footer="0.3"/>
  <pageSetup scale="90"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showRuler="0" zoomScale="90" zoomScaleNormal="90" workbookViewId="0">
      <selection activeCell="G23" sqref="G23"/>
    </sheetView>
  </sheetViews>
  <sheetFormatPr defaultColWidth="18.77734375" defaultRowHeight="12.75" customHeight="1" x14ac:dyDescent="0.25"/>
  <cols>
    <col min="1" max="1" width="8.88671875" customWidth="1"/>
    <col min="2" max="2" width="10.44140625" customWidth="1"/>
    <col min="3" max="3" width="10.6640625" bestFit="1" customWidth="1"/>
    <col min="4" max="4" width="10.6640625" customWidth="1"/>
    <col min="5" max="5" width="10.44140625" customWidth="1"/>
    <col min="6" max="6" width="12.6640625" customWidth="1"/>
    <col min="7" max="7" width="10.6640625" customWidth="1"/>
    <col min="8" max="9" width="14.109375" hidden="1" customWidth="1"/>
    <col min="10" max="13" width="8.88671875" customWidth="1"/>
    <col min="14" max="14" width="9.109375" customWidth="1"/>
    <col min="15" max="15" width="10.109375" customWidth="1"/>
  </cols>
  <sheetData>
    <row r="1" spans="1:15" ht="13.2" x14ac:dyDescent="0.25">
      <c r="A1" s="5" t="s">
        <v>203</v>
      </c>
      <c r="B1" s="6"/>
      <c r="C1" s="6"/>
      <c r="D1" s="6"/>
      <c r="E1" s="6"/>
      <c r="F1" s="6"/>
      <c r="G1" s="6"/>
      <c r="H1" s="6"/>
      <c r="I1" s="132"/>
      <c r="J1" s="6"/>
      <c r="K1" s="6"/>
      <c r="L1" s="6"/>
      <c r="M1" s="6"/>
      <c r="N1" s="6"/>
      <c r="O1" s="132"/>
    </row>
    <row r="2" spans="1:15" s="1" customFormat="1" ht="18" customHeight="1" x14ac:dyDescent="0.25">
      <c r="A2" s="79" t="s">
        <v>18</v>
      </c>
      <c r="B2" s="80"/>
      <c r="C2" s="80"/>
      <c r="D2" s="80"/>
      <c r="E2" s="80"/>
      <c r="F2" s="80"/>
      <c r="G2" s="80"/>
      <c r="H2" s="80"/>
      <c r="I2" s="133"/>
      <c r="J2" s="80"/>
      <c r="K2" s="80"/>
      <c r="L2" s="80"/>
      <c r="M2" s="80"/>
      <c r="N2" s="80"/>
      <c r="O2" s="133"/>
    </row>
    <row r="3" spans="1:15" s="1" customFormat="1" ht="12.75" customHeight="1" x14ac:dyDescent="0.25">
      <c r="A3" s="149" t="s">
        <v>1254</v>
      </c>
      <c r="B3" s="8"/>
      <c r="C3" s="8"/>
      <c r="D3" s="8"/>
      <c r="E3" s="8"/>
      <c r="F3" s="8"/>
      <c r="G3" s="8"/>
      <c r="H3" s="8"/>
      <c r="I3" s="8"/>
      <c r="J3" s="8"/>
      <c r="K3" s="8"/>
      <c r="L3" s="8"/>
      <c r="M3" s="8"/>
      <c r="N3" s="8"/>
      <c r="O3" s="8"/>
    </row>
    <row r="4" spans="1:15" s="1" customFormat="1" ht="13.2" x14ac:dyDescent="0.25">
      <c r="A4" s="81"/>
      <c r="B4" s="8"/>
      <c r="C4" s="8"/>
      <c r="D4" s="8"/>
      <c r="E4" s="8"/>
      <c r="F4" s="8"/>
      <c r="G4" s="8"/>
      <c r="H4" s="8"/>
      <c r="I4" s="8"/>
      <c r="J4" s="8"/>
      <c r="K4" s="8"/>
      <c r="L4" s="8"/>
      <c r="M4" s="8"/>
      <c r="N4" s="8"/>
      <c r="O4" s="8"/>
    </row>
    <row r="5" spans="1:15" s="1" customFormat="1" ht="13.2" x14ac:dyDescent="0.25">
      <c r="A5" s="81" t="s">
        <v>2020</v>
      </c>
      <c r="B5" s="8"/>
      <c r="C5" s="8"/>
      <c r="D5" s="8"/>
      <c r="E5" s="8"/>
      <c r="F5" s="8"/>
      <c r="G5" s="8"/>
      <c r="H5" s="8"/>
      <c r="I5" s="8"/>
      <c r="J5" s="8"/>
      <c r="K5" s="8"/>
      <c r="L5" s="8"/>
      <c r="M5" s="8"/>
      <c r="N5" s="8"/>
      <c r="O5" s="8"/>
    </row>
    <row r="6" spans="1:15" s="1" customFormat="1" ht="13.2" x14ac:dyDescent="0.25">
      <c r="A6" s="81" t="s">
        <v>2021</v>
      </c>
      <c r="B6" s="8"/>
      <c r="C6" s="8"/>
      <c r="D6" s="8"/>
      <c r="E6" s="8"/>
      <c r="F6" s="8"/>
      <c r="G6" s="8"/>
      <c r="H6" s="8"/>
      <c r="I6" s="8"/>
      <c r="J6" s="8"/>
      <c r="K6" s="8"/>
      <c r="L6" s="8"/>
      <c r="M6" s="8"/>
      <c r="N6" s="8"/>
      <c r="O6" s="8"/>
    </row>
    <row r="7" spans="1:15" s="1" customFormat="1" ht="13.2" x14ac:dyDescent="0.25">
      <c r="A7" s="82"/>
      <c r="B7" s="9"/>
      <c r="C7" s="9"/>
      <c r="D7" s="9"/>
      <c r="E7" s="9"/>
      <c r="F7" s="9"/>
      <c r="G7" s="9"/>
      <c r="H7" s="9"/>
      <c r="I7" s="134"/>
      <c r="J7" s="9"/>
      <c r="K7" s="9"/>
      <c r="L7" s="9"/>
      <c r="M7" s="9"/>
      <c r="N7" s="9"/>
      <c r="O7" s="134"/>
    </row>
    <row r="8" spans="1:15" ht="12.75" customHeight="1" x14ac:dyDescent="0.25">
      <c r="A8" s="127"/>
      <c r="B8" s="128"/>
      <c r="C8" s="128"/>
      <c r="D8" s="128"/>
      <c r="E8" s="128"/>
      <c r="F8" s="128"/>
      <c r="G8" s="128"/>
      <c r="H8" s="128"/>
      <c r="I8" s="128"/>
      <c r="J8" s="128"/>
      <c r="K8" s="128"/>
      <c r="L8" s="128"/>
      <c r="M8" s="128"/>
      <c r="N8" s="128"/>
      <c r="O8" s="128"/>
    </row>
    <row r="9" spans="1:15" ht="12.75" customHeight="1" x14ac:dyDescent="0.25">
      <c r="A9" s="93"/>
      <c r="B9" s="129" t="s">
        <v>1188</v>
      </c>
      <c r="C9" s="130"/>
      <c r="D9" s="130"/>
      <c r="E9" s="130"/>
      <c r="F9" s="130"/>
      <c r="G9" s="131"/>
      <c r="K9" s="1"/>
      <c r="L9" s="1"/>
      <c r="M9" s="1"/>
      <c r="N9" s="1"/>
      <c r="O9" s="1"/>
    </row>
    <row r="10" spans="1:15" ht="12.75" customHeight="1" x14ac:dyDescent="0.25">
      <c r="A10" s="94" t="s">
        <v>1169</v>
      </c>
      <c r="B10" s="95" t="s">
        <v>1170</v>
      </c>
      <c r="C10" s="96"/>
      <c r="D10" s="97"/>
      <c r="E10" s="97"/>
      <c r="F10" s="97"/>
      <c r="G10" s="98"/>
      <c r="K10" s="99" t="s">
        <v>1171</v>
      </c>
      <c r="L10" s="100"/>
      <c r="M10" s="100"/>
      <c r="N10" s="100"/>
      <c r="O10" s="101"/>
    </row>
    <row r="11" spans="1:15" ht="34.200000000000003" x14ac:dyDescent="0.25">
      <c r="A11" s="102"/>
      <c r="B11" s="103" t="s">
        <v>1172</v>
      </c>
      <c r="C11" s="104" t="s">
        <v>1173</v>
      </c>
      <c r="D11" s="104" t="s">
        <v>1174</v>
      </c>
      <c r="E11" s="104" t="s">
        <v>247</v>
      </c>
      <c r="F11" s="104" t="s">
        <v>1238</v>
      </c>
      <c r="G11" s="105" t="s">
        <v>1175</v>
      </c>
      <c r="K11" s="106" t="s">
        <v>24</v>
      </c>
      <c r="L11" s="107"/>
      <c r="M11" s="108" t="s">
        <v>23</v>
      </c>
      <c r="N11" s="108" t="s">
        <v>19</v>
      </c>
      <c r="O11" s="109" t="s">
        <v>20</v>
      </c>
    </row>
    <row r="12" spans="1:15" ht="12.75" customHeight="1" x14ac:dyDescent="0.25">
      <c r="A12" s="110"/>
      <c r="B12" s="227">
        <f>COUNTIF('Test Cases'!J3:J201,"Pass")</f>
        <v>0</v>
      </c>
      <c r="C12" s="228">
        <f>COUNTIF('Test Cases'!J3:J201,"Fail")</f>
        <v>0</v>
      </c>
      <c r="D12" s="225">
        <f>COUNTIF('Test Cases'!J3:J201,"Info")</f>
        <v>0</v>
      </c>
      <c r="E12" s="227">
        <f>COUNTIF('Test Cases'!J3:J201,"N/A")</f>
        <v>0</v>
      </c>
      <c r="F12" s="227">
        <f>B12+C12</f>
        <v>0</v>
      </c>
      <c r="G12" s="229">
        <f>D24/100</f>
        <v>0</v>
      </c>
      <c r="K12" s="112" t="s">
        <v>1176</v>
      </c>
      <c r="L12" s="113"/>
      <c r="M12" s="114">
        <f>COUNTA('Test Cases'!J3:J201)</f>
        <v>0</v>
      </c>
      <c r="N12" s="226">
        <f>O12-M12</f>
        <v>184</v>
      </c>
      <c r="O12" s="115">
        <f>COUNTA('Test Cases'!A3:A201)</f>
        <v>184</v>
      </c>
    </row>
    <row r="13" spans="1:15" ht="12.75" customHeight="1" x14ac:dyDescent="0.25">
      <c r="A13" s="110"/>
      <c r="B13" s="116"/>
      <c r="C13" s="83"/>
      <c r="D13" s="83"/>
      <c r="E13" s="83"/>
      <c r="F13" s="83"/>
      <c r="G13" s="83"/>
      <c r="K13" s="117"/>
      <c r="L13" s="117"/>
      <c r="M13" s="117"/>
      <c r="N13" s="117"/>
      <c r="O13" s="117"/>
    </row>
    <row r="14" spans="1:15" ht="12.75" customHeight="1" x14ac:dyDescent="0.25">
      <c r="A14" s="110"/>
      <c r="B14" s="95" t="s">
        <v>1177</v>
      </c>
      <c r="C14" s="97"/>
      <c r="D14" s="97"/>
      <c r="E14" s="97"/>
      <c r="F14" s="97"/>
      <c r="G14" s="118"/>
      <c r="K14" s="117"/>
      <c r="L14" s="117"/>
      <c r="M14" s="117"/>
      <c r="N14" s="117"/>
      <c r="O14" s="117"/>
    </row>
    <row r="15" spans="1:15" ht="12.75" customHeight="1" x14ac:dyDescent="0.25">
      <c r="A15" s="119"/>
      <c r="B15" s="120" t="s">
        <v>1178</v>
      </c>
      <c r="C15" s="120" t="s">
        <v>1179</v>
      </c>
      <c r="D15" s="120" t="s">
        <v>7</v>
      </c>
      <c r="E15" s="120" t="s">
        <v>8</v>
      </c>
      <c r="F15" s="120" t="s">
        <v>247</v>
      </c>
      <c r="G15" s="120" t="s">
        <v>1180</v>
      </c>
      <c r="H15" s="121" t="s">
        <v>1252</v>
      </c>
      <c r="I15" s="121" t="s">
        <v>1253</v>
      </c>
      <c r="K15" s="84"/>
      <c r="L15" s="84"/>
      <c r="M15" s="84"/>
      <c r="N15" s="84"/>
      <c r="O15" s="84"/>
    </row>
    <row r="16" spans="1:15" ht="12.75" customHeight="1" x14ac:dyDescent="0.25">
      <c r="A16" s="119"/>
      <c r="B16" s="122">
        <v>8</v>
      </c>
      <c r="C16" s="123">
        <f>COUNTIF('Test Cases'!Z:Z,B16)</f>
        <v>0</v>
      </c>
      <c r="D16" s="111">
        <f>COUNTIFS('Test Cases'!Z:Z,B16,'Test Cases'!J:J,$D$15)</f>
        <v>0</v>
      </c>
      <c r="E16" s="111">
        <f>COUNTIFS('Test Cases'!Z:Z,B16,'Test Cases'!J:J,$E$15)</f>
        <v>0</v>
      </c>
      <c r="F16" s="111">
        <f>COUNTIFS('Test Cases'!Z:Z,B16,'Test Cases'!J:J,$F$15)</f>
        <v>0</v>
      </c>
      <c r="G16" s="148">
        <v>1500</v>
      </c>
      <c r="H16">
        <f t="shared" ref="H16:H20" si="0">(C16-F16)*(G16)</f>
        <v>0</v>
      </c>
      <c r="I16">
        <f t="shared" ref="I16:I20" si="1">D16*G16</f>
        <v>0</v>
      </c>
      <c r="K16" s="83"/>
      <c r="L16" s="83"/>
      <c r="M16" s="83"/>
      <c r="N16" s="83"/>
      <c r="O16" s="83"/>
    </row>
    <row r="17" spans="1:15" ht="12.75" customHeight="1" x14ac:dyDescent="0.25">
      <c r="A17" s="224"/>
      <c r="B17" s="122">
        <v>7</v>
      </c>
      <c r="C17" s="123">
        <f>COUNTIF('Test Cases'!Z:Z,B17)</f>
        <v>5</v>
      </c>
      <c r="D17" s="111">
        <f>COUNTIFS('Test Cases'!Z:Z,B17,'Test Cases'!J:J,$D$15)</f>
        <v>0</v>
      </c>
      <c r="E17" s="111">
        <f>COUNTIFS('Test Cases'!Z:Z,B17,'Test Cases'!J:J,$E$15)</f>
        <v>0</v>
      </c>
      <c r="F17" s="111">
        <f>COUNTIFS('Test Cases'!Z:Z,B17,'Test Cases'!J:J,$F$15)</f>
        <v>0</v>
      </c>
      <c r="G17" s="148">
        <v>750</v>
      </c>
      <c r="H17">
        <f t="shared" si="0"/>
        <v>3750</v>
      </c>
      <c r="I17">
        <f t="shared" si="1"/>
        <v>0</v>
      </c>
      <c r="K17" s="83"/>
      <c r="L17" s="83"/>
      <c r="M17" s="83"/>
      <c r="N17" s="83"/>
      <c r="O17" s="83"/>
    </row>
    <row r="18" spans="1:15" ht="12.75" customHeight="1" x14ac:dyDescent="0.25">
      <c r="A18" s="224"/>
      <c r="B18" s="122">
        <v>6</v>
      </c>
      <c r="C18" s="123">
        <f>COUNTIF('Test Cases'!Z:Z,B18)</f>
        <v>16</v>
      </c>
      <c r="D18" s="111">
        <f>COUNTIFS('Test Cases'!Z:Z,B18,'Test Cases'!J:J,$D$15)</f>
        <v>0</v>
      </c>
      <c r="E18" s="111">
        <f>COUNTIFS('Test Cases'!Z:Z,B18,'Test Cases'!J:J,$E$15)</f>
        <v>0</v>
      </c>
      <c r="F18" s="111">
        <f>COUNTIFS('Test Cases'!Z:Z,B18,'Test Cases'!J:J,$F$15)</f>
        <v>0</v>
      </c>
      <c r="G18" s="148">
        <v>100</v>
      </c>
      <c r="H18">
        <f t="shared" si="0"/>
        <v>1600</v>
      </c>
      <c r="I18">
        <f t="shared" si="1"/>
        <v>0</v>
      </c>
      <c r="K18" s="83"/>
      <c r="L18" s="83"/>
      <c r="M18" s="83"/>
      <c r="N18" s="83"/>
      <c r="O18" s="83"/>
    </row>
    <row r="19" spans="1:15" ht="12.75" customHeight="1" x14ac:dyDescent="0.25">
      <c r="A19" s="224"/>
      <c r="B19" s="122">
        <v>5</v>
      </c>
      <c r="C19" s="123">
        <f>COUNTIF('Test Cases'!Z:Z,B19)</f>
        <v>63</v>
      </c>
      <c r="D19" s="111">
        <f>COUNTIFS('Test Cases'!Z:Z,B19,'Test Cases'!J:J,$D$15)</f>
        <v>0</v>
      </c>
      <c r="E19" s="111">
        <f>COUNTIFS('Test Cases'!Z:Z,B19,'Test Cases'!J:J,$E$15)</f>
        <v>0</v>
      </c>
      <c r="F19" s="111">
        <f>COUNTIFS('Test Cases'!Z:Z,B19,'Test Cases'!J:J,$F$15)</f>
        <v>0</v>
      </c>
      <c r="G19" s="148">
        <v>50</v>
      </c>
      <c r="H19">
        <f t="shared" si="0"/>
        <v>3150</v>
      </c>
      <c r="I19">
        <f t="shared" si="1"/>
        <v>0</v>
      </c>
      <c r="K19" s="83"/>
      <c r="L19" s="83"/>
      <c r="M19" s="83"/>
      <c r="N19" s="83"/>
      <c r="O19" s="83"/>
    </row>
    <row r="20" spans="1:15" ht="12.75" customHeight="1" x14ac:dyDescent="0.25">
      <c r="A20" s="224"/>
      <c r="B20" s="122">
        <v>4</v>
      </c>
      <c r="C20" s="123">
        <f>COUNTIF('Test Cases'!Z:Z,B20)</f>
        <v>93</v>
      </c>
      <c r="D20" s="111">
        <f>COUNTIFS('Test Cases'!Z:Z,B20,'Test Cases'!J:J,$D$15)</f>
        <v>0</v>
      </c>
      <c r="E20" s="111">
        <f>COUNTIFS('Test Cases'!Z:Z,B20,'Test Cases'!J:J,$E$15)</f>
        <v>0</v>
      </c>
      <c r="F20" s="111">
        <f>COUNTIFS('Test Cases'!Z:Z,B20,'Test Cases'!J:J,$F$15)</f>
        <v>0</v>
      </c>
      <c r="G20" s="148">
        <v>10</v>
      </c>
      <c r="H20">
        <f t="shared" si="0"/>
        <v>930</v>
      </c>
      <c r="I20">
        <f t="shared" si="1"/>
        <v>0</v>
      </c>
      <c r="K20" s="83"/>
      <c r="L20" s="83"/>
      <c r="M20" s="83"/>
      <c r="N20" s="83"/>
      <c r="O20" s="83"/>
    </row>
    <row r="21" spans="1:15" ht="12.75" customHeight="1" x14ac:dyDescent="0.25">
      <c r="A21" s="119"/>
      <c r="B21" s="122">
        <v>3</v>
      </c>
      <c r="C21" s="123">
        <f>COUNTIF('Test Cases'!Z:Z,B21)</f>
        <v>3</v>
      </c>
      <c r="D21" s="111">
        <f>COUNTIFS('Test Cases'!Z:Z,B21,'Test Cases'!J:J,$D$15)</f>
        <v>0</v>
      </c>
      <c r="E21" s="111">
        <f>COUNTIFS('Test Cases'!Z:Z,B21,'Test Cases'!J:J,$E$15)</f>
        <v>0</v>
      </c>
      <c r="F21" s="111">
        <f>COUNTIFS('Test Cases'!Z:Z,B21,'Test Cases'!J:J,$F$15)</f>
        <v>0</v>
      </c>
      <c r="G21" s="148">
        <v>5</v>
      </c>
      <c r="H21">
        <f>(C21-F21)*(G21)</f>
        <v>15</v>
      </c>
      <c r="I21">
        <f>D21*G21</f>
        <v>0</v>
      </c>
      <c r="K21" s="83"/>
      <c r="L21" s="83"/>
      <c r="M21" s="83"/>
      <c r="N21" s="83"/>
      <c r="O21" s="83"/>
    </row>
    <row r="22" spans="1:15" ht="12.75" customHeight="1" x14ac:dyDescent="0.25">
      <c r="A22" s="119"/>
      <c r="B22" s="122">
        <v>2</v>
      </c>
      <c r="C22" s="123">
        <f>COUNTIF('Test Cases'!Z:Z,B22)</f>
        <v>1</v>
      </c>
      <c r="D22" s="111">
        <f>COUNTIFS('Test Cases'!Z:Z,B22,'Test Cases'!J:J,$D$15)</f>
        <v>0</v>
      </c>
      <c r="E22" s="111">
        <f>COUNTIFS('Test Cases'!Z:Z,B22,'Test Cases'!J:J,$E$15)</f>
        <v>0</v>
      </c>
      <c r="F22" s="111">
        <f>COUNTIFS('Test Cases'!Z:Z,B22,'Test Cases'!J:J,$F$15)</f>
        <v>0</v>
      </c>
      <c r="G22" s="148">
        <v>2</v>
      </c>
      <c r="H22">
        <f>(C22-F22)*(G22)</f>
        <v>2</v>
      </c>
      <c r="I22">
        <f>D22*G22</f>
        <v>0</v>
      </c>
      <c r="K22" s="83"/>
      <c r="L22" s="83"/>
      <c r="M22" s="83"/>
      <c r="N22" s="83"/>
      <c r="O22" s="83"/>
    </row>
    <row r="23" spans="1:15" ht="13.2" x14ac:dyDescent="0.25">
      <c r="A23" s="119"/>
      <c r="B23" s="122">
        <v>1</v>
      </c>
      <c r="C23" s="123">
        <f>COUNTIF('Test Cases'!Z:Z,B23)</f>
        <v>3</v>
      </c>
      <c r="D23" s="111">
        <f>COUNTIFS('Test Cases'!Z:Z,B23,'Test Cases'!J:J,$D$15)</f>
        <v>0</v>
      </c>
      <c r="E23" s="111">
        <f>COUNTIFS('Test Cases'!Z:Z,B23,'Test Cases'!J:J,$E$15)</f>
        <v>0</v>
      </c>
      <c r="F23" s="111">
        <f>COUNTIFS('Test Cases'!Z:Z,B23,'Test Cases'!J:J,$F$15)</f>
        <v>0</v>
      </c>
      <c r="G23" s="148">
        <v>1</v>
      </c>
      <c r="H23">
        <f>(C23-F23)*(G23)</f>
        <v>3</v>
      </c>
      <c r="I23">
        <f>D23*G23</f>
        <v>0</v>
      </c>
      <c r="K23" s="83"/>
      <c r="L23" s="83"/>
      <c r="M23" s="83"/>
      <c r="N23" s="83"/>
      <c r="O23" s="83"/>
    </row>
    <row r="24" spans="1:15" ht="13.2" hidden="1" x14ac:dyDescent="0.25">
      <c r="A24" s="119"/>
      <c r="B24" s="146" t="s">
        <v>1181</v>
      </c>
      <c r="C24" s="147"/>
      <c r="D24" s="171">
        <f>SUM(I16:I23)/SUM(H16:H23)*100</f>
        <v>0</v>
      </c>
      <c r="K24" s="83"/>
      <c r="L24" s="83"/>
      <c r="M24" s="83"/>
      <c r="N24" s="83"/>
      <c r="O24" s="83"/>
    </row>
    <row r="25" spans="1:15" ht="12.75" customHeight="1" x14ac:dyDescent="0.25">
      <c r="A25" s="124"/>
      <c r="B25" s="125"/>
      <c r="C25" s="125"/>
      <c r="D25" s="125"/>
      <c r="E25" s="125"/>
      <c r="F25" s="125"/>
      <c r="G25" s="125"/>
      <c r="H25" s="125"/>
      <c r="I25" s="125"/>
      <c r="J25" s="125"/>
      <c r="K25" s="126"/>
      <c r="L25" s="126"/>
      <c r="M25" s="126"/>
      <c r="N25" s="126"/>
      <c r="O25" s="126"/>
    </row>
    <row r="27" spans="1:15" ht="12.75" customHeight="1" x14ac:dyDescent="0.25">
      <c r="A27" s="230">
        <f>D12+N12</f>
        <v>184</v>
      </c>
      <c r="B27" s="231" t="str">
        <f>"WARNING: THERE IS AT LEAST ONE TEST CASE WITH AN 'INFO' OR BLANK STATUS (SEE ABOVE)"</f>
        <v>WARNING: THERE IS AT LEAST ONE TEST CASE WITH AN 'INFO' OR BLANK STATUS (SEE ABOVE)</v>
      </c>
    </row>
    <row r="28" spans="1:15" ht="12.75" customHeight="1" x14ac:dyDescent="0.25">
      <c r="B28" s="232"/>
    </row>
    <row r="29" spans="1:15" ht="12.75" customHeight="1" x14ac:dyDescent="0.25">
      <c r="A29" s="230">
        <f>SUMPRODUCT(--ISERROR('Test Cases'!Z3:Z201))</f>
        <v>0</v>
      </c>
      <c r="B29" s="231" t="str">
        <f>"WARNING: THERE IS AT LEAST ONE TEST CASE WITH MULTIPLE OR INVALID ISSUE CODES (SEE TEST CASES TAB)"</f>
        <v>WARNING: THERE IS AT LEAST ONE TEST CASE WITH MULTIPLE OR INVALID ISSUE CODES (SEE TEST CASES TAB)</v>
      </c>
    </row>
  </sheetData>
  <customSheetViews>
    <customSheetView guid="{E96EC931-7DB8-9949-B69E-EB800FAB8EDD}" showGridLines="0" fitToPage="1" hiddenRows="1" showRuler="0">
      <selection activeCell="K19" sqref="K19"/>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K19" sqref="K19"/>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 guid="{49FE20BB-FBAE-4179-A770-21772DC36366}" showGridLines="0" fitToPage="1" hiddenRows="1" showRuler="0">
      <selection activeCell="K19" sqref="K19"/>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s>
  <conditionalFormatting sqref="D12">
    <cfRule type="cellIs" dxfId="12" priority="5" stopIfTrue="1" operator="greaterThan">
      <formula>0</formula>
    </cfRule>
  </conditionalFormatting>
  <conditionalFormatting sqref="N12">
    <cfRule type="cellIs" dxfId="11" priority="3" stopIfTrue="1" operator="greaterThan">
      <formula>0</formula>
    </cfRule>
    <cfRule type="cellIs" dxfId="10" priority="4" stopIfTrue="1" operator="lessThan">
      <formula>0</formula>
    </cfRule>
  </conditionalFormatting>
  <conditionalFormatting sqref="B27">
    <cfRule type="expression" dxfId="9" priority="2" stopIfTrue="1">
      <formula>$A$27=0</formula>
    </cfRule>
  </conditionalFormatting>
  <conditionalFormatting sqref="B29">
    <cfRule type="expression" dxfId="8" priority="1" stopIfTrue="1">
      <formula>$A$29=0</formula>
    </cfRule>
  </conditionalFormatting>
  <printOptions horizontalCentered="1"/>
  <pageMargins left="0.7" right="0.7" top="0.75" bottom="0.75" header="0.3" footer="0.3"/>
  <pageSetup orientation="landscape" horizontalDpi="1200" verticalDpi="1200" r:id="rId1"/>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61"/>
  <sheetViews>
    <sheetView showGridLines="0" showRuler="0" zoomScale="90" zoomScaleNormal="90" workbookViewId="0">
      <pane ySplit="1" topLeftCell="A2" activePane="bottomLeft" state="frozenSplit"/>
      <selection pane="bottomLeft" activeCell="C36" sqref="C36"/>
    </sheetView>
  </sheetViews>
  <sheetFormatPr defaultColWidth="18.77734375" defaultRowHeight="12.75" customHeight="1" x14ac:dyDescent="0.25"/>
  <cols>
    <col min="1" max="14" width="9.109375" style="41" customWidth="1"/>
    <col min="15" max="16384" width="18.77734375" style="41"/>
  </cols>
  <sheetData>
    <row r="1" spans="1:14" ht="13.2" x14ac:dyDescent="0.25">
      <c r="A1" s="42" t="s">
        <v>27</v>
      </c>
      <c r="B1" s="38"/>
      <c r="C1" s="38"/>
      <c r="D1" s="38"/>
      <c r="E1" s="38"/>
      <c r="F1" s="38"/>
      <c r="G1" s="38"/>
      <c r="H1" s="38"/>
      <c r="I1" s="38"/>
      <c r="J1" s="38"/>
      <c r="K1" s="38"/>
      <c r="L1" s="38"/>
      <c r="M1" s="38"/>
      <c r="N1" s="39"/>
    </row>
    <row r="2" spans="1:14" s="46" customFormat="1" ht="12.75" customHeight="1" x14ac:dyDescent="0.25">
      <c r="A2" s="43" t="s">
        <v>77</v>
      </c>
      <c r="B2" s="44"/>
      <c r="C2" s="44"/>
      <c r="D2" s="44"/>
      <c r="E2" s="44"/>
      <c r="F2" s="44"/>
      <c r="G2" s="44"/>
      <c r="H2" s="44"/>
      <c r="I2" s="44"/>
      <c r="J2" s="44"/>
      <c r="K2" s="44"/>
      <c r="L2" s="44"/>
      <c r="M2" s="44"/>
      <c r="N2" s="45"/>
    </row>
    <row r="3" spans="1:14" s="49" customFormat="1" ht="12.75" customHeight="1" x14ac:dyDescent="0.25">
      <c r="A3" s="57" t="s">
        <v>112</v>
      </c>
      <c r="B3" s="47"/>
      <c r="C3" s="47"/>
      <c r="D3" s="47"/>
      <c r="E3" s="47"/>
      <c r="F3" s="47"/>
      <c r="G3" s="47"/>
      <c r="H3" s="47"/>
      <c r="I3" s="47"/>
      <c r="J3" s="47"/>
      <c r="K3" s="47"/>
      <c r="L3" s="47"/>
      <c r="M3" s="47"/>
      <c r="N3" s="48"/>
    </row>
    <row r="4" spans="1:14" s="49" customFormat="1" ht="13.2" x14ac:dyDescent="0.25">
      <c r="A4" s="40" t="s">
        <v>246</v>
      </c>
      <c r="B4" s="50"/>
      <c r="C4" s="50"/>
      <c r="D4" s="50"/>
      <c r="E4" s="50"/>
      <c r="F4" s="50"/>
      <c r="G4" s="50"/>
      <c r="H4" s="50"/>
      <c r="I4" s="50"/>
      <c r="J4" s="50"/>
      <c r="K4" s="50"/>
      <c r="L4" s="50"/>
      <c r="M4" s="50"/>
      <c r="N4" s="51"/>
    </row>
    <row r="5" spans="1:14" s="49" customFormat="1" ht="13.2" x14ac:dyDescent="0.25">
      <c r="A5" s="40" t="s">
        <v>1237</v>
      </c>
      <c r="B5" s="50"/>
      <c r="C5" s="50"/>
      <c r="D5" s="50"/>
      <c r="E5" s="50"/>
      <c r="F5" s="50"/>
      <c r="G5" s="50"/>
      <c r="H5" s="50"/>
      <c r="I5" s="50"/>
      <c r="J5" s="50"/>
      <c r="K5" s="50"/>
      <c r="L5" s="50"/>
      <c r="M5" s="50"/>
      <c r="N5" s="51"/>
    </row>
    <row r="6" spans="1:14" s="49" customFormat="1" ht="13.2" x14ac:dyDescent="0.25">
      <c r="A6" s="40"/>
      <c r="B6" s="50"/>
      <c r="C6" s="50"/>
      <c r="D6" s="50"/>
      <c r="E6" s="50"/>
      <c r="F6" s="50"/>
      <c r="G6" s="50"/>
      <c r="H6" s="50"/>
      <c r="I6" s="50"/>
      <c r="J6" s="50"/>
      <c r="K6" s="50"/>
      <c r="L6" s="50"/>
      <c r="M6" s="50"/>
      <c r="N6" s="51"/>
    </row>
    <row r="7" spans="1:14" s="49" customFormat="1" ht="13.2" x14ac:dyDescent="0.25">
      <c r="A7" s="40" t="s">
        <v>74</v>
      </c>
      <c r="B7" s="50"/>
      <c r="C7" s="50"/>
      <c r="D7" s="50"/>
      <c r="E7" s="50"/>
      <c r="F7" s="50"/>
      <c r="G7" s="50"/>
      <c r="H7" s="50"/>
      <c r="I7" s="50"/>
      <c r="J7" s="50"/>
      <c r="K7" s="50"/>
      <c r="L7" s="50"/>
      <c r="M7" s="50"/>
      <c r="N7" s="51"/>
    </row>
    <row r="8" spans="1:14" s="49" customFormat="1" ht="13.2" x14ac:dyDescent="0.25">
      <c r="A8" s="40" t="s">
        <v>75</v>
      </c>
      <c r="B8" s="50"/>
      <c r="C8" s="50"/>
      <c r="D8" s="50"/>
      <c r="E8" s="50"/>
      <c r="F8" s="50"/>
      <c r="G8" s="50"/>
      <c r="H8" s="50"/>
      <c r="I8" s="50"/>
      <c r="J8" s="50"/>
      <c r="K8" s="50"/>
      <c r="L8" s="50"/>
      <c r="M8" s="50"/>
      <c r="N8" s="51"/>
    </row>
    <row r="9" spans="1:14" s="49" customFormat="1" ht="13.2" x14ac:dyDescent="0.25">
      <c r="A9" s="40" t="s">
        <v>76</v>
      </c>
      <c r="B9" s="50"/>
      <c r="C9" s="50"/>
      <c r="D9" s="50"/>
      <c r="E9" s="50"/>
      <c r="F9" s="50"/>
      <c r="G9" s="50"/>
      <c r="H9" s="50"/>
      <c r="I9" s="50"/>
      <c r="J9" s="50"/>
      <c r="K9" s="50"/>
      <c r="L9" s="50"/>
      <c r="M9" s="50"/>
      <c r="N9" s="51"/>
    </row>
    <row r="10" spans="1:14" s="46" customFormat="1" ht="13.2" x14ac:dyDescent="0.25">
      <c r="A10" s="52"/>
      <c r="B10" s="53"/>
      <c r="C10" s="53"/>
      <c r="D10" s="53"/>
      <c r="E10" s="53"/>
      <c r="F10" s="53"/>
      <c r="G10" s="53"/>
      <c r="H10" s="53"/>
      <c r="I10" s="53"/>
      <c r="J10" s="53"/>
      <c r="K10" s="53"/>
      <c r="L10" s="53"/>
      <c r="M10" s="53"/>
      <c r="N10" s="54"/>
    </row>
    <row r="11" spans="1:14" ht="13.2" x14ac:dyDescent="0.25"/>
    <row r="12" spans="1:14" s="175" customFormat="1" ht="12.75" customHeight="1" x14ac:dyDescent="0.25">
      <c r="A12" s="172" t="s">
        <v>28</v>
      </c>
      <c r="B12" s="173"/>
      <c r="C12" s="173"/>
      <c r="D12" s="173"/>
      <c r="E12" s="173"/>
      <c r="F12" s="173"/>
      <c r="G12" s="173"/>
      <c r="H12" s="173"/>
      <c r="I12" s="173"/>
      <c r="J12" s="173"/>
      <c r="K12" s="173"/>
      <c r="L12" s="173"/>
      <c r="M12" s="173"/>
      <c r="N12" s="174"/>
    </row>
    <row r="13" spans="1:14" s="175" customFormat="1" ht="12.75" customHeight="1" x14ac:dyDescent="0.25">
      <c r="A13" s="55" t="s">
        <v>44</v>
      </c>
      <c r="B13" s="176"/>
      <c r="C13" s="56"/>
      <c r="D13" s="177" t="s">
        <v>78</v>
      </c>
      <c r="E13" s="178"/>
      <c r="F13" s="178"/>
      <c r="G13" s="178"/>
      <c r="H13" s="178"/>
      <c r="I13" s="178"/>
      <c r="J13" s="178"/>
      <c r="K13" s="178"/>
      <c r="L13" s="178"/>
      <c r="M13" s="178"/>
      <c r="N13" s="179"/>
    </row>
    <row r="14" spans="1:14" s="175" customFormat="1" ht="13.2" x14ac:dyDescent="0.25">
      <c r="A14" s="58"/>
      <c r="B14" s="180"/>
      <c r="C14" s="59"/>
      <c r="D14" s="181" t="s">
        <v>79</v>
      </c>
      <c r="E14" s="182"/>
      <c r="F14" s="182"/>
      <c r="G14" s="182"/>
      <c r="H14" s="182"/>
      <c r="I14" s="182"/>
      <c r="J14" s="182"/>
      <c r="K14" s="182"/>
      <c r="L14" s="182"/>
      <c r="M14" s="182"/>
      <c r="N14" s="183"/>
    </row>
    <row r="15" spans="1:14" s="175" customFormat="1" ht="12.75" customHeight="1" x14ac:dyDescent="0.25">
      <c r="A15" s="184" t="s">
        <v>45</v>
      </c>
      <c r="B15" s="185"/>
      <c r="C15" s="186"/>
      <c r="D15" s="187" t="s">
        <v>42</v>
      </c>
      <c r="E15" s="188"/>
      <c r="F15" s="188"/>
      <c r="G15" s="188"/>
      <c r="H15" s="188"/>
      <c r="I15" s="188"/>
      <c r="J15" s="188"/>
      <c r="K15" s="188"/>
      <c r="L15" s="188"/>
      <c r="M15" s="188"/>
      <c r="N15" s="189"/>
    </row>
    <row r="16" spans="1:14" s="46" customFormat="1" ht="12.75" customHeight="1" x14ac:dyDescent="0.25">
      <c r="A16" s="55" t="s">
        <v>201</v>
      </c>
      <c r="B16" s="176"/>
      <c r="C16" s="56"/>
      <c r="D16" s="177" t="s">
        <v>202</v>
      </c>
      <c r="E16" s="178"/>
      <c r="F16" s="178"/>
      <c r="G16" s="178"/>
      <c r="H16" s="178"/>
      <c r="I16" s="178"/>
      <c r="J16" s="178"/>
      <c r="K16" s="178"/>
      <c r="L16" s="178"/>
      <c r="M16" s="178"/>
      <c r="N16" s="179"/>
    </row>
    <row r="17" spans="1:14" s="175" customFormat="1" ht="12.75" customHeight="1" x14ac:dyDescent="0.25">
      <c r="A17" s="55" t="s">
        <v>1956</v>
      </c>
      <c r="B17" s="176"/>
      <c r="C17" s="56"/>
      <c r="D17" s="280" t="s">
        <v>1957</v>
      </c>
      <c r="E17" s="281"/>
      <c r="F17" s="281"/>
      <c r="G17" s="281"/>
      <c r="H17" s="281"/>
      <c r="I17" s="281"/>
      <c r="J17" s="281"/>
      <c r="K17" s="281"/>
      <c r="L17" s="281"/>
      <c r="M17" s="281"/>
      <c r="N17" s="282"/>
    </row>
    <row r="18" spans="1:14" s="175" customFormat="1" ht="13.2" x14ac:dyDescent="0.25">
      <c r="A18" s="190"/>
      <c r="B18" s="60"/>
      <c r="C18" s="61"/>
      <c r="D18" s="283"/>
      <c r="E18" s="284"/>
      <c r="F18" s="284"/>
      <c r="G18" s="284"/>
      <c r="H18" s="284"/>
      <c r="I18" s="284"/>
      <c r="J18" s="284"/>
      <c r="K18" s="284"/>
      <c r="L18" s="284"/>
      <c r="M18" s="284"/>
      <c r="N18" s="285"/>
    </row>
    <row r="19" spans="1:14" s="175" customFormat="1" ht="12.75" customHeight="1" x14ac:dyDescent="0.25">
      <c r="A19" s="191" t="s">
        <v>1958</v>
      </c>
      <c r="B19" s="192"/>
      <c r="C19" s="193"/>
      <c r="D19" s="194" t="s">
        <v>1959</v>
      </c>
      <c r="E19" s="195"/>
      <c r="F19" s="195"/>
      <c r="G19" s="195"/>
      <c r="H19" s="195"/>
      <c r="I19" s="195"/>
      <c r="J19" s="195"/>
      <c r="K19" s="195"/>
      <c r="L19" s="195"/>
      <c r="M19" s="195"/>
      <c r="N19" s="196"/>
    </row>
    <row r="20" spans="1:14" s="46" customFormat="1" ht="12.75" customHeight="1" x14ac:dyDescent="0.25">
      <c r="A20" s="190" t="s">
        <v>1960</v>
      </c>
      <c r="B20" s="60"/>
      <c r="C20" s="61"/>
      <c r="D20" s="197" t="s">
        <v>1961</v>
      </c>
      <c r="E20" s="198"/>
      <c r="F20" s="198"/>
      <c r="G20" s="198"/>
      <c r="H20" s="198"/>
      <c r="I20" s="198"/>
      <c r="J20" s="198"/>
      <c r="K20" s="198"/>
      <c r="L20" s="198"/>
      <c r="M20" s="198"/>
      <c r="N20" s="199"/>
    </row>
    <row r="21" spans="1:14" s="46" customFormat="1" ht="13.2" x14ac:dyDescent="0.25">
      <c r="A21" s="58"/>
      <c r="B21" s="180"/>
      <c r="C21" s="59"/>
      <c r="D21" s="181" t="s">
        <v>1962</v>
      </c>
      <c r="E21" s="182"/>
      <c r="F21" s="182"/>
      <c r="G21" s="182"/>
      <c r="H21" s="182"/>
      <c r="I21" s="182"/>
      <c r="J21" s="182"/>
      <c r="K21" s="182"/>
      <c r="L21" s="182"/>
      <c r="M21" s="182"/>
      <c r="N21" s="183"/>
    </row>
    <row r="22" spans="1:14" s="46" customFormat="1" ht="12.75" customHeight="1" x14ac:dyDescent="0.25">
      <c r="A22" s="55" t="s">
        <v>46</v>
      </c>
      <c r="B22" s="176"/>
      <c r="C22" s="56"/>
      <c r="D22" s="177" t="s">
        <v>80</v>
      </c>
      <c r="E22" s="178"/>
      <c r="F22" s="178"/>
      <c r="G22" s="178"/>
      <c r="H22" s="178"/>
      <c r="I22" s="178"/>
      <c r="J22" s="178"/>
      <c r="K22" s="178"/>
      <c r="L22" s="178"/>
      <c r="M22" s="178"/>
      <c r="N22" s="179"/>
    </row>
    <row r="23" spans="1:14" s="46" customFormat="1" ht="13.2" x14ac:dyDescent="0.25">
      <c r="A23" s="58"/>
      <c r="B23" s="180"/>
      <c r="C23" s="59"/>
      <c r="D23" s="181" t="s">
        <v>1963</v>
      </c>
      <c r="E23" s="182"/>
      <c r="F23" s="182"/>
      <c r="G23" s="182"/>
      <c r="H23" s="182"/>
      <c r="I23" s="182"/>
      <c r="J23" s="182"/>
      <c r="K23" s="182"/>
      <c r="L23" s="182"/>
      <c r="M23" s="182"/>
      <c r="N23" s="183"/>
    </row>
    <row r="24" spans="1:14" s="46" customFormat="1" ht="12.75" customHeight="1" x14ac:dyDescent="0.25">
      <c r="A24" s="184" t="s">
        <v>101</v>
      </c>
      <c r="B24" s="185"/>
      <c r="C24" s="186"/>
      <c r="D24" s="187" t="s">
        <v>47</v>
      </c>
      <c r="E24" s="188"/>
      <c r="F24" s="188"/>
      <c r="G24" s="188"/>
      <c r="H24" s="188"/>
      <c r="I24" s="188"/>
      <c r="J24" s="188"/>
      <c r="K24" s="188"/>
      <c r="L24" s="188"/>
      <c r="M24" s="188"/>
      <c r="N24" s="189"/>
    </row>
    <row r="25" spans="1:14" s="46" customFormat="1" ht="12.75" customHeight="1" x14ac:dyDescent="0.25">
      <c r="A25" s="55" t="s">
        <v>102</v>
      </c>
      <c r="B25" s="176"/>
      <c r="C25" s="56"/>
      <c r="D25" s="177" t="s">
        <v>81</v>
      </c>
      <c r="E25" s="178"/>
      <c r="F25" s="178"/>
      <c r="G25" s="178"/>
      <c r="H25" s="178"/>
      <c r="I25" s="178"/>
      <c r="J25" s="178"/>
      <c r="K25" s="178"/>
      <c r="L25" s="178"/>
      <c r="M25" s="178"/>
      <c r="N25" s="179"/>
    </row>
    <row r="26" spans="1:14" s="46" customFormat="1" ht="13.2" x14ac:dyDescent="0.25">
      <c r="A26" s="58"/>
      <c r="B26" s="180"/>
      <c r="C26" s="59"/>
      <c r="D26" s="181" t="s">
        <v>82</v>
      </c>
      <c r="E26" s="182"/>
      <c r="F26" s="182"/>
      <c r="G26" s="182"/>
      <c r="H26" s="182"/>
      <c r="I26" s="182"/>
      <c r="J26" s="182"/>
      <c r="K26" s="182"/>
      <c r="L26" s="182"/>
      <c r="M26" s="182"/>
      <c r="N26" s="183"/>
    </row>
    <row r="27" spans="1:14" s="46" customFormat="1" ht="12.75" customHeight="1" x14ac:dyDescent="0.25">
      <c r="A27" s="55" t="s">
        <v>43</v>
      </c>
      <c r="B27" s="176"/>
      <c r="C27" s="56"/>
      <c r="D27" s="177" t="s">
        <v>83</v>
      </c>
      <c r="E27" s="178"/>
      <c r="F27" s="178"/>
      <c r="G27" s="178"/>
      <c r="H27" s="178"/>
      <c r="I27" s="178"/>
      <c r="J27" s="178"/>
      <c r="K27" s="178"/>
      <c r="L27" s="178"/>
      <c r="M27" s="178"/>
      <c r="N27" s="179"/>
    </row>
    <row r="28" spans="1:14" s="46" customFormat="1" ht="13.2" x14ac:dyDescent="0.25">
      <c r="A28" s="190"/>
      <c r="B28" s="60"/>
      <c r="C28" s="61"/>
      <c r="D28" s="197" t="s">
        <v>84</v>
      </c>
      <c r="E28" s="198"/>
      <c r="F28" s="198"/>
      <c r="G28" s="198"/>
      <c r="H28" s="198"/>
      <c r="I28" s="198"/>
      <c r="J28" s="198"/>
      <c r="K28" s="198"/>
      <c r="L28" s="198"/>
      <c r="M28" s="198"/>
      <c r="N28" s="199"/>
    </row>
    <row r="29" spans="1:14" s="46" customFormat="1" ht="13.2" x14ac:dyDescent="0.25">
      <c r="A29" s="190"/>
      <c r="B29" s="60"/>
      <c r="C29" s="61"/>
      <c r="D29" s="197" t="s">
        <v>87</v>
      </c>
      <c r="E29" s="198"/>
      <c r="F29" s="198"/>
      <c r="G29" s="198"/>
      <c r="H29" s="198"/>
      <c r="I29" s="198"/>
      <c r="J29" s="198"/>
      <c r="K29" s="198"/>
      <c r="L29" s="198"/>
      <c r="M29" s="198"/>
      <c r="N29" s="199"/>
    </row>
    <row r="30" spans="1:14" s="46" customFormat="1" ht="13.2" x14ac:dyDescent="0.25">
      <c r="A30" s="190"/>
      <c r="B30" s="60"/>
      <c r="C30" s="61"/>
      <c r="D30" s="197" t="s">
        <v>85</v>
      </c>
      <c r="E30" s="198"/>
      <c r="F30" s="198"/>
      <c r="G30" s="198"/>
      <c r="H30" s="198"/>
      <c r="I30" s="198"/>
      <c r="J30" s="198"/>
      <c r="K30" s="198"/>
      <c r="L30" s="198"/>
      <c r="M30" s="198"/>
      <c r="N30" s="199"/>
    </row>
    <row r="31" spans="1:14" s="46" customFormat="1" ht="13.2" x14ac:dyDescent="0.25">
      <c r="A31" s="58"/>
      <c r="B31" s="180"/>
      <c r="C31" s="59"/>
      <c r="D31" s="181" t="s">
        <v>86</v>
      </c>
      <c r="E31" s="182"/>
      <c r="F31" s="182"/>
      <c r="G31" s="182"/>
      <c r="H31" s="182"/>
      <c r="I31" s="182"/>
      <c r="J31" s="182"/>
      <c r="K31" s="182"/>
      <c r="L31" s="182"/>
      <c r="M31" s="182"/>
      <c r="N31" s="183"/>
    </row>
    <row r="32" spans="1:14" s="46" customFormat="1" ht="12.75" customHeight="1" x14ac:dyDescent="0.25">
      <c r="A32" s="55" t="s">
        <v>48</v>
      </c>
      <c r="B32" s="176"/>
      <c r="C32" s="56"/>
      <c r="D32" s="177" t="s">
        <v>88</v>
      </c>
      <c r="E32" s="178"/>
      <c r="F32" s="178"/>
      <c r="G32" s="178"/>
      <c r="H32" s="178"/>
      <c r="I32" s="178"/>
      <c r="J32" s="178"/>
      <c r="K32" s="178"/>
      <c r="L32" s="178"/>
      <c r="M32" s="178"/>
      <c r="N32" s="179"/>
    </row>
    <row r="33" spans="1:14" s="46" customFormat="1" ht="13.2" x14ac:dyDescent="0.25">
      <c r="A33" s="58"/>
      <c r="B33" s="180"/>
      <c r="C33" s="59"/>
      <c r="D33" s="181" t="s">
        <v>89</v>
      </c>
      <c r="E33" s="182"/>
      <c r="F33" s="182"/>
      <c r="G33" s="182"/>
      <c r="H33" s="182"/>
      <c r="I33" s="182"/>
      <c r="J33" s="182"/>
      <c r="K33" s="182"/>
      <c r="L33" s="182"/>
      <c r="M33" s="182"/>
      <c r="N33" s="183"/>
    </row>
    <row r="34" spans="1:14" s="46" customFormat="1" ht="13.2" x14ac:dyDescent="0.25">
      <c r="A34" s="200" t="s">
        <v>1168</v>
      </c>
      <c r="B34" s="201"/>
      <c r="C34" s="202"/>
      <c r="D34" s="286" t="s">
        <v>1964</v>
      </c>
      <c r="E34" s="287"/>
      <c r="F34" s="287"/>
      <c r="G34" s="287"/>
      <c r="H34" s="287"/>
      <c r="I34" s="287"/>
      <c r="J34" s="287"/>
      <c r="K34" s="287"/>
      <c r="L34" s="287"/>
      <c r="M34" s="287"/>
      <c r="N34" s="288"/>
    </row>
    <row r="35" spans="1:14" s="46" customFormat="1" ht="13.2" x14ac:dyDescent="0.25">
      <c r="A35" s="203"/>
      <c r="B35" s="60"/>
      <c r="C35" s="92"/>
      <c r="D35" s="289"/>
      <c r="E35" s="290"/>
      <c r="F35" s="290"/>
      <c r="G35" s="290"/>
      <c r="H35" s="290"/>
      <c r="I35" s="290"/>
      <c r="J35" s="290"/>
      <c r="K35" s="290"/>
      <c r="L35" s="290"/>
      <c r="M35" s="290"/>
      <c r="N35" s="291"/>
    </row>
    <row r="36" spans="1:14" s="46" customFormat="1" ht="12.75" customHeight="1" x14ac:dyDescent="0.25">
      <c r="A36" s="204" t="s">
        <v>1965</v>
      </c>
      <c r="B36" s="192"/>
      <c r="C36" s="205"/>
      <c r="D36" s="187" t="s">
        <v>1966</v>
      </c>
      <c r="E36" s="188"/>
      <c r="F36" s="188"/>
      <c r="G36" s="188"/>
      <c r="H36" s="188"/>
      <c r="I36" s="188"/>
      <c r="J36" s="188"/>
      <c r="K36" s="188"/>
      <c r="L36" s="188"/>
      <c r="M36" s="188"/>
      <c r="N36" s="189"/>
    </row>
    <row r="37" spans="1:14" s="46" customFormat="1" ht="12.75" customHeight="1" x14ac:dyDescent="0.25">
      <c r="A37" s="191" t="s">
        <v>1967</v>
      </c>
      <c r="B37" s="192"/>
      <c r="C37" s="205"/>
      <c r="D37" s="187" t="s">
        <v>1968</v>
      </c>
      <c r="E37" s="188"/>
      <c r="F37" s="188"/>
      <c r="G37" s="188"/>
      <c r="H37" s="188"/>
      <c r="I37" s="188"/>
      <c r="J37" s="188"/>
      <c r="K37" s="188"/>
      <c r="L37" s="188"/>
      <c r="M37" s="188"/>
      <c r="N37" s="189"/>
    </row>
    <row r="38" spans="1:14" s="46" customFormat="1" ht="12.75" customHeight="1" x14ac:dyDescent="0.25">
      <c r="A38" s="292" t="s">
        <v>1969</v>
      </c>
      <c r="B38" s="293"/>
      <c r="C38" s="294"/>
      <c r="D38" s="286" t="s">
        <v>1970</v>
      </c>
      <c r="E38" s="287"/>
      <c r="F38" s="287"/>
      <c r="G38" s="287"/>
      <c r="H38" s="287"/>
      <c r="I38" s="287"/>
      <c r="J38" s="287"/>
      <c r="K38" s="287"/>
      <c r="L38" s="287"/>
      <c r="M38" s="287"/>
      <c r="N38" s="288"/>
    </row>
    <row r="39" spans="1:14" s="46" customFormat="1" ht="12.75" customHeight="1" x14ac:dyDescent="0.25">
      <c r="A39" s="295"/>
      <c r="B39" s="296"/>
      <c r="C39" s="297"/>
      <c r="D39" s="298"/>
      <c r="E39" s="299"/>
      <c r="F39" s="299"/>
      <c r="G39" s="299"/>
      <c r="H39" s="299"/>
      <c r="I39" s="299"/>
      <c r="J39" s="299"/>
      <c r="K39" s="299"/>
      <c r="L39" s="299"/>
      <c r="M39" s="299"/>
      <c r="N39" s="300"/>
    </row>
    <row r="40" spans="1:14" s="46" customFormat="1" ht="12.75" customHeight="1" x14ac:dyDescent="0.25">
      <c r="A40" s="292" t="s">
        <v>1971</v>
      </c>
      <c r="B40" s="293"/>
      <c r="C40" s="294"/>
      <c r="D40" s="286" t="s">
        <v>1972</v>
      </c>
      <c r="E40" s="287"/>
      <c r="F40" s="287"/>
      <c r="G40" s="287"/>
      <c r="H40" s="287"/>
      <c r="I40" s="287"/>
      <c r="J40" s="287"/>
      <c r="K40" s="287"/>
      <c r="L40" s="287"/>
      <c r="M40" s="287"/>
      <c r="N40" s="288"/>
    </row>
    <row r="41" spans="1:14" s="46" customFormat="1" ht="12.75" customHeight="1" x14ac:dyDescent="0.25">
      <c r="A41" s="295"/>
      <c r="B41" s="296"/>
      <c r="C41" s="297"/>
      <c r="D41" s="298"/>
      <c r="E41" s="299"/>
      <c r="F41" s="299"/>
      <c r="G41" s="299"/>
      <c r="H41" s="299"/>
      <c r="I41" s="299"/>
      <c r="J41" s="299"/>
      <c r="K41" s="299"/>
      <c r="L41" s="299"/>
      <c r="M41" s="299"/>
      <c r="N41" s="300"/>
    </row>
    <row r="42" spans="1:14" ht="13.2" x14ac:dyDescent="0.25">
      <c r="A42" s="200" t="s">
        <v>2022</v>
      </c>
      <c r="B42" s="201"/>
      <c r="C42" s="202"/>
      <c r="D42" s="274" t="s">
        <v>2023</v>
      </c>
      <c r="E42" s="275"/>
      <c r="F42" s="275"/>
      <c r="G42" s="275"/>
      <c r="H42" s="275"/>
      <c r="I42" s="275"/>
      <c r="J42" s="275"/>
      <c r="K42" s="275"/>
      <c r="L42" s="275"/>
      <c r="M42" s="275"/>
      <c r="N42" s="276"/>
    </row>
    <row r="43" spans="1:14" ht="12.75" customHeight="1" x14ac:dyDescent="0.25">
      <c r="A43" s="233"/>
      <c r="B43" s="234"/>
      <c r="C43" s="235"/>
      <c r="D43" s="277"/>
      <c r="E43" s="278"/>
      <c r="F43" s="278"/>
      <c r="G43" s="278"/>
      <c r="H43" s="278"/>
      <c r="I43" s="278"/>
      <c r="J43" s="278"/>
      <c r="K43" s="278"/>
      <c r="L43" s="278"/>
      <c r="M43" s="278"/>
      <c r="N43" s="279"/>
    </row>
    <row r="45" spans="1:14" ht="12.75" customHeight="1" x14ac:dyDescent="0.25">
      <c r="A45" s="43" t="s">
        <v>103</v>
      </c>
      <c r="B45" s="44"/>
      <c r="C45" s="44"/>
      <c r="D45" s="44"/>
      <c r="E45" s="44"/>
      <c r="F45" s="44"/>
      <c r="G45" s="44"/>
      <c r="H45" s="44"/>
      <c r="I45" s="44"/>
      <c r="J45" s="44"/>
      <c r="K45" s="44"/>
      <c r="L45" s="44"/>
      <c r="M45" s="44"/>
      <c r="N45" s="45"/>
    </row>
    <row r="46" spans="1:14" ht="12.75" customHeight="1" x14ac:dyDescent="0.25">
      <c r="A46" s="62" t="s">
        <v>56</v>
      </c>
      <c r="B46" s="63"/>
      <c r="C46" s="63"/>
      <c r="D46" s="63"/>
      <c r="E46" s="63"/>
      <c r="F46" s="63"/>
      <c r="G46" s="63"/>
      <c r="H46" s="63"/>
      <c r="I46" s="63"/>
      <c r="J46" s="63"/>
      <c r="K46" s="63"/>
      <c r="L46" s="63"/>
      <c r="M46" s="63"/>
      <c r="N46" s="64"/>
    </row>
    <row r="47" spans="1:14" ht="12.75" customHeight="1" x14ac:dyDescent="0.25">
      <c r="A47" s="65" t="s">
        <v>62</v>
      </c>
      <c r="B47" s="66" t="s">
        <v>49</v>
      </c>
      <c r="C47" s="66"/>
      <c r="D47" s="66"/>
      <c r="E47" s="66"/>
      <c r="F47" s="66"/>
      <c r="G47" s="66"/>
      <c r="H47" s="66"/>
      <c r="I47" s="66"/>
      <c r="J47" s="66"/>
      <c r="K47" s="66"/>
      <c r="L47" s="66"/>
      <c r="M47" s="66"/>
      <c r="N47" s="67"/>
    </row>
    <row r="48" spans="1:14" ht="12.75" customHeight="1" x14ac:dyDescent="0.25">
      <c r="A48" s="65" t="s">
        <v>63</v>
      </c>
      <c r="B48" s="66" t="s">
        <v>50</v>
      </c>
      <c r="C48" s="66"/>
      <c r="D48" s="66"/>
      <c r="E48" s="66"/>
      <c r="F48" s="66"/>
      <c r="G48" s="66"/>
      <c r="H48" s="66"/>
      <c r="I48" s="66"/>
      <c r="J48" s="66"/>
      <c r="K48" s="66"/>
      <c r="L48" s="66"/>
      <c r="M48" s="66"/>
      <c r="N48" s="67"/>
    </row>
    <row r="49" spans="1:14" ht="12.75" customHeight="1" x14ac:dyDescent="0.25">
      <c r="A49" s="65" t="s">
        <v>64</v>
      </c>
      <c r="B49" s="66" t="s">
        <v>51</v>
      </c>
      <c r="C49" s="66"/>
      <c r="D49" s="66"/>
      <c r="E49" s="66"/>
      <c r="F49" s="66"/>
      <c r="G49" s="66"/>
      <c r="H49" s="66"/>
      <c r="I49" s="66"/>
      <c r="J49" s="66"/>
      <c r="K49" s="66"/>
      <c r="L49" s="66"/>
      <c r="M49" s="66"/>
      <c r="N49" s="67"/>
    </row>
    <row r="50" spans="1:14" ht="12.75" customHeight="1" x14ac:dyDescent="0.25">
      <c r="A50" s="65" t="s">
        <v>65</v>
      </c>
      <c r="B50" s="66" t="s">
        <v>90</v>
      </c>
      <c r="C50" s="66"/>
      <c r="D50" s="66"/>
      <c r="E50" s="66"/>
      <c r="F50" s="66"/>
      <c r="G50" s="66"/>
      <c r="H50" s="66"/>
      <c r="I50" s="66"/>
      <c r="J50" s="66"/>
      <c r="K50" s="66"/>
      <c r="L50" s="66"/>
      <c r="M50" s="66"/>
      <c r="N50" s="67"/>
    </row>
    <row r="51" spans="1:14" ht="12.75" customHeight="1" x14ac:dyDescent="0.25">
      <c r="A51" s="65" t="s">
        <v>66</v>
      </c>
      <c r="B51" s="66" t="s">
        <v>52</v>
      </c>
      <c r="C51" s="66"/>
      <c r="D51" s="66"/>
      <c r="E51" s="66"/>
      <c r="F51" s="66"/>
      <c r="G51" s="66"/>
      <c r="H51" s="66"/>
      <c r="I51" s="66"/>
      <c r="J51" s="66"/>
      <c r="K51" s="66"/>
      <c r="L51" s="66"/>
      <c r="M51" s="66"/>
      <c r="N51" s="67"/>
    </row>
    <row r="52" spans="1:14" ht="12.75" customHeight="1" x14ac:dyDescent="0.25">
      <c r="A52" s="65" t="s">
        <v>67</v>
      </c>
      <c r="B52" s="66" t="s">
        <v>53</v>
      </c>
      <c r="C52" s="66"/>
      <c r="D52" s="66"/>
      <c r="E52" s="66"/>
      <c r="F52" s="66"/>
      <c r="G52" s="66"/>
      <c r="H52" s="66"/>
      <c r="I52" s="66"/>
      <c r="J52" s="66"/>
      <c r="K52" s="66"/>
      <c r="L52" s="66"/>
      <c r="M52" s="66"/>
      <c r="N52" s="67"/>
    </row>
    <row r="53" spans="1:14" ht="12.75" customHeight="1" x14ac:dyDescent="0.25">
      <c r="A53" s="65" t="s">
        <v>68</v>
      </c>
      <c r="B53" s="66" t="s">
        <v>54</v>
      </c>
      <c r="C53" s="66"/>
      <c r="D53" s="66"/>
      <c r="E53" s="66"/>
      <c r="F53" s="66"/>
      <c r="G53" s="66"/>
      <c r="H53" s="66"/>
      <c r="I53" s="66"/>
      <c r="J53" s="66"/>
      <c r="K53" s="66"/>
      <c r="L53" s="66"/>
      <c r="M53" s="66"/>
      <c r="N53" s="67"/>
    </row>
    <row r="54" spans="1:14" ht="12.75" customHeight="1" x14ac:dyDescent="0.25">
      <c r="A54" s="65" t="s">
        <v>69</v>
      </c>
      <c r="B54" s="66" t="s">
        <v>55</v>
      </c>
      <c r="C54" s="66"/>
      <c r="D54" s="66"/>
      <c r="E54" s="66"/>
      <c r="F54" s="66"/>
      <c r="G54" s="66"/>
      <c r="H54" s="66"/>
      <c r="I54" s="66"/>
      <c r="J54" s="66"/>
      <c r="K54" s="66"/>
      <c r="L54" s="66"/>
      <c r="M54" s="66"/>
      <c r="N54" s="67"/>
    </row>
    <row r="55" spans="1:14" ht="12.75" customHeight="1" x14ac:dyDescent="0.25">
      <c r="A55" s="68"/>
      <c r="B55" s="66"/>
      <c r="C55" s="66"/>
      <c r="D55" s="66"/>
      <c r="E55" s="66"/>
      <c r="F55" s="66"/>
      <c r="G55" s="66"/>
      <c r="H55" s="66"/>
      <c r="I55" s="66"/>
      <c r="J55" s="66"/>
      <c r="K55" s="66"/>
      <c r="L55" s="66"/>
      <c r="M55" s="66"/>
      <c r="N55" s="67"/>
    </row>
    <row r="56" spans="1:14" ht="12.75" customHeight="1" x14ac:dyDescent="0.25">
      <c r="A56" s="69" t="s">
        <v>57</v>
      </c>
      <c r="B56" s="70"/>
      <c r="C56" s="70"/>
      <c r="D56" s="70"/>
      <c r="E56" s="70"/>
      <c r="F56" s="70"/>
      <c r="G56" s="70"/>
      <c r="H56" s="70"/>
      <c r="I56" s="70"/>
      <c r="J56" s="70"/>
      <c r="K56" s="70"/>
      <c r="L56" s="70"/>
      <c r="M56" s="70"/>
      <c r="N56" s="71"/>
    </row>
    <row r="57" spans="1:14" ht="12.75" customHeight="1" x14ac:dyDescent="0.25">
      <c r="A57" s="68"/>
      <c r="B57" s="66"/>
      <c r="C57" s="66"/>
      <c r="D57" s="66"/>
      <c r="E57" s="66"/>
      <c r="F57" s="66"/>
      <c r="G57" s="66"/>
      <c r="H57" s="66"/>
      <c r="I57" s="66"/>
      <c r="J57" s="66"/>
      <c r="K57" s="66"/>
      <c r="L57" s="66"/>
      <c r="M57" s="66"/>
      <c r="N57" s="67"/>
    </row>
    <row r="58" spans="1:14" ht="12.75" customHeight="1" x14ac:dyDescent="0.25">
      <c r="A58" s="72" t="s">
        <v>58</v>
      </c>
      <c r="B58" s="73"/>
      <c r="C58" s="73"/>
      <c r="D58" s="73"/>
      <c r="E58" s="73"/>
      <c r="F58" s="73"/>
      <c r="G58" s="73"/>
      <c r="H58" s="73"/>
      <c r="I58" s="73"/>
      <c r="J58" s="73"/>
      <c r="K58" s="73"/>
      <c r="L58" s="73"/>
      <c r="M58" s="73"/>
      <c r="N58" s="74"/>
    </row>
    <row r="59" spans="1:14" ht="12.75" customHeight="1" x14ac:dyDescent="0.25">
      <c r="A59" s="65" t="s">
        <v>62</v>
      </c>
      <c r="B59" s="66" t="s">
        <v>59</v>
      </c>
      <c r="C59" s="66"/>
      <c r="D59" s="66"/>
      <c r="E59" s="66"/>
      <c r="F59" s="66"/>
      <c r="G59" s="66"/>
      <c r="H59" s="66"/>
      <c r="I59" s="66"/>
      <c r="J59" s="66"/>
      <c r="K59" s="66"/>
      <c r="L59" s="66"/>
      <c r="M59" s="66"/>
      <c r="N59" s="67"/>
    </row>
    <row r="60" spans="1:14" ht="12.75" customHeight="1" x14ac:dyDescent="0.25">
      <c r="A60" s="65" t="s">
        <v>63</v>
      </c>
      <c r="B60" s="66" t="s">
        <v>60</v>
      </c>
      <c r="C60" s="66"/>
      <c r="D60" s="66"/>
      <c r="E60" s="66"/>
      <c r="F60" s="66"/>
      <c r="G60" s="66"/>
      <c r="H60" s="66"/>
      <c r="I60" s="66"/>
      <c r="J60" s="66"/>
      <c r="K60" s="66"/>
      <c r="L60" s="66"/>
      <c r="M60" s="66"/>
      <c r="N60" s="67"/>
    </row>
    <row r="61" spans="1:14" ht="13.2" x14ac:dyDescent="0.25">
      <c r="A61" s="65" t="s">
        <v>64</v>
      </c>
      <c r="B61" s="66" t="s">
        <v>61</v>
      </c>
      <c r="C61" s="66"/>
      <c r="D61" s="66"/>
      <c r="E61" s="66"/>
      <c r="F61" s="66"/>
      <c r="G61" s="66"/>
      <c r="H61" s="66"/>
      <c r="I61" s="66"/>
      <c r="J61" s="66"/>
      <c r="K61" s="66"/>
      <c r="L61" s="66"/>
      <c r="M61" s="66"/>
      <c r="N61" s="67"/>
    </row>
  </sheetData>
  <customSheetViews>
    <customSheetView guid="{E96EC931-7DB8-9949-B69E-EB800FAB8EDD}" showPageBreaks="1" showGridLines="0" printArea="1" showRuler="0">
      <pane ySplit="1.0833333333333333" topLeftCell="A26" activePane="bottomLeft" state="frozenSplit"/>
      <selection pane="bottomLeft" activeCell="B8" sqref="B8"/>
      <rowBreaks count="1" manualBreakCount="1">
        <brk id="38" max="13" man="1"/>
      </rowBreaks>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showRuler="0">
      <pane ySplit="1" topLeftCell="A26" activePane="bottomLeft" state="frozenSplit"/>
      <selection pane="bottomLeft" activeCell="B8" sqref="B8"/>
      <rowBreaks count="1" manualBreakCount="1">
        <brk id="38" max="13" man="1"/>
      </rowBreaks>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 guid="{49FE20BB-FBAE-4179-A770-21772DC36366}" showGridLines="0" printArea="1" showRuler="0">
      <pane ySplit="1" topLeftCell="A25" activePane="bottomLeft" state="frozenSplit"/>
      <selection pane="bottomLeft" activeCell="Q46" sqref="Q46"/>
      <rowBreaks count="1" manualBreakCount="1">
        <brk id="41" max="13" man="1"/>
      </rowBreaks>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s>
  <mergeCells count="7">
    <mergeCell ref="D42:N43"/>
    <mergeCell ref="D17:N18"/>
    <mergeCell ref="D34:N35"/>
    <mergeCell ref="A38:C39"/>
    <mergeCell ref="D38:N39"/>
    <mergeCell ref="A40:C41"/>
    <mergeCell ref="D40:N41"/>
  </mergeCell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1"/>
  <sheetViews>
    <sheetView showRuler="0" zoomScale="80" zoomScaleNormal="80" zoomScalePageLayoutView="70" workbookViewId="0">
      <pane ySplit="2" topLeftCell="A3" activePane="bottomLeft" state="frozenSplit"/>
      <selection pane="bottomLeft"/>
    </sheetView>
  </sheetViews>
  <sheetFormatPr defaultColWidth="18.77734375" defaultRowHeight="12.75" customHeight="1" x14ac:dyDescent="0.25"/>
  <cols>
    <col min="1" max="2" width="10" style="89" customWidth="1"/>
    <col min="3" max="3" width="10" style="88" customWidth="1"/>
    <col min="4" max="4" width="12.109375" style="88" customWidth="1"/>
    <col min="5" max="5" width="30.5546875" style="88" customWidth="1"/>
    <col min="6" max="6" width="55.44140625" style="88" customWidth="1"/>
    <col min="7" max="7" width="32.88671875" style="88" customWidth="1"/>
    <col min="8" max="8" width="30.109375" style="88" customWidth="1"/>
    <col min="9" max="9" width="23.109375" style="89" customWidth="1"/>
    <col min="10" max="10" width="10" style="90" customWidth="1"/>
    <col min="11" max="11" width="34" style="88" hidden="1" customWidth="1"/>
    <col min="12" max="12" width="16.44140625" style="89" customWidth="1"/>
    <col min="13" max="13" width="15.109375" style="88" customWidth="1"/>
    <col min="14" max="14" width="12.88671875" style="135" customWidth="1"/>
    <col min="15" max="15" width="56.33203125" style="135" customWidth="1"/>
    <col min="16" max="16" width="3.44140625" style="89" customWidth="1"/>
    <col min="17" max="17" width="14" style="88" customWidth="1"/>
    <col min="18" max="18" width="12.6640625" style="88" customWidth="1"/>
    <col min="19" max="19" width="42.44140625" style="88" customWidth="1"/>
    <col min="20" max="20" width="44.109375" style="88" customWidth="1"/>
    <col min="21" max="21" width="45.109375" style="88" customWidth="1"/>
    <col min="22" max="22" width="11.88671875" style="88" customWidth="1"/>
    <col min="23" max="25" width="10.88671875" style="232" hidden="1" customWidth="1"/>
    <col min="26" max="26" width="17.109375" style="257" hidden="1" customWidth="1"/>
    <col min="27" max="16384" width="18.77734375" style="89"/>
  </cols>
  <sheetData>
    <row r="1" spans="1:26" s="19" customFormat="1" ht="13.2" x14ac:dyDescent="0.25">
      <c r="A1" s="236" t="s">
        <v>1179</v>
      </c>
      <c r="B1" s="237"/>
      <c r="C1" s="237"/>
      <c r="D1" s="237"/>
      <c r="E1" s="237"/>
      <c r="F1" s="237"/>
      <c r="G1" s="237"/>
      <c r="H1" s="237"/>
      <c r="I1" s="237"/>
      <c r="J1" s="237"/>
      <c r="K1" s="238"/>
      <c r="L1" s="239"/>
      <c r="M1" s="240"/>
      <c r="N1" s="240"/>
      <c r="O1" s="240"/>
      <c r="P1" s="250"/>
      <c r="Q1" s="240"/>
      <c r="R1" s="240"/>
      <c r="S1" s="240"/>
      <c r="T1" s="240"/>
      <c r="U1" s="240"/>
      <c r="V1" s="265"/>
      <c r="W1" s="257"/>
      <c r="X1" s="232"/>
      <c r="Y1" s="257"/>
      <c r="Z1" s="265"/>
    </row>
    <row r="2" spans="1:26" ht="37.5" customHeight="1" x14ac:dyDescent="0.25">
      <c r="A2" s="87" t="s">
        <v>14</v>
      </c>
      <c r="B2" s="87" t="s">
        <v>25</v>
      </c>
      <c r="C2" s="87" t="s">
        <v>250</v>
      </c>
      <c r="D2" s="87" t="s">
        <v>15</v>
      </c>
      <c r="E2" s="87" t="s">
        <v>251</v>
      </c>
      <c r="F2" s="87" t="s">
        <v>252</v>
      </c>
      <c r="G2" s="87" t="s">
        <v>254</v>
      </c>
      <c r="H2" s="87" t="s">
        <v>16</v>
      </c>
      <c r="I2" s="87" t="s">
        <v>17</v>
      </c>
      <c r="J2" s="87" t="s">
        <v>6</v>
      </c>
      <c r="K2" s="91" t="s">
        <v>1260</v>
      </c>
      <c r="L2" s="87" t="s">
        <v>29</v>
      </c>
      <c r="M2" s="140" t="s">
        <v>1182</v>
      </c>
      <c r="N2" s="136" t="s">
        <v>2609</v>
      </c>
      <c r="O2" s="136" t="s">
        <v>2610</v>
      </c>
      <c r="P2" s="255"/>
      <c r="Q2" s="248" t="s">
        <v>1233</v>
      </c>
      <c r="R2" s="145" t="s">
        <v>1255</v>
      </c>
      <c r="S2" s="145" t="s">
        <v>1256</v>
      </c>
      <c r="T2" s="145" t="s">
        <v>1257</v>
      </c>
      <c r="U2" s="145" t="s">
        <v>1258</v>
      </c>
      <c r="V2" s="145" t="s">
        <v>253</v>
      </c>
      <c r="Y2" s="258"/>
      <c r="Z2" s="136" t="s">
        <v>2705</v>
      </c>
    </row>
    <row r="3" spans="1:26" s="153" customFormat="1" ht="83.1" customHeight="1" x14ac:dyDescent="0.25">
      <c r="A3" s="164" t="s">
        <v>1776</v>
      </c>
      <c r="B3" s="155" t="s">
        <v>1154</v>
      </c>
      <c r="C3" s="156" t="s">
        <v>1216</v>
      </c>
      <c r="D3" s="157" t="s">
        <v>21</v>
      </c>
      <c r="E3" s="157" t="s">
        <v>1358</v>
      </c>
      <c r="F3" s="157" t="s">
        <v>255</v>
      </c>
      <c r="G3" s="157" t="s">
        <v>416</v>
      </c>
      <c r="H3" s="157" t="s">
        <v>1531</v>
      </c>
      <c r="I3" s="155"/>
      <c r="J3" s="158"/>
      <c r="K3" s="157" t="s">
        <v>1693</v>
      </c>
      <c r="L3" s="155"/>
      <c r="M3" s="157" t="s">
        <v>1183</v>
      </c>
      <c r="N3" s="152" t="s">
        <v>1189</v>
      </c>
      <c r="O3" s="246"/>
      <c r="P3" s="256"/>
      <c r="Q3" s="249" t="s">
        <v>509</v>
      </c>
      <c r="R3" s="157" t="s">
        <v>510</v>
      </c>
      <c r="S3" s="157" t="s">
        <v>714</v>
      </c>
      <c r="T3" s="157" t="s">
        <v>1999</v>
      </c>
      <c r="U3" s="157" t="s">
        <v>820</v>
      </c>
      <c r="V3" s="157" t="s">
        <v>821</v>
      </c>
      <c r="W3" s="258"/>
      <c r="X3" s="232"/>
      <c r="Y3" s="258"/>
      <c r="Z3" s="259">
        <f>IF(OR(J3="Fail",ISBLANK(J3)),INDEX('Issue Code Table'!C:C,MATCH(N:N,'Issue Code Table'!A:A,0)),IF(M3="Critical",6,IF(M3="Significant",5,IF(M3="Moderate",3,2))))</f>
        <v>4</v>
      </c>
    </row>
    <row r="4" spans="1:26" s="153" customFormat="1" ht="83.1" customHeight="1" x14ac:dyDescent="0.25">
      <c r="A4" s="164" t="s">
        <v>1777</v>
      </c>
      <c r="B4" s="155" t="s">
        <v>1156</v>
      </c>
      <c r="C4" s="156" t="s">
        <v>1227</v>
      </c>
      <c r="D4" s="157" t="s">
        <v>21</v>
      </c>
      <c r="E4" s="157" t="s">
        <v>1359</v>
      </c>
      <c r="F4" s="157" t="s">
        <v>256</v>
      </c>
      <c r="G4" s="157" t="s">
        <v>417</v>
      </c>
      <c r="H4" s="157" t="s">
        <v>1532</v>
      </c>
      <c r="I4" s="155"/>
      <c r="J4" s="158"/>
      <c r="K4" s="156" t="s">
        <v>1722</v>
      </c>
      <c r="L4" s="155"/>
      <c r="M4" s="157" t="s">
        <v>1184</v>
      </c>
      <c r="N4" s="152" t="s">
        <v>1190</v>
      </c>
      <c r="O4" s="246"/>
      <c r="P4" s="256"/>
      <c r="Q4" s="249" t="s">
        <v>509</v>
      </c>
      <c r="R4" s="157" t="s">
        <v>543</v>
      </c>
      <c r="S4" s="157" t="s">
        <v>742</v>
      </c>
      <c r="T4" s="157" t="s">
        <v>2000</v>
      </c>
      <c r="U4" s="157" t="s">
        <v>869</v>
      </c>
      <c r="V4" s="157" t="s">
        <v>223</v>
      </c>
      <c r="W4" s="258"/>
      <c r="X4" s="232"/>
      <c r="Y4" s="258"/>
      <c r="Z4" s="259">
        <f>IF(OR(J4="Fail",ISBLANK(J4)),INDEX('Issue Code Table'!C:C,MATCH(N:N,'Issue Code Table'!A:A,0)),IF(M4="Critical",6,IF(M4="Significant",5,IF(M4="Moderate",3,2))))</f>
        <v>4</v>
      </c>
    </row>
    <row r="5" spans="1:26" s="153" customFormat="1" ht="83.1" customHeight="1" x14ac:dyDescent="0.25">
      <c r="A5" s="164" t="s">
        <v>1778</v>
      </c>
      <c r="B5" s="155" t="s">
        <v>1154</v>
      </c>
      <c r="C5" s="156" t="s">
        <v>1216</v>
      </c>
      <c r="D5" s="157" t="s">
        <v>21</v>
      </c>
      <c r="E5" s="157" t="s">
        <v>1360</v>
      </c>
      <c r="F5" s="157" t="s">
        <v>257</v>
      </c>
      <c r="G5" s="157" t="s">
        <v>418</v>
      </c>
      <c r="H5" s="157" t="s">
        <v>1533</v>
      </c>
      <c r="I5" s="155"/>
      <c r="J5" s="158"/>
      <c r="K5" s="156" t="s">
        <v>1723</v>
      </c>
      <c r="L5" s="155"/>
      <c r="M5" s="157" t="s">
        <v>1184</v>
      </c>
      <c r="N5" s="152" t="s">
        <v>1191</v>
      </c>
      <c r="O5" s="247"/>
      <c r="P5" s="256"/>
      <c r="Q5" s="249" t="s">
        <v>509</v>
      </c>
      <c r="R5" s="157" t="s">
        <v>551</v>
      </c>
      <c r="S5" s="157" t="s">
        <v>748</v>
      </c>
      <c r="T5" s="157" t="s">
        <v>2001</v>
      </c>
      <c r="U5" s="157" t="s">
        <v>824</v>
      </c>
      <c r="V5" s="157" t="s">
        <v>231</v>
      </c>
      <c r="W5" s="258"/>
      <c r="X5" s="232"/>
      <c r="Y5" s="258"/>
      <c r="Z5" s="259">
        <f>IF(OR(J5="Fail",ISBLANK(J5)),INDEX('Issue Code Table'!C:C,MATCH(N:N,'Issue Code Table'!A:A,0)),IF(M5="Critical",6,IF(M5="Significant",5,IF(M5="Moderate",3,2))))</f>
        <v>5</v>
      </c>
    </row>
    <row r="6" spans="1:26" s="153" customFormat="1" ht="83.1" customHeight="1" x14ac:dyDescent="0.25">
      <c r="A6" s="164" t="s">
        <v>1779</v>
      </c>
      <c r="B6" s="155" t="s">
        <v>1154</v>
      </c>
      <c r="C6" s="156" t="s">
        <v>1216</v>
      </c>
      <c r="D6" s="157" t="s">
        <v>21</v>
      </c>
      <c r="E6" s="157" t="s">
        <v>1361</v>
      </c>
      <c r="F6" s="157" t="s">
        <v>258</v>
      </c>
      <c r="G6" s="157" t="s">
        <v>417</v>
      </c>
      <c r="H6" s="157" t="s">
        <v>1534</v>
      </c>
      <c r="I6" s="155"/>
      <c r="J6" s="158"/>
      <c r="K6" s="156" t="s">
        <v>1724</v>
      </c>
      <c r="L6" s="155"/>
      <c r="M6" s="157" t="s">
        <v>1184</v>
      </c>
      <c r="N6" s="152" t="s">
        <v>1190</v>
      </c>
      <c r="O6" s="247"/>
      <c r="P6" s="256"/>
      <c r="Q6" s="249" t="s">
        <v>509</v>
      </c>
      <c r="R6" s="157" t="s">
        <v>511</v>
      </c>
      <c r="S6" s="156" t="s">
        <v>1239</v>
      </c>
      <c r="T6" s="157" t="s">
        <v>2002</v>
      </c>
      <c r="U6" s="157" t="s">
        <v>822</v>
      </c>
      <c r="V6" s="157" t="s">
        <v>823</v>
      </c>
      <c r="W6" s="258"/>
      <c r="X6" s="232"/>
      <c r="Y6" s="258"/>
      <c r="Z6" s="259">
        <f>IF(OR(J6="Fail",ISBLANK(J6)),INDEX('Issue Code Table'!C:C,MATCH(N:N,'Issue Code Table'!A:A,0)),IF(M6="Critical",6,IF(M6="Significant",5,IF(M6="Moderate",3,2))))</f>
        <v>4</v>
      </c>
    </row>
    <row r="7" spans="1:26" s="153" customFormat="1" ht="83.1" customHeight="1" x14ac:dyDescent="0.25">
      <c r="A7" s="164" t="s">
        <v>1780</v>
      </c>
      <c r="B7" s="155" t="s">
        <v>1157</v>
      </c>
      <c r="C7" s="156" t="s">
        <v>1220</v>
      </c>
      <c r="D7" s="157" t="s">
        <v>21</v>
      </c>
      <c r="E7" s="156" t="s">
        <v>1362</v>
      </c>
      <c r="F7" s="157" t="s">
        <v>1757</v>
      </c>
      <c r="G7" s="157" t="s">
        <v>417</v>
      </c>
      <c r="H7" s="157" t="s">
        <v>1755</v>
      </c>
      <c r="I7" s="155"/>
      <c r="J7" s="158"/>
      <c r="K7" s="156" t="s">
        <v>1756</v>
      </c>
      <c r="L7" s="154" t="s">
        <v>1758</v>
      </c>
      <c r="M7" s="157" t="s">
        <v>1184</v>
      </c>
      <c r="N7" s="152" t="s">
        <v>1193</v>
      </c>
      <c r="O7" s="247"/>
      <c r="P7" s="256"/>
      <c r="Q7" s="249" t="s">
        <v>509</v>
      </c>
      <c r="R7" s="157" t="s">
        <v>512</v>
      </c>
      <c r="S7" s="156" t="s">
        <v>1240</v>
      </c>
      <c r="T7" s="157" t="s">
        <v>1759</v>
      </c>
      <c r="U7" s="157" t="s">
        <v>824</v>
      </c>
      <c r="V7" s="157" t="s">
        <v>825</v>
      </c>
      <c r="W7" s="258"/>
      <c r="X7" s="232"/>
      <c r="Y7" s="258"/>
      <c r="Z7" s="259">
        <f>IF(OR(J7="Fail",ISBLANK(J7)),INDEX('Issue Code Table'!C:C,MATCH(N:N,'Issue Code Table'!A:A,0)),IF(M7="Critical",6,IF(M7="Significant",5,IF(M7="Moderate",3,2))))</f>
        <v>5</v>
      </c>
    </row>
    <row r="8" spans="1:26" s="153" customFormat="1" ht="83.1" customHeight="1" x14ac:dyDescent="0.25">
      <c r="A8" s="164" t="s">
        <v>1781</v>
      </c>
      <c r="B8" s="155" t="s">
        <v>1154</v>
      </c>
      <c r="C8" s="156" t="s">
        <v>1216</v>
      </c>
      <c r="D8" s="157" t="s">
        <v>21</v>
      </c>
      <c r="E8" s="157" t="s">
        <v>1363</v>
      </c>
      <c r="F8" s="156" t="s">
        <v>1241</v>
      </c>
      <c r="G8" s="157" t="s">
        <v>419</v>
      </c>
      <c r="H8" s="157" t="s">
        <v>1535</v>
      </c>
      <c r="I8" s="155"/>
      <c r="J8" s="158"/>
      <c r="K8" s="157" t="s">
        <v>1694</v>
      </c>
      <c r="L8" s="155"/>
      <c r="M8" s="157" t="s">
        <v>1184</v>
      </c>
      <c r="N8" s="152" t="s">
        <v>1192</v>
      </c>
      <c r="O8" s="246"/>
      <c r="P8" s="256"/>
      <c r="Q8" s="249" t="s">
        <v>509</v>
      </c>
      <c r="R8" s="157" t="s">
        <v>513</v>
      </c>
      <c r="S8" s="156" t="s">
        <v>1242</v>
      </c>
      <c r="T8" s="157" t="s">
        <v>1973</v>
      </c>
      <c r="U8" s="157" t="s">
        <v>826</v>
      </c>
      <c r="V8" s="157" t="s">
        <v>827</v>
      </c>
      <c r="W8" s="258"/>
      <c r="X8" s="232"/>
      <c r="Y8" s="258"/>
      <c r="Z8" s="259">
        <f>IF(OR(J8="Fail",ISBLANK(J8)),INDEX('Issue Code Table'!C:C,MATCH(N:N,'Issue Code Table'!A:A,0)),IF(M8="Critical",6,IF(M8="Significant",5,IF(M8="Moderate",3,2))))</f>
        <v>6</v>
      </c>
    </row>
    <row r="9" spans="1:26" s="153" customFormat="1" ht="99.75" customHeight="1" x14ac:dyDescent="0.25">
      <c r="A9" s="164" t="s">
        <v>1782</v>
      </c>
      <c r="B9" s="155" t="s">
        <v>1154</v>
      </c>
      <c r="C9" s="156" t="s">
        <v>1216</v>
      </c>
      <c r="D9" s="157" t="s">
        <v>21</v>
      </c>
      <c r="E9" s="156" t="s">
        <v>1364</v>
      </c>
      <c r="F9" s="157" t="s">
        <v>259</v>
      </c>
      <c r="G9" s="157" t="s">
        <v>420</v>
      </c>
      <c r="H9" s="156" t="s">
        <v>1536</v>
      </c>
      <c r="I9" s="155"/>
      <c r="J9" s="158"/>
      <c r="K9" s="160" t="s">
        <v>1261</v>
      </c>
      <c r="L9" s="155"/>
      <c r="M9" s="157" t="s">
        <v>1183</v>
      </c>
      <c r="N9" s="152" t="s">
        <v>1194</v>
      </c>
      <c r="O9" s="246"/>
      <c r="P9" s="256"/>
      <c r="Q9" s="249" t="s">
        <v>509</v>
      </c>
      <c r="R9" s="157" t="s">
        <v>514</v>
      </c>
      <c r="S9" s="157" t="s">
        <v>715</v>
      </c>
      <c r="T9" s="156" t="s">
        <v>1231</v>
      </c>
      <c r="U9" s="156" t="s">
        <v>1232</v>
      </c>
      <c r="V9" s="157" t="s">
        <v>828</v>
      </c>
      <c r="W9" s="258"/>
      <c r="X9" s="232"/>
      <c r="Y9" s="258"/>
      <c r="Z9" s="259">
        <f>IF(OR(J9="Fail",ISBLANK(J9)),INDEX('Issue Code Table'!C:C,MATCH(N:N,'Issue Code Table'!A:A,0)),IF(M9="Critical",6,IF(M9="Significant",5,IF(M9="Moderate",3,2))))</f>
        <v>4</v>
      </c>
    </row>
    <row r="10" spans="1:26" s="153" customFormat="1" ht="83.1" customHeight="1" x14ac:dyDescent="0.25">
      <c r="A10" s="164" t="s">
        <v>1783</v>
      </c>
      <c r="B10" s="155" t="s">
        <v>1154</v>
      </c>
      <c r="C10" s="156" t="s">
        <v>1216</v>
      </c>
      <c r="D10" s="157" t="s">
        <v>21</v>
      </c>
      <c r="E10" s="157" t="s">
        <v>1365</v>
      </c>
      <c r="F10" s="157" t="s">
        <v>260</v>
      </c>
      <c r="G10" s="157" t="s">
        <v>421</v>
      </c>
      <c r="H10" s="157" t="s">
        <v>1537</v>
      </c>
      <c r="I10" s="155"/>
      <c r="J10" s="158"/>
      <c r="K10" s="157" t="s">
        <v>1695</v>
      </c>
      <c r="L10" s="155"/>
      <c r="M10" s="157" t="s">
        <v>1184</v>
      </c>
      <c r="N10" s="152" t="s">
        <v>1195</v>
      </c>
      <c r="O10" s="247"/>
      <c r="P10" s="256"/>
      <c r="Q10" s="249" t="s">
        <v>509</v>
      </c>
      <c r="R10" s="157" t="s">
        <v>515</v>
      </c>
      <c r="S10" s="157" t="s">
        <v>716</v>
      </c>
      <c r="T10" s="157" t="s">
        <v>1974</v>
      </c>
      <c r="U10" s="157" t="s">
        <v>829</v>
      </c>
      <c r="V10" s="157" t="s">
        <v>830</v>
      </c>
      <c r="W10" s="258"/>
      <c r="X10" s="232"/>
      <c r="Y10" s="258"/>
      <c r="Z10" s="259">
        <f>IF(OR(J10="Fail",ISBLANK(J10)),INDEX('Issue Code Table'!C:C,MATCH(N:N,'Issue Code Table'!A:A,0)),IF(M10="Critical",6,IF(M10="Significant",5,IF(M10="Moderate",3,2))))</f>
        <v>5</v>
      </c>
    </row>
    <row r="11" spans="1:26" s="153" customFormat="1" ht="83.1" customHeight="1" x14ac:dyDescent="0.25">
      <c r="A11" s="164" t="s">
        <v>1784</v>
      </c>
      <c r="B11" s="155" t="s">
        <v>1156</v>
      </c>
      <c r="C11" s="156" t="s">
        <v>1227</v>
      </c>
      <c r="D11" s="157" t="s">
        <v>21</v>
      </c>
      <c r="E11" s="157" t="s">
        <v>1366</v>
      </c>
      <c r="F11" s="157" t="s">
        <v>261</v>
      </c>
      <c r="G11" s="157" t="s">
        <v>422</v>
      </c>
      <c r="H11" s="156" t="s">
        <v>1538</v>
      </c>
      <c r="I11" s="155"/>
      <c r="J11" s="158"/>
      <c r="K11" s="156" t="s">
        <v>1262</v>
      </c>
      <c r="L11" s="155"/>
      <c r="M11" s="157" t="s">
        <v>1184</v>
      </c>
      <c r="N11" s="152" t="s">
        <v>1195</v>
      </c>
      <c r="O11" s="247"/>
      <c r="P11" s="256"/>
      <c r="Q11" s="249" t="s">
        <v>509</v>
      </c>
      <c r="R11" s="157" t="s">
        <v>516</v>
      </c>
      <c r="S11" s="157" t="s">
        <v>717</v>
      </c>
      <c r="T11" s="157" t="s">
        <v>1060</v>
      </c>
      <c r="U11" s="157" t="s">
        <v>831</v>
      </c>
      <c r="V11" s="157" t="s">
        <v>832</v>
      </c>
      <c r="W11" s="258"/>
      <c r="X11" s="232"/>
      <c r="Y11" s="258"/>
      <c r="Z11" s="259">
        <f>IF(OR(J11="Fail",ISBLANK(J11)),INDEX('Issue Code Table'!C:C,MATCH(N:N,'Issue Code Table'!A:A,0)),IF(M11="Critical",6,IF(M11="Significant",5,IF(M11="Moderate",3,2))))</f>
        <v>5</v>
      </c>
    </row>
    <row r="12" spans="1:26" s="153" customFormat="1" ht="83.1" customHeight="1" x14ac:dyDescent="0.25">
      <c r="A12" s="164" t="s">
        <v>1785</v>
      </c>
      <c r="B12" s="155" t="s">
        <v>1158</v>
      </c>
      <c r="C12" s="156" t="s">
        <v>1215</v>
      </c>
      <c r="D12" s="157" t="s">
        <v>21</v>
      </c>
      <c r="E12" s="157" t="s">
        <v>1367</v>
      </c>
      <c r="F12" s="157" t="s">
        <v>262</v>
      </c>
      <c r="G12" s="157" t="s">
        <v>423</v>
      </c>
      <c r="H12" s="156" t="s">
        <v>1539</v>
      </c>
      <c r="I12" s="155"/>
      <c r="J12" s="158"/>
      <c r="K12" s="156" t="s">
        <v>1725</v>
      </c>
      <c r="L12" s="155"/>
      <c r="M12" s="157" t="s">
        <v>1183</v>
      </c>
      <c r="N12" s="152" t="s">
        <v>1196</v>
      </c>
      <c r="O12" s="247"/>
      <c r="P12" s="256"/>
      <c r="Q12" s="249" t="s">
        <v>509</v>
      </c>
      <c r="R12" s="157" t="s">
        <v>517</v>
      </c>
      <c r="S12" s="157" t="s">
        <v>718</v>
      </c>
      <c r="T12" s="157" t="s">
        <v>2003</v>
      </c>
      <c r="U12" s="157" t="s">
        <v>833</v>
      </c>
      <c r="V12" s="157" t="s">
        <v>218</v>
      </c>
      <c r="W12" s="258"/>
      <c r="X12" s="232"/>
      <c r="Y12" s="258"/>
      <c r="Z12" s="259">
        <f>IF(OR(J12="Fail",ISBLANK(J12)),INDEX('Issue Code Table'!C:C,MATCH(N:N,'Issue Code Table'!A:A,0)),IF(M12="Critical",6,IF(M12="Significant",5,IF(M12="Moderate",3,2))))</f>
        <v>4</v>
      </c>
    </row>
    <row r="13" spans="1:26" s="153" customFormat="1" ht="83.1" customHeight="1" x14ac:dyDescent="0.25">
      <c r="A13" s="164" t="s">
        <v>1786</v>
      </c>
      <c r="B13" s="155" t="s">
        <v>1154</v>
      </c>
      <c r="C13" s="156" t="s">
        <v>1216</v>
      </c>
      <c r="D13" s="157" t="s">
        <v>21</v>
      </c>
      <c r="E13" s="157" t="s">
        <v>1368</v>
      </c>
      <c r="F13" s="157" t="s">
        <v>263</v>
      </c>
      <c r="G13" s="157" t="s">
        <v>424</v>
      </c>
      <c r="H13" s="156" t="s">
        <v>1540</v>
      </c>
      <c r="I13" s="155"/>
      <c r="J13" s="158"/>
      <c r="K13" s="157" t="s">
        <v>1696</v>
      </c>
      <c r="L13" s="155"/>
      <c r="M13" s="157" t="s">
        <v>1184</v>
      </c>
      <c r="N13" s="152" t="s">
        <v>1191</v>
      </c>
      <c r="O13" s="247"/>
      <c r="P13" s="256"/>
      <c r="Q13" s="249" t="s">
        <v>509</v>
      </c>
      <c r="R13" s="157" t="s">
        <v>518</v>
      </c>
      <c r="S13" s="157" t="s">
        <v>719</v>
      </c>
      <c r="T13" s="157" t="s">
        <v>1975</v>
      </c>
      <c r="U13" s="157" t="s">
        <v>834</v>
      </c>
      <c r="V13" s="157" t="s">
        <v>835</v>
      </c>
      <c r="W13" s="258"/>
      <c r="X13" s="232"/>
      <c r="Y13" s="258"/>
      <c r="Z13" s="259">
        <f>IF(OR(J13="Fail",ISBLANK(J13)),INDEX('Issue Code Table'!C:C,MATCH(N:N,'Issue Code Table'!A:A,0)),IF(M13="Critical",6,IF(M13="Significant",5,IF(M13="Moderate",3,2))))</f>
        <v>5</v>
      </c>
    </row>
    <row r="14" spans="1:26" s="153" customFormat="1" ht="83.1" customHeight="1" x14ac:dyDescent="0.25">
      <c r="A14" s="164" t="s">
        <v>1787</v>
      </c>
      <c r="B14" s="155" t="s">
        <v>1154</v>
      </c>
      <c r="C14" s="156" t="s">
        <v>1216</v>
      </c>
      <c r="D14" s="157" t="s">
        <v>21</v>
      </c>
      <c r="E14" s="157" t="s">
        <v>1369</v>
      </c>
      <c r="F14" s="157" t="s">
        <v>264</v>
      </c>
      <c r="G14" s="157" t="s">
        <v>425</v>
      </c>
      <c r="H14" s="156" t="s">
        <v>1541</v>
      </c>
      <c r="I14" s="155"/>
      <c r="J14" s="158"/>
      <c r="K14" s="156" t="s">
        <v>1263</v>
      </c>
      <c r="L14" s="155"/>
      <c r="M14" s="157" t="s">
        <v>1183</v>
      </c>
      <c r="N14" s="152" t="s">
        <v>1196</v>
      </c>
      <c r="O14" s="247"/>
      <c r="P14" s="256"/>
      <c r="Q14" s="249" t="s">
        <v>509</v>
      </c>
      <c r="R14" s="157" t="s">
        <v>519</v>
      </c>
      <c r="S14" s="157" t="s">
        <v>720</v>
      </c>
      <c r="T14" s="157" t="s">
        <v>1875</v>
      </c>
      <c r="U14" s="157" t="s">
        <v>836</v>
      </c>
      <c r="V14" s="157" t="s">
        <v>837</v>
      </c>
      <c r="W14" s="258"/>
      <c r="X14" s="232"/>
      <c r="Y14" s="258"/>
      <c r="Z14" s="259">
        <f>IF(OR(J14="Fail",ISBLANK(J14)),INDEX('Issue Code Table'!C:C,MATCH(N:N,'Issue Code Table'!A:A,0)),IF(M14="Critical",6,IF(M14="Significant",5,IF(M14="Moderate",3,2))))</f>
        <v>4</v>
      </c>
    </row>
    <row r="15" spans="1:26" s="153" customFormat="1" ht="83.1" customHeight="1" x14ac:dyDescent="0.25">
      <c r="A15" s="164" t="s">
        <v>1788</v>
      </c>
      <c r="B15" s="155" t="s">
        <v>1156</v>
      </c>
      <c r="C15" s="156" t="s">
        <v>1227</v>
      </c>
      <c r="D15" s="157" t="s">
        <v>21</v>
      </c>
      <c r="E15" s="157" t="s">
        <v>1370</v>
      </c>
      <c r="F15" s="157" t="s">
        <v>265</v>
      </c>
      <c r="G15" s="157" t="s">
        <v>426</v>
      </c>
      <c r="H15" s="157" t="s">
        <v>1542</v>
      </c>
      <c r="I15" s="155"/>
      <c r="J15" s="158"/>
      <c r="K15" s="156" t="s">
        <v>1906</v>
      </c>
      <c r="L15" s="155"/>
      <c r="M15" s="157" t="s">
        <v>1183</v>
      </c>
      <c r="N15" s="152" t="s">
        <v>1196</v>
      </c>
      <c r="O15" s="247"/>
      <c r="P15" s="256"/>
      <c r="Q15" s="249" t="s">
        <v>509</v>
      </c>
      <c r="R15" s="157" t="s">
        <v>520</v>
      </c>
      <c r="S15" s="157" t="s">
        <v>721</v>
      </c>
      <c r="T15" s="157" t="s">
        <v>1064</v>
      </c>
      <c r="U15" s="157" t="s">
        <v>838</v>
      </c>
      <c r="V15" s="157" t="s">
        <v>243</v>
      </c>
      <c r="W15" s="258"/>
      <c r="X15" s="232"/>
      <c r="Y15" s="258"/>
      <c r="Z15" s="259">
        <f>IF(OR(J15="Fail",ISBLANK(J15)),INDEX('Issue Code Table'!C:C,MATCH(N:N,'Issue Code Table'!A:A,0)),IF(M15="Critical",6,IF(M15="Significant",5,IF(M15="Moderate",3,2))))</f>
        <v>4</v>
      </c>
    </row>
    <row r="16" spans="1:26" s="153" customFormat="1" ht="83.1" customHeight="1" x14ac:dyDescent="0.25">
      <c r="A16" s="164" t="s">
        <v>1789</v>
      </c>
      <c r="B16" s="155" t="s">
        <v>1159</v>
      </c>
      <c r="C16" s="156" t="s">
        <v>1223</v>
      </c>
      <c r="D16" s="157" t="s">
        <v>21</v>
      </c>
      <c r="E16" s="157" t="s">
        <v>1371</v>
      </c>
      <c r="F16" s="157" t="s">
        <v>266</v>
      </c>
      <c r="G16" s="157" t="s">
        <v>427</v>
      </c>
      <c r="H16" s="157" t="s">
        <v>1543</v>
      </c>
      <c r="I16" s="155"/>
      <c r="J16" s="158"/>
      <c r="K16" s="157" t="s">
        <v>1697</v>
      </c>
      <c r="L16" s="155"/>
      <c r="M16" s="157" t="s">
        <v>1183</v>
      </c>
      <c r="N16" s="152" t="s">
        <v>1196</v>
      </c>
      <c r="O16" s="247"/>
      <c r="P16" s="256"/>
      <c r="Q16" s="249" t="s">
        <v>509</v>
      </c>
      <c r="R16" s="157" t="s">
        <v>521</v>
      </c>
      <c r="S16" s="157" t="s">
        <v>722</v>
      </c>
      <c r="T16" s="157" t="s">
        <v>1976</v>
      </c>
      <c r="U16" s="157" t="s">
        <v>824</v>
      </c>
      <c r="V16" s="157" t="s">
        <v>839</v>
      </c>
      <c r="W16" s="258"/>
      <c r="X16" s="232"/>
      <c r="Y16" s="258"/>
      <c r="Z16" s="259">
        <f>IF(OR(J16="Fail",ISBLANK(J16)),INDEX('Issue Code Table'!C:C,MATCH(N:N,'Issue Code Table'!A:A,0)),IF(M16="Critical",6,IF(M16="Significant",5,IF(M16="Moderate",3,2))))</f>
        <v>4</v>
      </c>
    </row>
    <row r="17" spans="1:26" s="153" customFormat="1" ht="83.1" customHeight="1" x14ac:dyDescent="0.25">
      <c r="A17" s="164" t="s">
        <v>1790</v>
      </c>
      <c r="B17" s="155" t="s">
        <v>1154</v>
      </c>
      <c r="C17" s="156" t="s">
        <v>1216</v>
      </c>
      <c r="D17" s="157" t="s">
        <v>21</v>
      </c>
      <c r="E17" s="157" t="s">
        <v>1372</v>
      </c>
      <c r="F17" s="157" t="s">
        <v>267</v>
      </c>
      <c r="G17" s="157" t="s">
        <v>428</v>
      </c>
      <c r="H17" s="157" t="s">
        <v>1544</v>
      </c>
      <c r="I17" s="155"/>
      <c r="J17" s="158"/>
      <c r="K17" s="156" t="s">
        <v>1726</v>
      </c>
      <c r="L17" s="155"/>
      <c r="M17" s="157" t="s">
        <v>1184</v>
      </c>
      <c r="N17" s="152" t="s">
        <v>1195</v>
      </c>
      <c r="O17" s="247"/>
      <c r="P17" s="256"/>
      <c r="Q17" s="249" t="s">
        <v>509</v>
      </c>
      <c r="R17" s="157" t="s">
        <v>522</v>
      </c>
      <c r="S17" s="157" t="s">
        <v>723</v>
      </c>
      <c r="T17" s="157" t="s">
        <v>2004</v>
      </c>
      <c r="U17" s="157" t="s">
        <v>840</v>
      </c>
      <c r="V17" s="157" t="s">
        <v>841</v>
      </c>
      <c r="W17" s="258"/>
      <c r="X17" s="232"/>
      <c r="Y17" s="258"/>
      <c r="Z17" s="259">
        <f>IF(OR(J17="Fail",ISBLANK(J17)),INDEX('Issue Code Table'!C:C,MATCH(N:N,'Issue Code Table'!A:A,0)),IF(M17="Critical",6,IF(M17="Significant",5,IF(M17="Moderate",3,2))))</f>
        <v>5</v>
      </c>
    </row>
    <row r="18" spans="1:26" s="153" customFormat="1" ht="83.1" customHeight="1" x14ac:dyDescent="0.25">
      <c r="A18" s="164" t="s">
        <v>1791</v>
      </c>
      <c r="B18" s="155" t="s">
        <v>1158</v>
      </c>
      <c r="C18" s="156" t="s">
        <v>1215</v>
      </c>
      <c r="D18" s="157" t="s">
        <v>21</v>
      </c>
      <c r="E18" s="157" t="s">
        <v>1373</v>
      </c>
      <c r="F18" s="157" t="s">
        <v>268</v>
      </c>
      <c r="G18" s="157" t="s">
        <v>429</v>
      </c>
      <c r="H18" s="156" t="s">
        <v>1761</v>
      </c>
      <c r="I18" s="155"/>
      <c r="J18" s="158"/>
      <c r="K18" s="166" t="s">
        <v>1905</v>
      </c>
      <c r="L18" s="154" t="s">
        <v>1760</v>
      </c>
      <c r="M18" s="157" t="s">
        <v>1184</v>
      </c>
      <c r="N18" s="152" t="s">
        <v>1191</v>
      </c>
      <c r="O18" s="246"/>
      <c r="P18" s="256"/>
      <c r="Q18" s="249" t="s">
        <v>509</v>
      </c>
      <c r="R18" s="157" t="s">
        <v>523</v>
      </c>
      <c r="S18" s="157" t="s">
        <v>724</v>
      </c>
      <c r="T18" s="157" t="s">
        <v>1762</v>
      </c>
      <c r="U18" s="157" t="s">
        <v>842</v>
      </c>
      <c r="V18" s="157" t="s">
        <v>214</v>
      </c>
      <c r="W18" s="258"/>
      <c r="X18" s="232"/>
      <c r="Y18" s="258"/>
      <c r="Z18" s="259">
        <f>IF(OR(J18="Fail",ISBLANK(J18)),INDEX('Issue Code Table'!C:C,MATCH(N:N,'Issue Code Table'!A:A,0)),IF(M18="Critical",6,IF(M18="Significant",5,IF(M18="Moderate",3,2))))</f>
        <v>5</v>
      </c>
    </row>
    <row r="19" spans="1:26" s="153" customFormat="1" ht="83.1" customHeight="1" x14ac:dyDescent="0.25">
      <c r="A19" s="164" t="s">
        <v>1792</v>
      </c>
      <c r="B19" s="155" t="s">
        <v>1160</v>
      </c>
      <c r="C19" s="156" t="s">
        <v>1228</v>
      </c>
      <c r="D19" s="157" t="s">
        <v>21</v>
      </c>
      <c r="E19" s="157" t="s">
        <v>1374</v>
      </c>
      <c r="F19" s="157" t="s">
        <v>269</v>
      </c>
      <c r="G19" s="157" t="s">
        <v>430</v>
      </c>
      <c r="H19" s="157" t="s">
        <v>1545</v>
      </c>
      <c r="I19" s="155"/>
      <c r="J19" s="158"/>
      <c r="K19" s="156" t="s">
        <v>1727</v>
      </c>
      <c r="L19" s="155"/>
      <c r="M19" s="157" t="s">
        <v>1184</v>
      </c>
      <c r="N19" s="152" t="s">
        <v>1193</v>
      </c>
      <c r="O19" s="246"/>
      <c r="P19" s="256"/>
      <c r="Q19" s="249" t="s">
        <v>509</v>
      </c>
      <c r="R19" s="157" t="s">
        <v>524</v>
      </c>
      <c r="S19" s="157" t="s">
        <v>725</v>
      </c>
      <c r="T19" s="157" t="s">
        <v>2005</v>
      </c>
      <c r="U19" s="157" t="s">
        <v>824</v>
      </c>
      <c r="V19" s="157" t="s">
        <v>843</v>
      </c>
      <c r="W19" s="258"/>
      <c r="X19" s="232"/>
      <c r="Y19" s="258"/>
      <c r="Z19" s="259">
        <f>IF(OR(J19="Fail",ISBLANK(J19)),INDEX('Issue Code Table'!C:C,MATCH(N:N,'Issue Code Table'!A:A,0)),IF(M19="Critical",6,IF(M19="Significant",5,IF(M19="Moderate",3,2))))</f>
        <v>5</v>
      </c>
    </row>
    <row r="20" spans="1:26" s="153" customFormat="1" ht="83.1" customHeight="1" x14ac:dyDescent="0.25">
      <c r="A20" s="164" t="s">
        <v>1793</v>
      </c>
      <c r="B20" s="155" t="s">
        <v>1161</v>
      </c>
      <c r="C20" s="156" t="s">
        <v>1217</v>
      </c>
      <c r="D20" s="157" t="s">
        <v>21</v>
      </c>
      <c r="E20" s="157" t="s">
        <v>1375</v>
      </c>
      <c r="F20" s="157" t="s">
        <v>270</v>
      </c>
      <c r="G20" s="157" t="s">
        <v>431</v>
      </c>
      <c r="H20" s="157" t="s">
        <v>1546</v>
      </c>
      <c r="I20" s="155"/>
      <c r="J20" s="158"/>
      <c r="K20" s="157" t="s">
        <v>1698</v>
      </c>
      <c r="L20" s="155"/>
      <c r="M20" s="157" t="s">
        <v>1183</v>
      </c>
      <c r="N20" s="152" t="s">
        <v>1198</v>
      </c>
      <c r="O20" s="246"/>
      <c r="P20" s="256"/>
      <c r="Q20" s="249" t="s">
        <v>509</v>
      </c>
      <c r="R20" s="157" t="s">
        <v>525</v>
      </c>
      <c r="S20" s="157" t="s">
        <v>726</v>
      </c>
      <c r="T20" s="157" t="s">
        <v>1977</v>
      </c>
      <c r="U20" s="157" t="s">
        <v>844</v>
      </c>
      <c r="V20" s="157" t="s">
        <v>845</v>
      </c>
      <c r="W20" s="258"/>
      <c r="X20" s="232"/>
      <c r="Y20" s="258"/>
      <c r="Z20" s="259">
        <f>IF(OR(J20="Fail",ISBLANK(J20)),INDEX('Issue Code Table'!C:C,MATCH(N:N,'Issue Code Table'!A:A,0)),IF(M20="Critical",6,IF(M20="Significant",5,IF(M20="Moderate",3,2))))</f>
        <v>4</v>
      </c>
    </row>
    <row r="21" spans="1:26" s="153" customFormat="1" ht="83.1" customHeight="1" x14ac:dyDescent="0.25">
      <c r="A21" s="164" t="s">
        <v>1794</v>
      </c>
      <c r="B21" s="155" t="s">
        <v>1154</v>
      </c>
      <c r="C21" s="156" t="s">
        <v>1216</v>
      </c>
      <c r="D21" s="157" t="s">
        <v>21</v>
      </c>
      <c r="E21" s="157" t="s">
        <v>1376</v>
      </c>
      <c r="F21" s="157" t="s">
        <v>271</v>
      </c>
      <c r="G21" s="157" t="s">
        <v>432</v>
      </c>
      <c r="H21" s="157" t="s">
        <v>1547</v>
      </c>
      <c r="I21" s="155"/>
      <c r="J21" s="158"/>
      <c r="K21" s="157" t="s">
        <v>1699</v>
      </c>
      <c r="L21" s="155"/>
      <c r="M21" s="157" t="s">
        <v>1184</v>
      </c>
      <c r="N21" s="152" t="s">
        <v>1191</v>
      </c>
      <c r="O21" s="246"/>
      <c r="P21" s="256"/>
      <c r="Q21" s="249" t="s">
        <v>509</v>
      </c>
      <c r="R21" s="157" t="s">
        <v>526</v>
      </c>
      <c r="S21" s="157" t="s">
        <v>727</v>
      </c>
      <c r="T21" s="157" t="s">
        <v>1978</v>
      </c>
      <c r="U21" s="157" t="s">
        <v>846</v>
      </c>
      <c r="V21" s="157" t="s">
        <v>847</v>
      </c>
      <c r="W21" s="258"/>
      <c r="X21" s="232"/>
      <c r="Y21" s="258"/>
      <c r="Z21" s="259">
        <f>IF(OR(J21="Fail",ISBLANK(J21)),INDEX('Issue Code Table'!C:C,MATCH(N:N,'Issue Code Table'!A:A,0)),IF(M21="Critical",6,IF(M21="Significant",5,IF(M21="Moderate",3,2))))</f>
        <v>5</v>
      </c>
    </row>
    <row r="22" spans="1:26" s="153" customFormat="1" ht="83.1" customHeight="1" x14ac:dyDescent="0.25">
      <c r="A22" s="164" t="s">
        <v>1795</v>
      </c>
      <c r="B22" s="155" t="s">
        <v>1154</v>
      </c>
      <c r="C22" s="156" t="s">
        <v>1216</v>
      </c>
      <c r="D22" s="157" t="s">
        <v>21</v>
      </c>
      <c r="E22" s="157" t="s">
        <v>1377</v>
      </c>
      <c r="F22" s="156" t="s">
        <v>272</v>
      </c>
      <c r="G22" s="156" t="s">
        <v>433</v>
      </c>
      <c r="H22" s="157" t="s">
        <v>1548</v>
      </c>
      <c r="I22" s="155"/>
      <c r="J22" s="158"/>
      <c r="K22" s="156" t="s">
        <v>1264</v>
      </c>
      <c r="L22" s="155"/>
      <c r="M22" s="157" t="s">
        <v>1183</v>
      </c>
      <c r="N22" s="152" t="s">
        <v>1189</v>
      </c>
      <c r="O22" s="246"/>
      <c r="P22" s="256"/>
      <c r="Q22" s="249" t="s">
        <v>509</v>
      </c>
      <c r="R22" s="157" t="s">
        <v>527</v>
      </c>
      <c r="S22" s="157" t="s">
        <v>728</v>
      </c>
      <c r="T22" s="157" t="s">
        <v>1057</v>
      </c>
      <c r="U22" s="157" t="s">
        <v>848</v>
      </c>
      <c r="V22" s="157" t="s">
        <v>849</v>
      </c>
      <c r="W22" s="258"/>
      <c r="X22" s="232"/>
      <c r="Y22" s="258"/>
      <c r="Z22" s="259">
        <f>IF(OR(J22="Fail",ISBLANK(J22)),INDEX('Issue Code Table'!C:C,MATCH(N:N,'Issue Code Table'!A:A,0)),IF(M22="Critical",6,IF(M22="Significant",5,IF(M22="Moderate",3,2))))</f>
        <v>4</v>
      </c>
    </row>
    <row r="23" spans="1:26" s="153" customFormat="1" ht="83.1" customHeight="1" x14ac:dyDescent="0.25">
      <c r="A23" s="164" t="s">
        <v>1796</v>
      </c>
      <c r="B23" s="155" t="s">
        <v>1159</v>
      </c>
      <c r="C23" s="156" t="s">
        <v>1223</v>
      </c>
      <c r="D23" s="157" t="s">
        <v>21</v>
      </c>
      <c r="E23" s="157" t="s">
        <v>1378</v>
      </c>
      <c r="F23" s="157" t="s">
        <v>273</v>
      </c>
      <c r="G23" s="157" t="s">
        <v>434</v>
      </c>
      <c r="H23" s="157" t="s">
        <v>1549</v>
      </c>
      <c r="I23" s="155"/>
      <c r="J23" s="158"/>
      <c r="K23" s="156" t="s">
        <v>1728</v>
      </c>
      <c r="L23" s="155"/>
      <c r="M23" s="157" t="s">
        <v>1184</v>
      </c>
      <c r="N23" s="152" t="s">
        <v>1192</v>
      </c>
      <c r="O23" s="246"/>
      <c r="P23" s="256"/>
      <c r="Q23" s="249" t="s">
        <v>509</v>
      </c>
      <c r="R23" s="157" t="s">
        <v>528</v>
      </c>
      <c r="S23" s="157" t="s">
        <v>729</v>
      </c>
      <c r="T23" s="157" t="s">
        <v>2006</v>
      </c>
      <c r="U23" s="157" t="s">
        <v>850</v>
      </c>
      <c r="V23" s="157" t="s">
        <v>230</v>
      </c>
      <c r="W23" s="258"/>
      <c r="X23" s="232"/>
      <c r="Y23" s="258"/>
      <c r="Z23" s="259">
        <f>IF(OR(J23="Fail",ISBLANK(J23)),INDEX('Issue Code Table'!C:C,MATCH(N:N,'Issue Code Table'!A:A,0)),IF(M23="Critical",6,IF(M23="Significant",5,IF(M23="Moderate",3,2))))</f>
        <v>6</v>
      </c>
    </row>
    <row r="24" spans="1:26" s="153" customFormat="1" ht="83.1" customHeight="1" x14ac:dyDescent="0.25">
      <c r="A24" s="164" t="s">
        <v>1797</v>
      </c>
      <c r="B24" s="155" t="s">
        <v>1154</v>
      </c>
      <c r="C24" s="156" t="s">
        <v>1216</v>
      </c>
      <c r="D24" s="157" t="s">
        <v>21</v>
      </c>
      <c r="E24" s="157" t="s">
        <v>1379</v>
      </c>
      <c r="F24" s="157" t="s">
        <v>274</v>
      </c>
      <c r="G24" s="157" t="s">
        <v>435</v>
      </c>
      <c r="H24" s="157" t="s">
        <v>1550</v>
      </c>
      <c r="I24" s="155"/>
      <c r="J24" s="158"/>
      <c r="K24" s="156" t="s">
        <v>1265</v>
      </c>
      <c r="L24" s="155"/>
      <c r="M24" s="157" t="s">
        <v>1183</v>
      </c>
      <c r="N24" s="152" t="s">
        <v>1196</v>
      </c>
      <c r="O24" s="246"/>
      <c r="P24" s="256"/>
      <c r="Q24" s="249" t="s">
        <v>509</v>
      </c>
      <c r="R24" s="157" t="s">
        <v>529</v>
      </c>
      <c r="S24" s="157" t="s">
        <v>730</v>
      </c>
      <c r="T24" s="157" t="s">
        <v>1065</v>
      </c>
      <c r="U24" s="157" t="s">
        <v>851</v>
      </c>
      <c r="V24" s="157" t="s">
        <v>852</v>
      </c>
      <c r="W24" s="258"/>
      <c r="X24" s="232"/>
      <c r="Y24" s="258"/>
      <c r="Z24" s="259">
        <f>IF(OR(J24="Fail",ISBLANK(J24)),INDEX('Issue Code Table'!C:C,MATCH(N:N,'Issue Code Table'!A:A,0)),IF(M24="Critical",6,IF(M24="Significant",5,IF(M24="Moderate",3,2))))</f>
        <v>4</v>
      </c>
    </row>
    <row r="25" spans="1:26" s="153" customFormat="1" ht="83.1" customHeight="1" x14ac:dyDescent="0.25">
      <c r="A25" s="164" t="s">
        <v>1798</v>
      </c>
      <c r="B25" s="155" t="s">
        <v>1162</v>
      </c>
      <c r="C25" s="156" t="s">
        <v>1218</v>
      </c>
      <c r="D25" s="157" t="s">
        <v>21</v>
      </c>
      <c r="E25" s="157" t="s">
        <v>1380</v>
      </c>
      <c r="F25" s="157" t="s">
        <v>275</v>
      </c>
      <c r="G25" s="157" t="s">
        <v>436</v>
      </c>
      <c r="H25" s="157" t="s">
        <v>1551</v>
      </c>
      <c r="I25" s="155"/>
      <c r="J25" s="158"/>
      <c r="K25" s="156" t="s">
        <v>1729</v>
      </c>
      <c r="L25" s="155"/>
      <c r="M25" s="157" t="s">
        <v>1184</v>
      </c>
      <c r="N25" s="152" t="s">
        <v>1202</v>
      </c>
      <c r="O25" s="246"/>
      <c r="P25" s="256"/>
      <c r="Q25" s="249" t="s">
        <v>509</v>
      </c>
      <c r="R25" s="157" t="s">
        <v>530</v>
      </c>
      <c r="S25" s="157" t="s">
        <v>731</v>
      </c>
      <c r="T25" s="157" t="s">
        <v>2007</v>
      </c>
      <c r="U25" s="157" t="s">
        <v>853</v>
      </c>
      <c r="V25" s="157" t="s">
        <v>238</v>
      </c>
      <c r="W25" s="258"/>
      <c r="X25" s="232"/>
      <c r="Y25" s="258"/>
      <c r="Z25" s="259">
        <f>IF(OR(J25="Fail",ISBLANK(J25)),INDEX('Issue Code Table'!C:C,MATCH(N:N,'Issue Code Table'!A:A,0)),IF(M25="Critical",6,IF(M25="Significant",5,IF(M25="Moderate",3,2))))</f>
        <v>7</v>
      </c>
    </row>
    <row r="26" spans="1:26" s="153" customFormat="1" ht="83.1" customHeight="1" x14ac:dyDescent="0.25">
      <c r="A26" s="164" t="s">
        <v>1799</v>
      </c>
      <c r="B26" s="155" t="s">
        <v>1154</v>
      </c>
      <c r="C26" s="156" t="s">
        <v>1216</v>
      </c>
      <c r="D26" s="157" t="s">
        <v>21</v>
      </c>
      <c r="E26" s="157" t="s">
        <v>1381</v>
      </c>
      <c r="F26" s="157" t="s">
        <v>276</v>
      </c>
      <c r="G26" s="157" t="s">
        <v>437</v>
      </c>
      <c r="H26" s="157" t="s">
        <v>1552</v>
      </c>
      <c r="I26" s="155"/>
      <c r="J26" s="158"/>
      <c r="K26" s="156" t="s">
        <v>1730</v>
      </c>
      <c r="L26" s="155"/>
      <c r="M26" s="157" t="s">
        <v>1183</v>
      </c>
      <c r="N26" s="152" t="s">
        <v>1196</v>
      </c>
      <c r="O26" s="246"/>
      <c r="P26" s="256"/>
      <c r="Q26" s="249" t="s">
        <v>509</v>
      </c>
      <c r="R26" s="157" t="s">
        <v>531</v>
      </c>
      <c r="S26" s="157" t="s">
        <v>732</v>
      </c>
      <c r="T26" s="157" t="s">
        <v>2008</v>
      </c>
      <c r="U26" s="157" t="s">
        <v>854</v>
      </c>
      <c r="V26" s="157" t="s">
        <v>220</v>
      </c>
      <c r="W26" s="258"/>
      <c r="X26" s="232"/>
      <c r="Y26" s="258"/>
      <c r="Z26" s="259">
        <f>IF(OR(J26="Fail",ISBLANK(J26)),INDEX('Issue Code Table'!C:C,MATCH(N:N,'Issue Code Table'!A:A,0)),IF(M26="Critical",6,IF(M26="Significant",5,IF(M26="Moderate",3,2))))</f>
        <v>4</v>
      </c>
    </row>
    <row r="27" spans="1:26" s="151" customFormat="1" ht="109.5" customHeight="1" x14ac:dyDescent="0.25">
      <c r="A27" s="164" t="s">
        <v>1800</v>
      </c>
      <c r="B27" s="159" t="s">
        <v>1162</v>
      </c>
      <c r="C27" s="156" t="s">
        <v>1218</v>
      </c>
      <c r="D27" s="157" t="s">
        <v>22</v>
      </c>
      <c r="E27" s="157" t="s">
        <v>1382</v>
      </c>
      <c r="F27" s="157" t="s">
        <v>277</v>
      </c>
      <c r="G27" s="157" t="s">
        <v>438</v>
      </c>
      <c r="H27" s="157" t="s">
        <v>1769</v>
      </c>
      <c r="I27" s="155"/>
      <c r="J27" s="158"/>
      <c r="K27" s="168" t="s">
        <v>2709</v>
      </c>
      <c r="L27" s="157" t="s">
        <v>1770</v>
      </c>
      <c r="M27" s="157" t="s">
        <v>1185</v>
      </c>
      <c r="N27" s="152" t="s">
        <v>1199</v>
      </c>
      <c r="O27" s="246"/>
      <c r="P27" s="256"/>
      <c r="Q27" s="249" t="s">
        <v>509</v>
      </c>
      <c r="R27" s="157" t="s">
        <v>532</v>
      </c>
      <c r="S27" s="157" t="s">
        <v>733</v>
      </c>
      <c r="T27" s="157" t="s">
        <v>2710</v>
      </c>
      <c r="U27" s="157" t="s">
        <v>855</v>
      </c>
      <c r="V27" s="157" t="s">
        <v>856</v>
      </c>
      <c r="W27" s="260"/>
      <c r="X27" s="232"/>
      <c r="Y27" s="260"/>
      <c r="Z27" s="259">
        <f>IF(OR(J27="Fail",ISBLANK(J27)),INDEX('Issue Code Table'!C:C,MATCH(N:N,'Issue Code Table'!A:A,0)),IF(M27="Critical",6,IF(M27="Significant",5,IF(M27="Moderate",3,2))))</f>
        <v>1</v>
      </c>
    </row>
    <row r="28" spans="1:26" s="153" customFormat="1" ht="83.1" customHeight="1" x14ac:dyDescent="0.25">
      <c r="A28" s="164" t="s">
        <v>1801</v>
      </c>
      <c r="B28" s="155" t="s">
        <v>1158</v>
      </c>
      <c r="C28" s="156" t="s">
        <v>1215</v>
      </c>
      <c r="D28" s="157" t="s">
        <v>21</v>
      </c>
      <c r="E28" s="156" t="s">
        <v>1383</v>
      </c>
      <c r="F28" s="157" t="s">
        <v>278</v>
      </c>
      <c r="G28" s="157" t="s">
        <v>439</v>
      </c>
      <c r="H28" s="156" t="s">
        <v>1553</v>
      </c>
      <c r="I28" s="155"/>
      <c r="J28" s="158"/>
      <c r="K28" s="156" t="s">
        <v>1911</v>
      </c>
      <c r="L28" s="155"/>
      <c r="M28" s="157" t="s">
        <v>1184</v>
      </c>
      <c r="N28" s="152" t="s">
        <v>1192</v>
      </c>
      <c r="O28" s="246"/>
      <c r="P28" s="256"/>
      <c r="Q28" s="249" t="s">
        <v>509</v>
      </c>
      <c r="R28" s="157" t="s">
        <v>533</v>
      </c>
      <c r="S28" s="157" t="s">
        <v>734</v>
      </c>
      <c r="T28" s="157" t="s">
        <v>1876</v>
      </c>
      <c r="U28" s="157" t="s">
        <v>857</v>
      </c>
      <c r="V28" s="157" t="s">
        <v>234</v>
      </c>
      <c r="W28" s="258"/>
      <c r="X28" s="232"/>
      <c r="Y28" s="258"/>
      <c r="Z28" s="259">
        <f>IF(OR(J28="Fail",ISBLANK(J28)),INDEX('Issue Code Table'!C:C,MATCH(N:N,'Issue Code Table'!A:A,0)),IF(M28="Critical",6,IF(M28="Significant",5,IF(M28="Moderate",3,2))))</f>
        <v>6</v>
      </c>
    </row>
    <row r="29" spans="1:26" s="153" customFormat="1" ht="83.1" customHeight="1" x14ac:dyDescent="0.25">
      <c r="A29" s="164" t="s">
        <v>1802</v>
      </c>
      <c r="B29" s="155" t="s">
        <v>1163</v>
      </c>
      <c r="C29" s="156" t="s">
        <v>1230</v>
      </c>
      <c r="D29" s="157" t="s">
        <v>21</v>
      </c>
      <c r="E29" s="157" t="s">
        <v>1384</v>
      </c>
      <c r="F29" s="157" t="s">
        <v>279</v>
      </c>
      <c r="G29" s="157" t="s">
        <v>440</v>
      </c>
      <c r="H29" s="157" t="s">
        <v>1554</v>
      </c>
      <c r="I29" s="155"/>
      <c r="J29" s="158"/>
      <c r="K29" s="156" t="s">
        <v>1731</v>
      </c>
      <c r="L29" s="155"/>
      <c r="M29" s="157" t="s">
        <v>1184</v>
      </c>
      <c r="N29" s="152" t="s">
        <v>1202</v>
      </c>
      <c r="O29" s="246"/>
      <c r="P29" s="256"/>
      <c r="Q29" s="249" t="s">
        <v>509</v>
      </c>
      <c r="R29" s="157" t="s">
        <v>534</v>
      </c>
      <c r="S29" s="157" t="s">
        <v>735</v>
      </c>
      <c r="T29" s="157" t="s">
        <v>2009</v>
      </c>
      <c r="U29" s="157" t="s">
        <v>858</v>
      </c>
      <c r="V29" s="157" t="s">
        <v>240</v>
      </c>
      <c r="W29" s="258"/>
      <c r="X29" s="232"/>
      <c r="Y29" s="258"/>
      <c r="Z29" s="259">
        <f>IF(OR(J29="Fail",ISBLANK(J29)),INDEX('Issue Code Table'!C:C,MATCH(N:N,'Issue Code Table'!A:A,0)),IF(M29="Critical",6,IF(M29="Significant",5,IF(M29="Moderate",3,2))))</f>
        <v>7</v>
      </c>
    </row>
    <row r="30" spans="1:26" s="153" customFormat="1" ht="83.1" customHeight="1" x14ac:dyDescent="0.25">
      <c r="A30" s="164" t="s">
        <v>1803</v>
      </c>
      <c r="B30" s="155" t="s">
        <v>1154</v>
      </c>
      <c r="C30" s="156" t="s">
        <v>1216</v>
      </c>
      <c r="D30" s="157" t="s">
        <v>21</v>
      </c>
      <c r="E30" s="157" t="s">
        <v>1385</v>
      </c>
      <c r="F30" s="157" t="s">
        <v>280</v>
      </c>
      <c r="G30" s="157" t="s">
        <v>441</v>
      </c>
      <c r="H30" s="157" t="s">
        <v>1555</v>
      </c>
      <c r="I30" s="155"/>
      <c r="J30" s="158"/>
      <c r="K30" s="156" t="s">
        <v>1912</v>
      </c>
      <c r="L30" s="155"/>
      <c r="M30" s="157" t="s">
        <v>1183</v>
      </c>
      <c r="N30" s="152" t="s">
        <v>1196</v>
      </c>
      <c r="O30" s="246"/>
      <c r="P30" s="256"/>
      <c r="Q30" s="249" t="s">
        <v>509</v>
      </c>
      <c r="R30" s="157" t="s">
        <v>535</v>
      </c>
      <c r="S30" s="157" t="s">
        <v>730</v>
      </c>
      <c r="T30" s="157" t="s">
        <v>1066</v>
      </c>
      <c r="U30" s="157" t="s">
        <v>851</v>
      </c>
      <c r="V30" s="157" t="s">
        <v>859</v>
      </c>
      <c r="W30" s="258"/>
      <c r="X30" s="232"/>
      <c r="Y30" s="258"/>
      <c r="Z30" s="259">
        <f>IF(OR(J30="Fail",ISBLANK(J30)),INDEX('Issue Code Table'!C:C,MATCH(N:N,'Issue Code Table'!A:A,0)),IF(M30="Critical",6,IF(M30="Significant",5,IF(M30="Moderate",3,2))))</f>
        <v>4</v>
      </c>
    </row>
    <row r="31" spans="1:26" s="153" customFormat="1" ht="83.1" customHeight="1" x14ac:dyDescent="0.25">
      <c r="A31" s="164" t="s">
        <v>1804</v>
      </c>
      <c r="B31" s="155" t="s">
        <v>1154</v>
      </c>
      <c r="C31" s="156" t="s">
        <v>1216</v>
      </c>
      <c r="D31" s="157" t="s">
        <v>21</v>
      </c>
      <c r="E31" s="157" t="s">
        <v>1386</v>
      </c>
      <c r="F31" s="157" t="s">
        <v>281</v>
      </c>
      <c r="G31" s="157" t="s">
        <v>442</v>
      </c>
      <c r="H31" s="157" t="s">
        <v>1556</v>
      </c>
      <c r="I31" s="155"/>
      <c r="J31" s="158"/>
      <c r="K31" s="157" t="s">
        <v>1700</v>
      </c>
      <c r="L31" s="155"/>
      <c r="M31" s="157" t="s">
        <v>1184</v>
      </c>
      <c r="N31" s="152" t="s">
        <v>1192</v>
      </c>
      <c r="O31" s="246"/>
      <c r="P31" s="256"/>
      <c r="Q31" s="249" t="s">
        <v>509</v>
      </c>
      <c r="R31" s="157" t="s">
        <v>536</v>
      </c>
      <c r="S31" s="156" t="s">
        <v>1243</v>
      </c>
      <c r="T31" s="157" t="s">
        <v>1979</v>
      </c>
      <c r="U31" s="156" t="s">
        <v>1244</v>
      </c>
      <c r="V31" s="157" t="s">
        <v>228</v>
      </c>
      <c r="W31" s="258"/>
      <c r="X31" s="232"/>
      <c r="Y31" s="258"/>
      <c r="Z31" s="259">
        <f>IF(OR(J31="Fail",ISBLANK(J31)),INDEX('Issue Code Table'!C:C,MATCH(N:N,'Issue Code Table'!A:A,0)),IF(M31="Critical",6,IF(M31="Significant",5,IF(M31="Moderate",3,2))))</f>
        <v>6</v>
      </c>
    </row>
    <row r="32" spans="1:26" s="153" customFormat="1" ht="108.75" customHeight="1" x14ac:dyDescent="0.25">
      <c r="A32" s="164" t="s">
        <v>1805</v>
      </c>
      <c r="B32" s="155" t="s">
        <v>1154</v>
      </c>
      <c r="C32" s="156" t="s">
        <v>1216</v>
      </c>
      <c r="D32" s="157" t="s">
        <v>21</v>
      </c>
      <c r="E32" s="157" t="s">
        <v>1387</v>
      </c>
      <c r="F32" s="157" t="s">
        <v>282</v>
      </c>
      <c r="G32" s="157" t="s">
        <v>443</v>
      </c>
      <c r="H32" s="157" t="s">
        <v>1929</v>
      </c>
      <c r="I32" s="155"/>
      <c r="J32" s="158"/>
      <c r="K32" s="167" t="s">
        <v>1918</v>
      </c>
      <c r="L32" s="155"/>
      <c r="M32" s="157" t="s">
        <v>1184</v>
      </c>
      <c r="N32" s="152" t="s">
        <v>1191</v>
      </c>
      <c r="O32" s="246"/>
      <c r="P32" s="256"/>
      <c r="Q32" s="249" t="s">
        <v>509</v>
      </c>
      <c r="R32" s="157" t="s">
        <v>537</v>
      </c>
      <c r="S32" s="157" t="s">
        <v>736</v>
      </c>
      <c r="T32" s="168" t="s">
        <v>1928</v>
      </c>
      <c r="U32" s="157" t="s">
        <v>860</v>
      </c>
      <c r="V32" s="157" t="s">
        <v>861</v>
      </c>
      <c r="W32" s="258"/>
      <c r="X32" s="232"/>
      <c r="Y32" s="258"/>
      <c r="Z32" s="259">
        <f>IF(OR(J32="Fail",ISBLANK(J32)),INDEX('Issue Code Table'!C:C,MATCH(N:N,'Issue Code Table'!A:A,0)),IF(M32="Critical",6,IF(M32="Significant",5,IF(M32="Moderate",3,2))))</f>
        <v>5</v>
      </c>
    </row>
    <row r="33" spans="1:26" s="153" customFormat="1" ht="83.1" customHeight="1" x14ac:dyDescent="0.25">
      <c r="A33" s="164" t="s">
        <v>1806</v>
      </c>
      <c r="B33" s="155" t="s">
        <v>1154</v>
      </c>
      <c r="C33" s="156" t="s">
        <v>1216</v>
      </c>
      <c r="D33" s="157" t="s">
        <v>21</v>
      </c>
      <c r="E33" s="157" t="s">
        <v>1388</v>
      </c>
      <c r="F33" s="157" t="s">
        <v>283</v>
      </c>
      <c r="G33" s="157" t="s">
        <v>444</v>
      </c>
      <c r="H33" s="157" t="s">
        <v>1557</v>
      </c>
      <c r="I33" s="155"/>
      <c r="J33" s="158"/>
      <c r="K33" s="157" t="s">
        <v>1701</v>
      </c>
      <c r="L33" s="155"/>
      <c r="M33" s="157" t="s">
        <v>1184</v>
      </c>
      <c r="N33" s="152" t="s">
        <v>1195</v>
      </c>
      <c r="O33" s="246"/>
      <c r="P33" s="256"/>
      <c r="Q33" s="249" t="s">
        <v>509</v>
      </c>
      <c r="R33" s="157" t="s">
        <v>538</v>
      </c>
      <c r="S33" s="157" t="s">
        <v>737</v>
      </c>
      <c r="T33" s="157" t="s">
        <v>1980</v>
      </c>
      <c r="U33" s="157" t="s">
        <v>862</v>
      </c>
      <c r="V33" s="157" t="s">
        <v>863</v>
      </c>
      <c r="W33" s="258"/>
      <c r="X33" s="232"/>
      <c r="Y33" s="258"/>
      <c r="Z33" s="259">
        <f>IF(OR(J33="Fail",ISBLANK(J33)),INDEX('Issue Code Table'!C:C,MATCH(N:N,'Issue Code Table'!A:A,0)),IF(M33="Critical",6,IF(M33="Significant",5,IF(M33="Moderate",3,2))))</f>
        <v>5</v>
      </c>
    </row>
    <row r="34" spans="1:26" s="153" customFormat="1" ht="83.1" customHeight="1" x14ac:dyDescent="0.25">
      <c r="A34" s="164" t="s">
        <v>1807</v>
      </c>
      <c r="B34" s="155" t="s">
        <v>1156</v>
      </c>
      <c r="C34" s="156" t="s">
        <v>1227</v>
      </c>
      <c r="D34" s="157" t="s">
        <v>21</v>
      </c>
      <c r="E34" s="157" t="s">
        <v>1389</v>
      </c>
      <c r="F34" s="157" t="s">
        <v>284</v>
      </c>
      <c r="G34" s="157" t="s">
        <v>445</v>
      </c>
      <c r="H34" s="157" t="s">
        <v>1558</v>
      </c>
      <c r="I34" s="155"/>
      <c r="J34" s="158"/>
      <c r="K34" s="157" t="s">
        <v>1702</v>
      </c>
      <c r="L34" s="155"/>
      <c r="M34" s="157" t="s">
        <v>1183</v>
      </c>
      <c r="N34" s="152" t="s">
        <v>1196</v>
      </c>
      <c r="O34" s="246"/>
      <c r="P34" s="256"/>
      <c r="Q34" s="249" t="s">
        <v>509</v>
      </c>
      <c r="R34" s="157" t="s">
        <v>539</v>
      </c>
      <c r="S34" s="157" t="s">
        <v>738</v>
      </c>
      <c r="T34" s="157" t="s">
        <v>1981</v>
      </c>
      <c r="U34" s="157" t="s">
        <v>864</v>
      </c>
      <c r="V34" s="157" t="s">
        <v>215</v>
      </c>
      <c r="W34" s="258"/>
      <c r="X34" s="232"/>
      <c r="Y34" s="258"/>
      <c r="Z34" s="259">
        <f>IF(OR(J34="Fail",ISBLANK(J34)),INDEX('Issue Code Table'!C:C,MATCH(N:N,'Issue Code Table'!A:A,0)),IF(M34="Critical",6,IF(M34="Significant",5,IF(M34="Moderate",3,2))))</f>
        <v>4</v>
      </c>
    </row>
    <row r="35" spans="1:26" s="153" customFormat="1" ht="83.1" customHeight="1" x14ac:dyDescent="0.25">
      <c r="A35" s="164" t="s">
        <v>1808</v>
      </c>
      <c r="B35" s="155" t="s">
        <v>1155</v>
      </c>
      <c r="C35" s="156" t="s">
        <v>1221</v>
      </c>
      <c r="D35" s="157" t="s">
        <v>21</v>
      </c>
      <c r="E35" s="157" t="s">
        <v>1390</v>
      </c>
      <c r="F35" s="157" t="s">
        <v>285</v>
      </c>
      <c r="G35" s="157" t="s">
        <v>446</v>
      </c>
      <c r="H35" s="157" t="s">
        <v>1559</v>
      </c>
      <c r="I35" s="155"/>
      <c r="J35" s="158"/>
      <c r="K35" s="157" t="s">
        <v>1703</v>
      </c>
      <c r="L35" s="155"/>
      <c r="M35" s="157" t="s">
        <v>1183</v>
      </c>
      <c r="N35" s="152" t="s">
        <v>1196</v>
      </c>
      <c r="O35" s="246"/>
      <c r="P35" s="256"/>
      <c r="Q35" s="249" t="s">
        <v>509</v>
      </c>
      <c r="R35" s="157" t="s">
        <v>540</v>
      </c>
      <c r="S35" s="157" t="s">
        <v>739</v>
      </c>
      <c r="T35" s="157" t="s">
        <v>1982</v>
      </c>
      <c r="U35" s="157" t="s">
        <v>865</v>
      </c>
      <c r="V35" s="157" t="s">
        <v>219</v>
      </c>
      <c r="W35" s="258"/>
      <c r="X35" s="232"/>
      <c r="Y35" s="258"/>
      <c r="Z35" s="259">
        <f>IF(OR(J35="Fail",ISBLANK(J35)),INDEX('Issue Code Table'!C:C,MATCH(N:N,'Issue Code Table'!A:A,0)),IF(M35="Critical",6,IF(M35="Significant",5,IF(M35="Moderate",3,2))))</f>
        <v>4</v>
      </c>
    </row>
    <row r="36" spans="1:26" s="153" customFormat="1" ht="83.1" customHeight="1" x14ac:dyDescent="0.25">
      <c r="A36" s="164" t="s">
        <v>1809</v>
      </c>
      <c r="B36" s="155" t="s">
        <v>1154</v>
      </c>
      <c r="C36" s="156" t="s">
        <v>1216</v>
      </c>
      <c r="D36" s="157" t="s">
        <v>21</v>
      </c>
      <c r="E36" s="157" t="s">
        <v>1391</v>
      </c>
      <c r="F36" s="157" t="s">
        <v>286</v>
      </c>
      <c r="G36" s="157" t="s">
        <v>447</v>
      </c>
      <c r="H36" s="157" t="s">
        <v>1560</v>
      </c>
      <c r="I36" s="155"/>
      <c r="J36" s="158"/>
      <c r="K36" s="156" t="s">
        <v>1732</v>
      </c>
      <c r="L36" s="155"/>
      <c r="M36" s="157" t="s">
        <v>1183</v>
      </c>
      <c r="N36" s="152" t="s">
        <v>1196</v>
      </c>
      <c r="O36" s="246"/>
      <c r="P36" s="256"/>
      <c r="Q36" s="249" t="s">
        <v>509</v>
      </c>
      <c r="R36" s="157" t="s">
        <v>541</v>
      </c>
      <c r="S36" s="157" t="s">
        <v>740</v>
      </c>
      <c r="T36" s="157" t="s">
        <v>2010</v>
      </c>
      <c r="U36" s="157" t="s">
        <v>866</v>
      </c>
      <c r="V36" s="157" t="s">
        <v>867</v>
      </c>
      <c r="W36" s="258"/>
      <c r="X36" s="232"/>
      <c r="Y36" s="258"/>
      <c r="Z36" s="259">
        <f>IF(OR(J36="Fail",ISBLANK(J36)),INDEX('Issue Code Table'!C:C,MATCH(N:N,'Issue Code Table'!A:A,0)),IF(M36="Critical",6,IF(M36="Significant",5,IF(M36="Moderate",3,2))))</f>
        <v>4</v>
      </c>
    </row>
    <row r="37" spans="1:26" s="153" customFormat="1" ht="83.1" customHeight="1" x14ac:dyDescent="0.25">
      <c r="A37" s="164" t="s">
        <v>1810</v>
      </c>
      <c r="B37" s="155" t="s">
        <v>1161</v>
      </c>
      <c r="C37" s="156" t="s">
        <v>1217</v>
      </c>
      <c r="D37" s="157" t="s">
        <v>21</v>
      </c>
      <c r="E37" s="157" t="s">
        <v>1392</v>
      </c>
      <c r="F37" s="157" t="s">
        <v>287</v>
      </c>
      <c r="G37" s="157" t="s">
        <v>448</v>
      </c>
      <c r="H37" s="157" t="s">
        <v>1561</v>
      </c>
      <c r="I37" s="155"/>
      <c r="J37" s="158"/>
      <c r="K37" s="157" t="s">
        <v>1704</v>
      </c>
      <c r="L37" s="155"/>
      <c r="M37" s="157" t="s">
        <v>1184</v>
      </c>
      <c r="N37" s="152" t="s">
        <v>1192</v>
      </c>
      <c r="O37" s="246"/>
      <c r="P37" s="256"/>
      <c r="Q37" s="249" t="s">
        <v>509</v>
      </c>
      <c r="R37" s="157" t="s">
        <v>542</v>
      </c>
      <c r="S37" s="157" t="s">
        <v>741</v>
      </c>
      <c r="T37" s="157" t="s">
        <v>1983</v>
      </c>
      <c r="U37" s="157" t="s">
        <v>826</v>
      </c>
      <c r="V37" s="157" t="s">
        <v>868</v>
      </c>
      <c r="W37" s="258"/>
      <c r="X37" s="232"/>
      <c r="Y37" s="258"/>
      <c r="Z37" s="259">
        <f>IF(OR(J37="Fail",ISBLANK(J37)),INDEX('Issue Code Table'!C:C,MATCH(N:N,'Issue Code Table'!A:A,0)),IF(M37="Critical",6,IF(M37="Significant",5,IF(M37="Moderate",3,2))))</f>
        <v>6</v>
      </c>
    </row>
    <row r="38" spans="1:26" s="153" customFormat="1" ht="83.1" customHeight="1" x14ac:dyDescent="0.25">
      <c r="A38" s="164" t="s">
        <v>1811</v>
      </c>
      <c r="B38" s="155" t="s">
        <v>1156</v>
      </c>
      <c r="C38" s="156" t="s">
        <v>1227</v>
      </c>
      <c r="D38" s="157" t="s">
        <v>21</v>
      </c>
      <c r="E38" s="157" t="s">
        <v>1930</v>
      </c>
      <c r="F38" s="157" t="s">
        <v>288</v>
      </c>
      <c r="G38" s="157" t="s">
        <v>449</v>
      </c>
      <c r="H38" s="157" t="s">
        <v>1932</v>
      </c>
      <c r="I38" s="155"/>
      <c r="J38" s="158"/>
      <c r="K38" s="156" t="s">
        <v>1913</v>
      </c>
      <c r="L38" s="155"/>
      <c r="M38" s="157" t="s">
        <v>1184</v>
      </c>
      <c r="N38" s="152" t="s">
        <v>1191</v>
      </c>
      <c r="O38" s="246"/>
      <c r="P38" s="256"/>
      <c r="Q38" s="249" t="s">
        <v>509</v>
      </c>
      <c r="R38" s="157" t="s">
        <v>544</v>
      </c>
      <c r="S38" s="157" t="s">
        <v>743</v>
      </c>
      <c r="T38" s="168" t="s">
        <v>1931</v>
      </c>
      <c r="U38" s="157" t="s">
        <v>860</v>
      </c>
      <c r="V38" s="157" t="s">
        <v>232</v>
      </c>
      <c r="W38" s="258"/>
      <c r="X38" s="232"/>
      <c r="Y38" s="258"/>
      <c r="Z38" s="259">
        <f>IF(OR(J38="Fail",ISBLANK(J38)),INDEX('Issue Code Table'!C:C,MATCH(N:N,'Issue Code Table'!A:A,0)),IF(M38="Critical",6,IF(M38="Significant",5,IF(M38="Moderate",3,2))))</f>
        <v>5</v>
      </c>
    </row>
    <row r="39" spans="1:26" s="153" customFormat="1" ht="83.1" customHeight="1" x14ac:dyDescent="0.25">
      <c r="A39" s="164" t="s">
        <v>1812</v>
      </c>
      <c r="B39" s="155" t="s">
        <v>1164</v>
      </c>
      <c r="C39" s="156" t="s">
        <v>1229</v>
      </c>
      <c r="D39" s="157" t="s">
        <v>21</v>
      </c>
      <c r="E39" s="157" t="s">
        <v>1393</v>
      </c>
      <c r="F39" s="157" t="s">
        <v>289</v>
      </c>
      <c r="G39" s="157" t="s">
        <v>450</v>
      </c>
      <c r="H39" s="156" t="s">
        <v>1562</v>
      </c>
      <c r="I39" s="155"/>
      <c r="J39" s="158"/>
      <c r="K39" s="160" t="s">
        <v>1916</v>
      </c>
      <c r="L39" s="155"/>
      <c r="M39" s="157" t="s">
        <v>1184</v>
      </c>
      <c r="N39" s="152" t="s">
        <v>1201</v>
      </c>
      <c r="O39" s="246"/>
      <c r="P39" s="256"/>
      <c r="Q39" s="249" t="s">
        <v>509</v>
      </c>
      <c r="R39" s="157" t="s">
        <v>545</v>
      </c>
      <c r="S39" s="157" t="s">
        <v>744</v>
      </c>
      <c r="T39" s="157" t="s">
        <v>1067</v>
      </c>
      <c r="U39" s="157" t="s">
        <v>870</v>
      </c>
      <c r="V39" s="157" t="s">
        <v>871</v>
      </c>
      <c r="W39" s="258"/>
      <c r="X39" s="232"/>
      <c r="Y39" s="258"/>
      <c r="Z39" s="259">
        <f>IF(OR(J39="Fail",ISBLANK(J39)),INDEX('Issue Code Table'!C:C,MATCH(N:N,'Issue Code Table'!A:A,0)),IF(M39="Critical",6,IF(M39="Significant",5,IF(M39="Moderate",3,2))))</f>
        <v>5</v>
      </c>
    </row>
    <row r="40" spans="1:26" s="153" customFormat="1" ht="83.1" customHeight="1" x14ac:dyDescent="0.25">
      <c r="A40" s="164" t="s">
        <v>1813</v>
      </c>
      <c r="B40" s="155" t="s">
        <v>1154</v>
      </c>
      <c r="C40" s="156" t="s">
        <v>1216</v>
      </c>
      <c r="D40" s="157" t="s">
        <v>21</v>
      </c>
      <c r="E40" s="157" t="s">
        <v>1394</v>
      </c>
      <c r="F40" s="157" t="s">
        <v>290</v>
      </c>
      <c r="G40" s="157" t="s">
        <v>451</v>
      </c>
      <c r="H40" s="157" t="s">
        <v>1563</v>
      </c>
      <c r="I40" s="155"/>
      <c r="J40" s="158"/>
      <c r="K40" s="157" t="s">
        <v>1705</v>
      </c>
      <c r="L40" s="155"/>
      <c r="M40" s="157" t="s">
        <v>1184</v>
      </c>
      <c r="N40" s="152" t="s">
        <v>1192</v>
      </c>
      <c r="O40" s="246"/>
      <c r="P40" s="256"/>
      <c r="Q40" s="249" t="s">
        <v>509</v>
      </c>
      <c r="R40" s="157" t="s">
        <v>546</v>
      </c>
      <c r="S40" s="157" t="s">
        <v>741</v>
      </c>
      <c r="T40" s="157" t="s">
        <v>1984</v>
      </c>
      <c r="U40" s="157" t="s">
        <v>826</v>
      </c>
      <c r="V40" s="157" t="s">
        <v>872</v>
      </c>
      <c r="W40" s="258"/>
      <c r="X40" s="232"/>
      <c r="Y40" s="258"/>
      <c r="Z40" s="259">
        <f>IF(OR(J40="Fail",ISBLANK(J40)),INDEX('Issue Code Table'!C:C,MATCH(N:N,'Issue Code Table'!A:A,0)),IF(M40="Critical",6,IF(M40="Significant",5,IF(M40="Moderate",3,2))))</f>
        <v>6</v>
      </c>
    </row>
    <row r="41" spans="1:26" s="153" customFormat="1" ht="83.1" customHeight="1" x14ac:dyDescent="0.25">
      <c r="A41" s="164" t="s">
        <v>1814</v>
      </c>
      <c r="B41" s="155" t="s">
        <v>1159</v>
      </c>
      <c r="C41" s="156" t="s">
        <v>1223</v>
      </c>
      <c r="D41" s="157" t="s">
        <v>21</v>
      </c>
      <c r="E41" s="157" t="s">
        <v>1395</v>
      </c>
      <c r="F41" s="157" t="s">
        <v>291</v>
      </c>
      <c r="G41" s="157" t="s">
        <v>452</v>
      </c>
      <c r="H41" s="157" t="s">
        <v>1564</v>
      </c>
      <c r="I41" s="155"/>
      <c r="J41" s="158"/>
      <c r="K41" s="156" t="s">
        <v>1733</v>
      </c>
      <c r="L41" s="155"/>
      <c r="M41" s="157" t="s">
        <v>1184</v>
      </c>
      <c r="N41" s="152" t="s">
        <v>1203</v>
      </c>
      <c r="O41" s="246"/>
      <c r="P41" s="256"/>
      <c r="Q41" s="249" t="s">
        <v>509</v>
      </c>
      <c r="R41" s="157" t="s">
        <v>547</v>
      </c>
      <c r="S41" s="157" t="s">
        <v>745</v>
      </c>
      <c r="T41" s="157" t="s">
        <v>2011</v>
      </c>
      <c r="U41" s="156" t="s">
        <v>1245</v>
      </c>
      <c r="V41" s="157" t="s">
        <v>224</v>
      </c>
      <c r="W41" s="258"/>
      <c r="X41" s="232"/>
      <c r="Y41" s="258"/>
      <c r="Z41" s="259">
        <f>IF(OR(J41="Fail",ISBLANK(J41)),INDEX('Issue Code Table'!C:C,MATCH(N:N,'Issue Code Table'!A:A,0)),IF(M41="Critical",6,IF(M41="Significant",5,IF(M41="Moderate",3,2))))</f>
        <v>6</v>
      </c>
    </row>
    <row r="42" spans="1:26" s="153" customFormat="1" ht="83.1" customHeight="1" x14ac:dyDescent="0.25">
      <c r="A42" s="164" t="s">
        <v>1815</v>
      </c>
      <c r="B42" s="155" t="s">
        <v>1157</v>
      </c>
      <c r="C42" s="156" t="s">
        <v>1220</v>
      </c>
      <c r="D42" s="157" t="s">
        <v>21</v>
      </c>
      <c r="E42" s="157" t="s">
        <v>1396</v>
      </c>
      <c r="F42" s="157" t="s">
        <v>292</v>
      </c>
      <c r="G42" s="157" t="s">
        <v>453</v>
      </c>
      <c r="H42" s="157" t="s">
        <v>1565</v>
      </c>
      <c r="I42" s="155"/>
      <c r="J42" s="158"/>
      <c r="K42" s="156" t="s">
        <v>1734</v>
      </c>
      <c r="L42" s="155"/>
      <c r="M42" s="157" t="s">
        <v>1183</v>
      </c>
      <c r="N42" s="152" t="s">
        <v>1196</v>
      </c>
      <c r="O42" s="246"/>
      <c r="P42" s="256"/>
      <c r="Q42" s="249" t="s">
        <v>509</v>
      </c>
      <c r="R42" s="157" t="s">
        <v>548</v>
      </c>
      <c r="S42" s="156" t="s">
        <v>1246</v>
      </c>
      <c r="T42" s="157" t="s">
        <v>2012</v>
      </c>
      <c r="U42" s="157" t="s">
        <v>873</v>
      </c>
      <c r="V42" s="157" t="s">
        <v>874</v>
      </c>
      <c r="W42" s="258"/>
      <c r="X42" s="232"/>
      <c r="Y42" s="258"/>
      <c r="Z42" s="259">
        <f>IF(OR(J42="Fail",ISBLANK(J42)),INDEX('Issue Code Table'!C:C,MATCH(N:N,'Issue Code Table'!A:A,0)),IF(M42="Critical",6,IF(M42="Significant",5,IF(M42="Moderate",3,2))))</f>
        <v>4</v>
      </c>
    </row>
    <row r="43" spans="1:26" s="153" customFormat="1" ht="83.1" customHeight="1" x14ac:dyDescent="0.25">
      <c r="A43" s="164" t="s">
        <v>1816</v>
      </c>
      <c r="B43" s="155" t="s">
        <v>1154</v>
      </c>
      <c r="C43" s="156" t="s">
        <v>1216</v>
      </c>
      <c r="D43" s="157" t="s">
        <v>21</v>
      </c>
      <c r="E43" s="157" t="s">
        <v>1397</v>
      </c>
      <c r="F43" s="157" t="s">
        <v>293</v>
      </c>
      <c r="G43" s="157" t="s">
        <v>454</v>
      </c>
      <c r="H43" s="157" t="s">
        <v>1566</v>
      </c>
      <c r="I43" s="155"/>
      <c r="J43" s="158"/>
      <c r="K43" s="156" t="s">
        <v>1266</v>
      </c>
      <c r="L43" s="155"/>
      <c r="M43" s="157" t="s">
        <v>1183</v>
      </c>
      <c r="N43" s="152" t="s">
        <v>1194</v>
      </c>
      <c r="O43" s="246"/>
      <c r="P43" s="256"/>
      <c r="Q43" s="249" t="s">
        <v>509</v>
      </c>
      <c r="R43" s="157" t="s">
        <v>549</v>
      </c>
      <c r="S43" s="157" t="s">
        <v>746</v>
      </c>
      <c r="T43" s="157" t="s">
        <v>1061</v>
      </c>
      <c r="U43" s="157" t="s">
        <v>875</v>
      </c>
      <c r="V43" s="157" t="s">
        <v>876</v>
      </c>
      <c r="W43" s="258"/>
      <c r="X43" s="232"/>
      <c r="Y43" s="258"/>
      <c r="Z43" s="259">
        <f>IF(OR(J43="Fail",ISBLANK(J43)),INDEX('Issue Code Table'!C:C,MATCH(N:N,'Issue Code Table'!A:A,0)),IF(M43="Critical",6,IF(M43="Significant",5,IF(M43="Moderate",3,2))))</f>
        <v>4</v>
      </c>
    </row>
    <row r="44" spans="1:26" s="153" customFormat="1" ht="83.1" customHeight="1" x14ac:dyDescent="0.25">
      <c r="A44" s="164" t="s">
        <v>1817</v>
      </c>
      <c r="B44" s="155" t="s">
        <v>1154</v>
      </c>
      <c r="C44" s="156" t="s">
        <v>1216</v>
      </c>
      <c r="D44" s="157" t="s">
        <v>21</v>
      </c>
      <c r="E44" s="157" t="s">
        <v>1398</v>
      </c>
      <c r="F44" s="157" t="s">
        <v>294</v>
      </c>
      <c r="G44" s="157" t="s">
        <v>455</v>
      </c>
      <c r="H44" s="157" t="s">
        <v>1567</v>
      </c>
      <c r="I44" s="155"/>
      <c r="J44" s="158"/>
      <c r="K44" s="156" t="s">
        <v>1267</v>
      </c>
      <c r="L44" s="155"/>
      <c r="M44" s="157" t="s">
        <v>1184</v>
      </c>
      <c r="N44" s="152" t="s">
        <v>1204</v>
      </c>
      <c r="O44" s="246"/>
      <c r="P44" s="256"/>
      <c r="Q44" s="249" t="s">
        <v>509</v>
      </c>
      <c r="R44" s="157" t="s">
        <v>550</v>
      </c>
      <c r="S44" s="157" t="s">
        <v>747</v>
      </c>
      <c r="T44" s="157" t="s">
        <v>1062</v>
      </c>
      <c r="U44" s="157" t="s">
        <v>824</v>
      </c>
      <c r="V44" s="157" t="s">
        <v>233</v>
      </c>
      <c r="W44" s="258"/>
      <c r="X44" s="232"/>
      <c r="Y44" s="258"/>
      <c r="Z44" s="259">
        <f>IF(OR(J44="Fail",ISBLANK(J44)),INDEX('Issue Code Table'!C:C,MATCH(N:N,'Issue Code Table'!A:A,0)),IF(M44="Critical",6,IF(M44="Significant",5,IF(M44="Moderate",3,2))))</f>
        <v>6</v>
      </c>
    </row>
    <row r="45" spans="1:26" s="153" customFormat="1" ht="83.1" customHeight="1" x14ac:dyDescent="0.25">
      <c r="A45" s="164" t="s">
        <v>1818</v>
      </c>
      <c r="B45" s="155" t="s">
        <v>1163</v>
      </c>
      <c r="C45" s="156" t="s">
        <v>1230</v>
      </c>
      <c r="D45" s="157" t="s">
        <v>21</v>
      </c>
      <c r="E45" s="157" t="s">
        <v>1399</v>
      </c>
      <c r="F45" s="157" t="s">
        <v>295</v>
      </c>
      <c r="G45" s="157" t="s">
        <v>417</v>
      </c>
      <c r="H45" s="157" t="s">
        <v>1568</v>
      </c>
      <c r="I45" s="155"/>
      <c r="J45" s="158"/>
      <c r="K45" s="156" t="s">
        <v>1735</v>
      </c>
      <c r="L45" s="155"/>
      <c r="M45" s="157" t="s">
        <v>1183</v>
      </c>
      <c r="N45" s="152" t="s">
        <v>1196</v>
      </c>
      <c r="O45" s="246"/>
      <c r="P45" s="256"/>
      <c r="Q45" s="249" t="s">
        <v>509</v>
      </c>
      <c r="R45" s="157" t="s">
        <v>552</v>
      </c>
      <c r="S45" s="157" t="s">
        <v>749</v>
      </c>
      <c r="T45" s="157" t="s">
        <v>1877</v>
      </c>
      <c r="U45" s="157" t="s">
        <v>877</v>
      </c>
      <c r="V45" s="157" t="s">
        <v>878</v>
      </c>
      <c r="W45" s="258"/>
      <c r="X45" s="232"/>
      <c r="Y45" s="258"/>
      <c r="Z45" s="259">
        <f>IF(OR(J45="Fail",ISBLANK(J45)),INDEX('Issue Code Table'!C:C,MATCH(N:N,'Issue Code Table'!A:A,0)),IF(M45="Critical",6,IF(M45="Significant",5,IF(M45="Moderate",3,2))))</f>
        <v>4</v>
      </c>
    </row>
    <row r="46" spans="1:26" s="153" customFormat="1" ht="83.1" customHeight="1" x14ac:dyDescent="0.25">
      <c r="A46" s="164" t="s">
        <v>1819</v>
      </c>
      <c r="B46" s="155" t="s">
        <v>1154</v>
      </c>
      <c r="C46" s="156" t="s">
        <v>1216</v>
      </c>
      <c r="D46" s="157" t="s">
        <v>21</v>
      </c>
      <c r="E46" s="157" t="s">
        <v>1400</v>
      </c>
      <c r="F46" s="157" t="s">
        <v>296</v>
      </c>
      <c r="G46" s="157" t="s">
        <v>456</v>
      </c>
      <c r="H46" s="157" t="s">
        <v>1569</v>
      </c>
      <c r="I46" s="155"/>
      <c r="J46" s="158"/>
      <c r="K46" s="157" t="s">
        <v>1706</v>
      </c>
      <c r="L46" s="155"/>
      <c r="M46" s="157" t="s">
        <v>1184</v>
      </c>
      <c r="N46" s="152" t="s">
        <v>1192</v>
      </c>
      <c r="O46" s="246"/>
      <c r="P46" s="256"/>
      <c r="Q46" s="249" t="s">
        <v>509</v>
      </c>
      <c r="R46" s="157" t="s">
        <v>553</v>
      </c>
      <c r="S46" s="157" t="s">
        <v>750</v>
      </c>
      <c r="T46" s="157" t="s">
        <v>1985</v>
      </c>
      <c r="U46" s="156" t="s">
        <v>1247</v>
      </c>
      <c r="V46" s="157" t="s">
        <v>226</v>
      </c>
      <c r="W46" s="258"/>
      <c r="X46" s="232"/>
      <c r="Y46" s="258"/>
      <c r="Z46" s="259">
        <f>IF(OR(J46="Fail",ISBLANK(J46)),INDEX('Issue Code Table'!C:C,MATCH(N:N,'Issue Code Table'!A:A,0)),IF(M46="Critical",6,IF(M46="Significant",5,IF(M46="Moderate",3,2))))</f>
        <v>6</v>
      </c>
    </row>
    <row r="47" spans="1:26" s="153" customFormat="1" ht="83.1" customHeight="1" x14ac:dyDescent="0.25">
      <c r="A47" s="164" t="s">
        <v>1820</v>
      </c>
      <c r="B47" s="155" t="s">
        <v>1154</v>
      </c>
      <c r="C47" s="156" t="s">
        <v>1216</v>
      </c>
      <c r="D47" s="157" t="s">
        <v>21</v>
      </c>
      <c r="E47" s="157" t="s">
        <v>1401</v>
      </c>
      <c r="F47" s="157" t="s">
        <v>297</v>
      </c>
      <c r="G47" s="157" t="s">
        <v>457</v>
      </c>
      <c r="H47" s="157" t="s">
        <v>1570</v>
      </c>
      <c r="I47" s="155"/>
      <c r="J47" s="158"/>
      <c r="K47" s="157" t="s">
        <v>1707</v>
      </c>
      <c r="L47" s="155"/>
      <c r="M47" s="157" t="s">
        <v>1183</v>
      </c>
      <c r="N47" s="152" t="s">
        <v>1196</v>
      </c>
      <c r="O47" s="246"/>
      <c r="P47" s="256"/>
      <c r="Q47" s="249" t="s">
        <v>509</v>
      </c>
      <c r="R47" s="157" t="s">
        <v>554</v>
      </c>
      <c r="S47" s="157" t="s">
        <v>751</v>
      </c>
      <c r="T47" s="157" t="s">
        <v>1986</v>
      </c>
      <c r="U47" s="157" t="s">
        <v>824</v>
      </c>
      <c r="V47" s="157" t="s">
        <v>217</v>
      </c>
      <c r="W47" s="258"/>
      <c r="X47" s="232"/>
      <c r="Y47" s="258"/>
      <c r="Z47" s="259">
        <f>IF(OR(J47="Fail",ISBLANK(J47)),INDEX('Issue Code Table'!C:C,MATCH(N:N,'Issue Code Table'!A:A,0)),IF(M47="Critical",6,IF(M47="Significant",5,IF(M47="Moderate",3,2))))</f>
        <v>4</v>
      </c>
    </row>
    <row r="48" spans="1:26" s="153" customFormat="1" ht="83.1" customHeight="1" x14ac:dyDescent="0.25">
      <c r="A48" s="164" t="s">
        <v>1821</v>
      </c>
      <c r="B48" s="155" t="s">
        <v>1154</v>
      </c>
      <c r="C48" s="156" t="s">
        <v>1216</v>
      </c>
      <c r="D48" s="157" t="s">
        <v>21</v>
      </c>
      <c r="E48" s="157" t="s">
        <v>1402</v>
      </c>
      <c r="F48" s="157" t="s">
        <v>298</v>
      </c>
      <c r="G48" s="157" t="s">
        <v>458</v>
      </c>
      <c r="H48" s="157" t="s">
        <v>1571</v>
      </c>
      <c r="I48" s="155"/>
      <c r="J48" s="158"/>
      <c r="K48" s="157" t="s">
        <v>1708</v>
      </c>
      <c r="L48" s="155"/>
      <c r="M48" s="157" t="s">
        <v>1184</v>
      </c>
      <c r="N48" s="152" t="s">
        <v>1191</v>
      </c>
      <c r="O48" s="246"/>
      <c r="P48" s="256"/>
      <c r="Q48" s="249" t="s">
        <v>509</v>
      </c>
      <c r="R48" s="157" t="s">
        <v>555</v>
      </c>
      <c r="S48" s="157" t="s">
        <v>752</v>
      </c>
      <c r="T48" s="157" t="s">
        <v>1987</v>
      </c>
      <c r="U48" s="157" t="s">
        <v>879</v>
      </c>
      <c r="V48" s="157" t="s">
        <v>880</v>
      </c>
      <c r="W48" s="258"/>
      <c r="X48" s="232"/>
      <c r="Y48" s="258"/>
      <c r="Z48" s="259">
        <f>IF(OR(J48="Fail",ISBLANK(J48)),INDEX('Issue Code Table'!C:C,MATCH(N:N,'Issue Code Table'!A:A,0)),IF(M48="Critical",6,IF(M48="Significant",5,IF(M48="Moderate",3,2))))</f>
        <v>5</v>
      </c>
    </row>
    <row r="49" spans="1:26" s="153" customFormat="1" ht="83.1" customHeight="1" x14ac:dyDescent="0.25">
      <c r="A49" s="164" t="s">
        <v>1822</v>
      </c>
      <c r="B49" s="155" t="s">
        <v>1155</v>
      </c>
      <c r="C49" s="156" t="s">
        <v>1221</v>
      </c>
      <c r="D49" s="157" t="s">
        <v>21</v>
      </c>
      <c r="E49" s="157" t="s">
        <v>1403</v>
      </c>
      <c r="F49" s="157" t="s">
        <v>299</v>
      </c>
      <c r="G49" s="157" t="s">
        <v>459</v>
      </c>
      <c r="H49" s="157" t="s">
        <v>1572</v>
      </c>
      <c r="I49" s="155"/>
      <c r="J49" s="158"/>
      <c r="K49" s="156" t="s">
        <v>1268</v>
      </c>
      <c r="L49" s="155"/>
      <c r="M49" s="157" t="s">
        <v>1185</v>
      </c>
      <c r="N49" s="152" t="s">
        <v>1205</v>
      </c>
      <c r="O49" s="246"/>
      <c r="P49" s="256"/>
      <c r="Q49" s="249" t="s">
        <v>509</v>
      </c>
      <c r="R49" s="157" t="s">
        <v>556</v>
      </c>
      <c r="S49" s="157" t="s">
        <v>753</v>
      </c>
      <c r="T49" s="157" t="s">
        <v>1059</v>
      </c>
      <c r="U49" s="157" t="s">
        <v>881</v>
      </c>
      <c r="V49" s="157" t="s">
        <v>882</v>
      </c>
      <c r="W49" s="258"/>
      <c r="X49" s="232"/>
      <c r="Y49" s="258"/>
      <c r="Z49" s="259">
        <f>IF(OR(J49="Fail",ISBLANK(J49)),INDEX('Issue Code Table'!C:C,MATCH(N:N,'Issue Code Table'!A:A,0)),IF(M49="Critical",6,IF(M49="Significant",5,IF(M49="Moderate",3,2))))</f>
        <v>1</v>
      </c>
    </row>
    <row r="50" spans="1:26" s="153" customFormat="1" ht="83.1" customHeight="1" x14ac:dyDescent="0.25">
      <c r="A50" s="164" t="s">
        <v>1823</v>
      </c>
      <c r="B50" s="155" t="s">
        <v>1154</v>
      </c>
      <c r="C50" s="156" t="s">
        <v>1216</v>
      </c>
      <c r="D50" s="157" t="s">
        <v>21</v>
      </c>
      <c r="E50" s="157" t="s">
        <v>1404</v>
      </c>
      <c r="F50" s="157" t="s">
        <v>300</v>
      </c>
      <c r="G50" s="157" t="s">
        <v>460</v>
      </c>
      <c r="H50" s="157" t="s">
        <v>1573</v>
      </c>
      <c r="I50" s="155"/>
      <c r="J50" s="158"/>
      <c r="K50" s="157" t="s">
        <v>1709</v>
      </c>
      <c r="L50" s="155"/>
      <c r="M50" s="157" t="s">
        <v>1184</v>
      </c>
      <c r="N50" s="152" t="s">
        <v>1202</v>
      </c>
      <c r="O50" s="246"/>
      <c r="P50" s="256"/>
      <c r="Q50" s="249" t="s">
        <v>509</v>
      </c>
      <c r="R50" s="157" t="s">
        <v>557</v>
      </c>
      <c r="S50" s="157" t="s">
        <v>754</v>
      </c>
      <c r="T50" s="157" t="s">
        <v>1988</v>
      </c>
      <c r="U50" s="157" t="s">
        <v>824</v>
      </c>
      <c r="V50" s="157" t="s">
        <v>883</v>
      </c>
      <c r="W50" s="258"/>
      <c r="X50" s="232"/>
      <c r="Y50" s="258"/>
      <c r="Z50" s="259">
        <f>IF(OR(J50="Fail",ISBLANK(J50)),INDEX('Issue Code Table'!C:C,MATCH(N:N,'Issue Code Table'!A:A,0)),IF(M50="Critical",6,IF(M50="Significant",5,IF(M50="Moderate",3,2))))</f>
        <v>7</v>
      </c>
    </row>
    <row r="51" spans="1:26" s="153" customFormat="1" ht="83.1" customHeight="1" x14ac:dyDescent="0.25">
      <c r="A51" s="164" t="s">
        <v>1824</v>
      </c>
      <c r="B51" s="155" t="s">
        <v>1157</v>
      </c>
      <c r="C51" s="156" t="s">
        <v>1220</v>
      </c>
      <c r="D51" s="157" t="s">
        <v>21</v>
      </c>
      <c r="E51" s="157" t="s">
        <v>1405</v>
      </c>
      <c r="F51" s="157" t="s">
        <v>301</v>
      </c>
      <c r="G51" s="157" t="s">
        <v>461</v>
      </c>
      <c r="H51" s="157" t="s">
        <v>1574</v>
      </c>
      <c r="I51" s="155"/>
      <c r="J51" s="158"/>
      <c r="K51" s="157" t="s">
        <v>1710</v>
      </c>
      <c r="L51" s="155"/>
      <c r="M51" s="157" t="s">
        <v>1183</v>
      </c>
      <c r="N51" s="152" t="s">
        <v>1196</v>
      </c>
      <c r="O51" s="246"/>
      <c r="P51" s="256"/>
      <c r="Q51" s="249" t="s">
        <v>509</v>
      </c>
      <c r="R51" s="157" t="s">
        <v>558</v>
      </c>
      <c r="S51" s="157" t="s">
        <v>755</v>
      </c>
      <c r="T51" s="157" t="s">
        <v>1989</v>
      </c>
      <c r="U51" s="157" t="s">
        <v>884</v>
      </c>
      <c r="V51" s="157" t="s">
        <v>221</v>
      </c>
      <c r="W51" s="258"/>
      <c r="X51" s="232"/>
      <c r="Y51" s="258"/>
      <c r="Z51" s="259">
        <f>IF(OR(J51="Fail",ISBLANK(J51)),INDEX('Issue Code Table'!C:C,MATCH(N:N,'Issue Code Table'!A:A,0)),IF(M51="Critical",6,IF(M51="Significant",5,IF(M51="Moderate",3,2))))</f>
        <v>4</v>
      </c>
    </row>
    <row r="52" spans="1:26" s="153" customFormat="1" ht="83.1" customHeight="1" x14ac:dyDescent="0.25">
      <c r="A52" s="164" t="s">
        <v>1825</v>
      </c>
      <c r="B52" s="155" t="s">
        <v>1165</v>
      </c>
      <c r="C52" s="156" t="s">
        <v>1225</v>
      </c>
      <c r="D52" s="157" t="s">
        <v>21</v>
      </c>
      <c r="E52" s="157" t="s">
        <v>1406</v>
      </c>
      <c r="F52" s="157" t="s">
        <v>302</v>
      </c>
      <c r="G52" s="157" t="s">
        <v>462</v>
      </c>
      <c r="H52" s="157" t="s">
        <v>1575</v>
      </c>
      <c r="I52" s="155"/>
      <c r="J52" s="158"/>
      <c r="K52" s="157" t="s">
        <v>1711</v>
      </c>
      <c r="L52" s="155"/>
      <c r="M52" s="157" t="s">
        <v>1183</v>
      </c>
      <c r="N52" s="152" t="s">
        <v>1194</v>
      </c>
      <c r="O52" s="246"/>
      <c r="P52" s="256"/>
      <c r="Q52" s="249" t="s">
        <v>509</v>
      </c>
      <c r="R52" s="157" t="s">
        <v>559</v>
      </c>
      <c r="S52" s="157" t="s">
        <v>756</v>
      </c>
      <c r="T52" s="157" t="s">
        <v>1990</v>
      </c>
      <c r="U52" s="157" t="s">
        <v>885</v>
      </c>
      <c r="V52" s="157" t="s">
        <v>886</v>
      </c>
      <c r="W52" s="258"/>
      <c r="X52" s="232"/>
      <c r="Y52" s="258"/>
      <c r="Z52" s="259">
        <f>IF(OR(J52="Fail",ISBLANK(J52)),INDEX('Issue Code Table'!C:C,MATCH(N:N,'Issue Code Table'!A:A,0)),IF(M52="Critical",6,IF(M52="Significant",5,IF(M52="Moderate",3,2))))</f>
        <v>4</v>
      </c>
    </row>
    <row r="53" spans="1:26" s="153" customFormat="1" ht="83.1" customHeight="1" x14ac:dyDescent="0.25">
      <c r="A53" s="164" t="s">
        <v>1826</v>
      </c>
      <c r="B53" s="155" t="s">
        <v>1154</v>
      </c>
      <c r="C53" s="156" t="s">
        <v>1216</v>
      </c>
      <c r="D53" s="157" t="s">
        <v>21</v>
      </c>
      <c r="E53" s="157" t="s">
        <v>1407</v>
      </c>
      <c r="F53" s="157" t="s">
        <v>303</v>
      </c>
      <c r="G53" s="157" t="s">
        <v>463</v>
      </c>
      <c r="H53" s="157" t="s">
        <v>1576</v>
      </c>
      <c r="I53" s="155"/>
      <c r="J53" s="158"/>
      <c r="K53" s="156" t="s">
        <v>1736</v>
      </c>
      <c r="L53" s="155"/>
      <c r="M53" s="157" t="s">
        <v>1184</v>
      </c>
      <c r="N53" s="152" t="s">
        <v>1195</v>
      </c>
      <c r="O53" s="246"/>
      <c r="P53" s="256"/>
      <c r="Q53" s="249" t="s">
        <v>509</v>
      </c>
      <c r="R53" s="157" t="s">
        <v>560</v>
      </c>
      <c r="S53" s="157" t="s">
        <v>757</v>
      </c>
      <c r="T53" s="157" t="s">
        <v>2013</v>
      </c>
      <c r="U53" s="157" t="s">
        <v>887</v>
      </c>
      <c r="V53" s="157" t="s">
        <v>888</v>
      </c>
      <c r="W53" s="258"/>
      <c r="X53" s="232"/>
      <c r="Y53" s="258"/>
      <c r="Z53" s="259">
        <f>IF(OR(J53="Fail",ISBLANK(J53)),INDEX('Issue Code Table'!C:C,MATCH(N:N,'Issue Code Table'!A:A,0)),IF(M53="Critical",6,IF(M53="Significant",5,IF(M53="Moderate",3,2))))</f>
        <v>5</v>
      </c>
    </row>
    <row r="54" spans="1:26" s="153" customFormat="1" ht="83.1" customHeight="1" x14ac:dyDescent="0.25">
      <c r="A54" s="164" t="s">
        <v>1827</v>
      </c>
      <c r="B54" s="155" t="s">
        <v>1156</v>
      </c>
      <c r="C54" s="156" t="s">
        <v>1227</v>
      </c>
      <c r="D54" s="157" t="s">
        <v>21</v>
      </c>
      <c r="E54" s="157" t="s">
        <v>1408</v>
      </c>
      <c r="F54" s="157" t="s">
        <v>304</v>
      </c>
      <c r="G54" s="157" t="s">
        <v>464</v>
      </c>
      <c r="H54" s="157" t="s">
        <v>1577</v>
      </c>
      <c r="I54" s="155"/>
      <c r="J54" s="158"/>
      <c r="K54" s="156" t="s">
        <v>1908</v>
      </c>
      <c r="L54" s="155"/>
      <c r="M54" s="157" t="s">
        <v>1183</v>
      </c>
      <c r="N54" s="152" t="s">
        <v>1196</v>
      </c>
      <c r="O54" s="246"/>
      <c r="P54" s="256"/>
      <c r="Q54" s="249" t="s">
        <v>509</v>
      </c>
      <c r="R54" s="157" t="s">
        <v>561</v>
      </c>
      <c r="S54" s="157" t="s">
        <v>758</v>
      </c>
      <c r="T54" s="157" t="s">
        <v>1063</v>
      </c>
      <c r="U54" s="157" t="s">
        <v>889</v>
      </c>
      <c r="V54" s="157" t="s">
        <v>890</v>
      </c>
      <c r="W54" s="258"/>
      <c r="X54" s="232"/>
      <c r="Y54" s="258"/>
      <c r="Z54" s="259">
        <f>IF(OR(J54="Fail",ISBLANK(J54)),INDEX('Issue Code Table'!C:C,MATCH(N:N,'Issue Code Table'!A:A,0)),IF(M54="Critical",6,IF(M54="Significant",5,IF(M54="Moderate",3,2))))</f>
        <v>4</v>
      </c>
    </row>
    <row r="55" spans="1:26" s="153" customFormat="1" ht="83.1" customHeight="1" x14ac:dyDescent="0.25">
      <c r="A55" s="164" t="s">
        <v>1828</v>
      </c>
      <c r="B55" s="155" t="s">
        <v>1162</v>
      </c>
      <c r="C55" s="156" t="s">
        <v>1218</v>
      </c>
      <c r="D55" s="157" t="s">
        <v>21</v>
      </c>
      <c r="E55" s="157" t="s">
        <v>1409</v>
      </c>
      <c r="F55" s="157" t="s">
        <v>305</v>
      </c>
      <c r="G55" s="157" t="s">
        <v>465</v>
      </c>
      <c r="H55" s="157" t="s">
        <v>1578</v>
      </c>
      <c r="I55" s="155"/>
      <c r="J55" s="158"/>
      <c r="K55" s="157" t="s">
        <v>1712</v>
      </c>
      <c r="L55" s="155"/>
      <c r="M55" s="157" t="s">
        <v>1184</v>
      </c>
      <c r="N55" s="152" t="s">
        <v>1192</v>
      </c>
      <c r="O55" s="246"/>
      <c r="P55" s="256"/>
      <c r="Q55" s="249" t="s">
        <v>509</v>
      </c>
      <c r="R55" s="157" t="s">
        <v>562</v>
      </c>
      <c r="S55" s="157" t="s">
        <v>759</v>
      </c>
      <c r="T55" s="157" t="s">
        <v>1058</v>
      </c>
      <c r="U55" s="157" t="s">
        <v>826</v>
      </c>
      <c r="V55" s="157" t="s">
        <v>891</v>
      </c>
      <c r="W55" s="258"/>
      <c r="X55" s="232"/>
      <c r="Y55" s="258"/>
      <c r="Z55" s="259">
        <f>IF(OR(J55="Fail",ISBLANK(J55)),INDEX('Issue Code Table'!C:C,MATCH(N:N,'Issue Code Table'!A:A,0)),IF(M55="Critical",6,IF(M55="Significant",5,IF(M55="Moderate",3,2))))</f>
        <v>6</v>
      </c>
    </row>
    <row r="56" spans="1:26" s="151" customFormat="1" ht="83.1" customHeight="1" x14ac:dyDescent="0.25">
      <c r="A56" s="164" t="s">
        <v>1829</v>
      </c>
      <c r="B56" s="155" t="s">
        <v>1154</v>
      </c>
      <c r="C56" s="156" t="s">
        <v>1216</v>
      </c>
      <c r="D56" s="157" t="s">
        <v>22</v>
      </c>
      <c r="E56" s="156" t="s">
        <v>1410</v>
      </c>
      <c r="F56" s="157" t="s">
        <v>306</v>
      </c>
      <c r="G56" s="157" t="s">
        <v>466</v>
      </c>
      <c r="H56" s="157" t="s">
        <v>1771</v>
      </c>
      <c r="I56" s="155"/>
      <c r="J56" s="158"/>
      <c r="K56" s="169" t="s">
        <v>2709</v>
      </c>
      <c r="L56" s="157" t="s">
        <v>1770</v>
      </c>
      <c r="M56" s="157" t="s">
        <v>1185</v>
      </c>
      <c r="N56" s="152" t="s">
        <v>1199</v>
      </c>
      <c r="O56" s="246"/>
      <c r="P56" s="256"/>
      <c r="Q56" s="249" t="s">
        <v>509</v>
      </c>
      <c r="R56" s="157" t="s">
        <v>563</v>
      </c>
      <c r="S56" s="157" t="s">
        <v>760</v>
      </c>
      <c r="T56" s="168" t="s">
        <v>1933</v>
      </c>
      <c r="U56" s="157" t="s">
        <v>855</v>
      </c>
      <c r="V56" s="157" t="s">
        <v>892</v>
      </c>
      <c r="W56" s="260"/>
      <c r="X56" s="232"/>
      <c r="Y56" s="260"/>
      <c r="Z56" s="259">
        <f>IF(OR(J56="Fail",ISBLANK(J56)),INDEX('Issue Code Table'!C:C,MATCH(N:N,'Issue Code Table'!A:A,0)),IF(M56="Critical",6,IF(M56="Significant",5,IF(M56="Moderate",3,2))))</f>
        <v>1</v>
      </c>
    </row>
    <row r="57" spans="1:26" s="153" customFormat="1" ht="83.1" customHeight="1" x14ac:dyDescent="0.25">
      <c r="A57" s="164" t="s">
        <v>1830</v>
      </c>
      <c r="B57" s="155" t="s">
        <v>1154</v>
      </c>
      <c r="C57" s="156" t="s">
        <v>1216</v>
      </c>
      <c r="D57" s="157" t="s">
        <v>21</v>
      </c>
      <c r="E57" s="157" t="s">
        <v>1411</v>
      </c>
      <c r="F57" s="157" t="s">
        <v>307</v>
      </c>
      <c r="G57" s="157" t="s">
        <v>467</v>
      </c>
      <c r="H57" s="157" t="s">
        <v>1579</v>
      </c>
      <c r="I57" s="155"/>
      <c r="J57" s="158"/>
      <c r="K57" s="157" t="s">
        <v>1713</v>
      </c>
      <c r="L57" s="155"/>
      <c r="M57" s="157" t="s">
        <v>1183</v>
      </c>
      <c r="N57" s="152" t="s">
        <v>1196</v>
      </c>
      <c r="O57" s="246"/>
      <c r="P57" s="256"/>
      <c r="Q57" s="249" t="s">
        <v>509</v>
      </c>
      <c r="R57" s="157" t="s">
        <v>564</v>
      </c>
      <c r="S57" s="157" t="s">
        <v>761</v>
      </c>
      <c r="T57" s="157" t="s">
        <v>1991</v>
      </c>
      <c r="U57" s="157" t="s">
        <v>893</v>
      </c>
      <c r="V57" s="157" t="s">
        <v>216</v>
      </c>
      <c r="W57" s="258"/>
      <c r="X57" s="232"/>
      <c r="Y57" s="258"/>
      <c r="Z57" s="259">
        <f>IF(OR(J57="Fail",ISBLANK(J57)),INDEX('Issue Code Table'!C:C,MATCH(N:N,'Issue Code Table'!A:A,0)),IF(M57="Critical",6,IF(M57="Significant",5,IF(M57="Moderate",3,2))))</f>
        <v>4</v>
      </c>
    </row>
    <row r="58" spans="1:26" s="153" customFormat="1" ht="83.1" customHeight="1" x14ac:dyDescent="0.25">
      <c r="A58" s="164" t="s">
        <v>1831</v>
      </c>
      <c r="B58" s="155" t="s">
        <v>1154</v>
      </c>
      <c r="C58" s="156" t="s">
        <v>1216</v>
      </c>
      <c r="D58" s="157" t="s">
        <v>21</v>
      </c>
      <c r="E58" s="157" t="s">
        <v>1412</v>
      </c>
      <c r="F58" s="157" t="s">
        <v>308</v>
      </c>
      <c r="G58" s="157" t="s">
        <v>468</v>
      </c>
      <c r="H58" s="157" t="s">
        <v>1580</v>
      </c>
      <c r="I58" s="155"/>
      <c r="J58" s="158"/>
      <c r="K58" s="157" t="s">
        <v>1714</v>
      </c>
      <c r="L58" s="155"/>
      <c r="M58" s="157" t="s">
        <v>1183</v>
      </c>
      <c r="N58" s="152" t="s">
        <v>1196</v>
      </c>
      <c r="O58" s="246"/>
      <c r="P58" s="256"/>
      <c r="Q58" s="249" t="s">
        <v>509</v>
      </c>
      <c r="R58" s="157" t="s">
        <v>565</v>
      </c>
      <c r="S58" s="157" t="s">
        <v>762</v>
      </c>
      <c r="T58" s="157" t="s">
        <v>1992</v>
      </c>
      <c r="U58" s="157" t="s">
        <v>894</v>
      </c>
      <c r="V58" s="157" t="s">
        <v>895</v>
      </c>
      <c r="W58" s="258"/>
      <c r="X58" s="232"/>
      <c r="Y58" s="258"/>
      <c r="Z58" s="259">
        <f>IF(OR(J58="Fail",ISBLANK(J58)),INDEX('Issue Code Table'!C:C,MATCH(N:N,'Issue Code Table'!A:A,0)),IF(M58="Critical",6,IF(M58="Significant",5,IF(M58="Moderate",3,2))))</f>
        <v>4</v>
      </c>
    </row>
    <row r="59" spans="1:26" s="153" customFormat="1" ht="83.1" customHeight="1" x14ac:dyDescent="0.25">
      <c r="A59" s="164" t="s">
        <v>1832</v>
      </c>
      <c r="B59" s="155" t="s">
        <v>1163</v>
      </c>
      <c r="C59" s="156" t="s">
        <v>1230</v>
      </c>
      <c r="D59" s="157" t="s">
        <v>21</v>
      </c>
      <c r="E59" s="156" t="s">
        <v>1413</v>
      </c>
      <c r="F59" s="156" t="s">
        <v>1248</v>
      </c>
      <c r="G59" s="157" t="s">
        <v>469</v>
      </c>
      <c r="H59" s="156" t="s">
        <v>1581</v>
      </c>
      <c r="I59" s="155"/>
      <c r="J59" s="158"/>
      <c r="K59" s="156" t="s">
        <v>1269</v>
      </c>
      <c r="L59" s="155"/>
      <c r="M59" s="157" t="s">
        <v>1184</v>
      </c>
      <c r="N59" s="152" t="s">
        <v>1192</v>
      </c>
      <c r="O59" s="246"/>
      <c r="P59" s="256"/>
      <c r="Q59" s="249" t="s">
        <v>509</v>
      </c>
      <c r="R59" s="157" t="s">
        <v>566</v>
      </c>
      <c r="S59" s="157" t="s">
        <v>763</v>
      </c>
      <c r="T59" s="157" t="s">
        <v>1878</v>
      </c>
      <c r="U59" s="157" t="s">
        <v>896</v>
      </c>
      <c r="V59" s="157" t="s">
        <v>236</v>
      </c>
      <c r="W59" s="258"/>
      <c r="X59" s="232"/>
      <c r="Y59" s="258"/>
      <c r="Z59" s="259">
        <f>IF(OR(J59="Fail",ISBLANK(J59)),INDEX('Issue Code Table'!C:C,MATCH(N:N,'Issue Code Table'!A:A,0)),IF(M59="Critical",6,IF(M59="Significant",5,IF(M59="Moderate",3,2))))</f>
        <v>6</v>
      </c>
    </row>
    <row r="60" spans="1:26" s="153" customFormat="1" ht="83.1" customHeight="1" x14ac:dyDescent="0.25">
      <c r="A60" s="164" t="s">
        <v>1833</v>
      </c>
      <c r="B60" s="155" t="s">
        <v>1154</v>
      </c>
      <c r="C60" s="156" t="s">
        <v>1216</v>
      </c>
      <c r="D60" s="157" t="s">
        <v>21</v>
      </c>
      <c r="E60" s="157" t="s">
        <v>1414</v>
      </c>
      <c r="F60" s="157" t="s">
        <v>309</v>
      </c>
      <c r="G60" s="157" t="s">
        <v>470</v>
      </c>
      <c r="H60" s="157" t="s">
        <v>1582</v>
      </c>
      <c r="I60" s="155"/>
      <c r="J60" s="158"/>
      <c r="K60" s="157" t="s">
        <v>1715</v>
      </c>
      <c r="L60" s="155"/>
      <c r="M60" s="157" t="s">
        <v>1184</v>
      </c>
      <c r="N60" s="152" t="s">
        <v>1192</v>
      </c>
      <c r="O60" s="246"/>
      <c r="P60" s="256"/>
      <c r="Q60" s="249" t="s">
        <v>509</v>
      </c>
      <c r="R60" s="157" t="s">
        <v>567</v>
      </c>
      <c r="S60" s="156" t="s">
        <v>1243</v>
      </c>
      <c r="T60" s="157" t="s">
        <v>1993</v>
      </c>
      <c r="U60" s="157" t="s">
        <v>897</v>
      </c>
      <c r="V60" s="157" t="s">
        <v>227</v>
      </c>
      <c r="W60" s="258"/>
      <c r="X60" s="232"/>
      <c r="Y60" s="258"/>
      <c r="Z60" s="259">
        <f>IF(OR(J60="Fail",ISBLANK(J60)),INDEX('Issue Code Table'!C:C,MATCH(N:N,'Issue Code Table'!A:A,0)),IF(M60="Critical",6,IF(M60="Significant",5,IF(M60="Moderate",3,2))))</f>
        <v>6</v>
      </c>
    </row>
    <row r="61" spans="1:26" s="153" customFormat="1" ht="83.1" customHeight="1" x14ac:dyDescent="0.25">
      <c r="A61" s="164" t="s">
        <v>1834</v>
      </c>
      <c r="B61" s="155" t="s">
        <v>1156</v>
      </c>
      <c r="C61" s="156" t="s">
        <v>1227</v>
      </c>
      <c r="D61" s="157" t="s">
        <v>21</v>
      </c>
      <c r="E61" s="157" t="s">
        <v>1415</v>
      </c>
      <c r="F61" s="157" t="s">
        <v>310</v>
      </c>
      <c r="G61" s="157" t="s">
        <v>471</v>
      </c>
      <c r="H61" s="157" t="s">
        <v>1583</v>
      </c>
      <c r="I61" s="155"/>
      <c r="J61" s="158"/>
      <c r="K61" s="157" t="s">
        <v>1716</v>
      </c>
      <c r="L61" s="155"/>
      <c r="M61" s="157" t="s">
        <v>1183</v>
      </c>
      <c r="N61" s="152" t="s">
        <v>1194</v>
      </c>
      <c r="O61" s="246"/>
      <c r="P61" s="256"/>
      <c r="Q61" s="249" t="s">
        <v>509</v>
      </c>
      <c r="R61" s="157" t="s">
        <v>568</v>
      </c>
      <c r="S61" s="157" t="s">
        <v>764</v>
      </c>
      <c r="T61" s="157" t="s">
        <v>1994</v>
      </c>
      <c r="U61" s="157" t="s">
        <v>898</v>
      </c>
      <c r="V61" s="157" t="s">
        <v>899</v>
      </c>
      <c r="W61" s="258"/>
      <c r="X61" s="232"/>
      <c r="Y61" s="258"/>
      <c r="Z61" s="259">
        <f>IF(OR(J61="Fail",ISBLANK(J61)),INDEX('Issue Code Table'!C:C,MATCH(N:N,'Issue Code Table'!A:A,0)),IF(M61="Critical",6,IF(M61="Significant",5,IF(M61="Moderate",3,2))))</f>
        <v>4</v>
      </c>
    </row>
    <row r="62" spans="1:26" s="153" customFormat="1" ht="83.1" customHeight="1" x14ac:dyDescent="0.25">
      <c r="A62" s="164" t="s">
        <v>1835</v>
      </c>
      <c r="B62" s="155" t="s">
        <v>1157</v>
      </c>
      <c r="C62" s="156" t="s">
        <v>1220</v>
      </c>
      <c r="D62" s="157" t="s">
        <v>21</v>
      </c>
      <c r="E62" s="157" t="s">
        <v>1416</v>
      </c>
      <c r="F62" s="157" t="s">
        <v>311</v>
      </c>
      <c r="G62" s="157" t="s">
        <v>472</v>
      </c>
      <c r="H62" s="157" t="s">
        <v>1584</v>
      </c>
      <c r="I62" s="155"/>
      <c r="J62" s="158"/>
      <c r="K62" s="157" t="s">
        <v>1717</v>
      </c>
      <c r="L62" s="155"/>
      <c r="M62" s="157" t="s">
        <v>1184</v>
      </c>
      <c r="N62" s="152" t="s">
        <v>1192</v>
      </c>
      <c r="O62" s="246"/>
      <c r="P62" s="256"/>
      <c r="Q62" s="249" t="s">
        <v>509</v>
      </c>
      <c r="R62" s="157" t="s">
        <v>569</v>
      </c>
      <c r="S62" s="156" t="s">
        <v>1249</v>
      </c>
      <c r="T62" s="157" t="s">
        <v>1995</v>
      </c>
      <c r="U62" s="157" t="s">
        <v>900</v>
      </c>
      <c r="V62" s="157" t="s">
        <v>229</v>
      </c>
      <c r="W62" s="258"/>
      <c r="X62" s="232"/>
      <c r="Y62" s="258"/>
      <c r="Z62" s="259">
        <f>IF(OR(J62="Fail",ISBLANK(J62)),INDEX('Issue Code Table'!C:C,MATCH(N:N,'Issue Code Table'!A:A,0)),IF(M62="Critical",6,IF(M62="Significant",5,IF(M62="Moderate",3,2))))</f>
        <v>6</v>
      </c>
    </row>
    <row r="63" spans="1:26" s="153" customFormat="1" ht="83.1" customHeight="1" x14ac:dyDescent="0.25">
      <c r="A63" s="164" t="s">
        <v>1836</v>
      </c>
      <c r="B63" s="155" t="s">
        <v>1154</v>
      </c>
      <c r="C63" s="156" t="s">
        <v>1216</v>
      </c>
      <c r="D63" s="157" t="s">
        <v>21</v>
      </c>
      <c r="E63" s="157" t="s">
        <v>1417</v>
      </c>
      <c r="F63" s="157" t="s">
        <v>312</v>
      </c>
      <c r="G63" s="157" t="s">
        <v>473</v>
      </c>
      <c r="H63" s="157" t="s">
        <v>1585</v>
      </c>
      <c r="I63" s="155"/>
      <c r="J63" s="158"/>
      <c r="K63" s="157" t="s">
        <v>1718</v>
      </c>
      <c r="L63" s="155"/>
      <c r="M63" s="157" t="s">
        <v>1183</v>
      </c>
      <c r="N63" s="152" t="s">
        <v>1196</v>
      </c>
      <c r="O63" s="246"/>
      <c r="P63" s="256"/>
      <c r="Q63" s="249" t="s">
        <v>509</v>
      </c>
      <c r="R63" s="157" t="s">
        <v>570</v>
      </c>
      <c r="S63" s="157" t="s">
        <v>765</v>
      </c>
      <c r="T63" s="157" t="s">
        <v>1996</v>
      </c>
      <c r="U63" s="157" t="s">
        <v>824</v>
      </c>
      <c r="V63" s="157" t="s">
        <v>901</v>
      </c>
      <c r="W63" s="258"/>
      <c r="X63" s="232"/>
      <c r="Y63" s="258"/>
      <c r="Z63" s="259">
        <f>IF(OR(J63="Fail",ISBLANK(J63)),INDEX('Issue Code Table'!C:C,MATCH(N:N,'Issue Code Table'!A:A,0)),IF(M63="Critical",6,IF(M63="Significant",5,IF(M63="Moderate",3,2))))</f>
        <v>4</v>
      </c>
    </row>
    <row r="64" spans="1:26" s="153" customFormat="1" ht="83.1" customHeight="1" x14ac:dyDescent="0.25">
      <c r="A64" s="164" t="s">
        <v>1837</v>
      </c>
      <c r="B64" s="155" t="s">
        <v>1161</v>
      </c>
      <c r="C64" s="156" t="s">
        <v>1217</v>
      </c>
      <c r="D64" s="157" t="s">
        <v>21</v>
      </c>
      <c r="E64" s="156" t="s">
        <v>1774</v>
      </c>
      <c r="F64" s="157" t="s">
        <v>313</v>
      </c>
      <c r="G64" s="157" t="s">
        <v>474</v>
      </c>
      <c r="H64" s="156" t="s">
        <v>1773</v>
      </c>
      <c r="I64" s="155"/>
      <c r="J64" s="158"/>
      <c r="K64" s="156" t="s">
        <v>1914</v>
      </c>
      <c r="L64" s="157" t="s">
        <v>1775</v>
      </c>
      <c r="M64" s="157" t="s">
        <v>1184</v>
      </c>
      <c r="N64" s="152" t="s">
        <v>1192</v>
      </c>
      <c r="O64" s="246"/>
      <c r="P64" s="256"/>
      <c r="Q64" s="249" t="s">
        <v>509</v>
      </c>
      <c r="R64" s="156" t="s">
        <v>571</v>
      </c>
      <c r="S64" s="157" t="s">
        <v>766</v>
      </c>
      <c r="T64" s="156" t="s">
        <v>1772</v>
      </c>
      <c r="U64" s="157" t="s">
        <v>902</v>
      </c>
      <c r="V64" s="157" t="s">
        <v>235</v>
      </c>
      <c r="W64" s="258"/>
      <c r="X64" s="232"/>
      <c r="Y64" s="258"/>
      <c r="Z64" s="259">
        <f>IF(OR(J64="Fail",ISBLANK(J64)),INDEX('Issue Code Table'!C:C,MATCH(N:N,'Issue Code Table'!A:A,0)),IF(M64="Critical",6,IF(M64="Significant",5,IF(M64="Moderate",3,2))))</f>
        <v>6</v>
      </c>
    </row>
    <row r="65" spans="1:26" s="153" customFormat="1" ht="83.1" customHeight="1" x14ac:dyDescent="0.25">
      <c r="A65" s="164" t="s">
        <v>1838</v>
      </c>
      <c r="B65" s="155" t="s">
        <v>1161</v>
      </c>
      <c r="C65" s="156" t="s">
        <v>1217</v>
      </c>
      <c r="D65" s="157" t="s">
        <v>21</v>
      </c>
      <c r="E65" s="157" t="s">
        <v>1418</v>
      </c>
      <c r="F65" s="157" t="s">
        <v>314</v>
      </c>
      <c r="G65" s="157" t="s">
        <v>475</v>
      </c>
      <c r="H65" s="157" t="s">
        <v>1586</v>
      </c>
      <c r="I65" s="155"/>
      <c r="J65" s="158"/>
      <c r="K65" s="156" t="s">
        <v>1907</v>
      </c>
      <c r="L65" s="155"/>
      <c r="M65" s="157" t="s">
        <v>1183</v>
      </c>
      <c r="N65" s="152" t="s">
        <v>1198</v>
      </c>
      <c r="O65" s="246"/>
      <c r="P65" s="256"/>
      <c r="Q65" s="249" t="s">
        <v>509</v>
      </c>
      <c r="R65" s="157" t="s">
        <v>572</v>
      </c>
      <c r="S65" s="157" t="s">
        <v>767</v>
      </c>
      <c r="T65" s="157" t="s">
        <v>1068</v>
      </c>
      <c r="U65" s="157" t="s">
        <v>903</v>
      </c>
      <c r="V65" s="157" t="s">
        <v>904</v>
      </c>
      <c r="W65" s="258"/>
      <c r="X65" s="232"/>
      <c r="Y65" s="258"/>
      <c r="Z65" s="259">
        <f>IF(OR(J65="Fail",ISBLANK(J65)),INDEX('Issue Code Table'!C:C,MATCH(N:N,'Issue Code Table'!A:A,0)),IF(M65="Critical",6,IF(M65="Significant",5,IF(M65="Moderate",3,2))))</f>
        <v>4</v>
      </c>
    </row>
    <row r="66" spans="1:26" s="153" customFormat="1" ht="83.1" customHeight="1" x14ac:dyDescent="0.25">
      <c r="A66" s="164" t="s">
        <v>1839</v>
      </c>
      <c r="B66" s="155" t="s">
        <v>1154</v>
      </c>
      <c r="C66" s="156" t="s">
        <v>1216</v>
      </c>
      <c r="D66" s="157" t="s">
        <v>21</v>
      </c>
      <c r="E66" s="157" t="s">
        <v>1419</v>
      </c>
      <c r="F66" s="157" t="s">
        <v>315</v>
      </c>
      <c r="G66" s="157" t="s">
        <v>476</v>
      </c>
      <c r="H66" s="157" t="s">
        <v>1587</v>
      </c>
      <c r="I66" s="155"/>
      <c r="J66" s="158"/>
      <c r="K66" s="157" t="s">
        <v>1719</v>
      </c>
      <c r="L66" s="155"/>
      <c r="M66" s="157" t="s">
        <v>1183</v>
      </c>
      <c r="N66" s="152" t="s">
        <v>1196</v>
      </c>
      <c r="O66" s="246"/>
      <c r="P66" s="256"/>
      <c r="Q66" s="249" t="s">
        <v>509</v>
      </c>
      <c r="R66" s="157" t="s">
        <v>573</v>
      </c>
      <c r="S66" s="157" t="s">
        <v>768</v>
      </c>
      <c r="T66" s="157" t="s">
        <v>1997</v>
      </c>
      <c r="U66" s="157" t="s">
        <v>905</v>
      </c>
      <c r="V66" s="157" t="s">
        <v>906</v>
      </c>
      <c r="W66" s="258"/>
      <c r="X66" s="232"/>
      <c r="Y66" s="258"/>
      <c r="Z66" s="259">
        <f>IF(OR(J66="Fail",ISBLANK(J66)),INDEX('Issue Code Table'!C:C,MATCH(N:N,'Issue Code Table'!A:A,0)),IF(M66="Critical",6,IF(M66="Significant",5,IF(M66="Moderate",3,2))))</f>
        <v>4</v>
      </c>
    </row>
    <row r="67" spans="1:26" s="153" customFormat="1" ht="83.1" customHeight="1" x14ac:dyDescent="0.25">
      <c r="A67" s="164" t="s">
        <v>1840</v>
      </c>
      <c r="B67" s="155" t="s">
        <v>1154</v>
      </c>
      <c r="C67" s="156" t="s">
        <v>1216</v>
      </c>
      <c r="D67" s="157" t="s">
        <v>21</v>
      </c>
      <c r="E67" s="157" t="s">
        <v>1420</v>
      </c>
      <c r="F67" s="157" t="s">
        <v>316</v>
      </c>
      <c r="G67" s="157" t="s">
        <v>477</v>
      </c>
      <c r="H67" s="157" t="s">
        <v>1588</v>
      </c>
      <c r="I67" s="155"/>
      <c r="J67" s="158"/>
      <c r="K67" s="156" t="s">
        <v>1737</v>
      </c>
      <c r="L67" s="155"/>
      <c r="M67" s="157" t="s">
        <v>1183</v>
      </c>
      <c r="N67" s="152" t="s">
        <v>1196</v>
      </c>
      <c r="O67" s="246"/>
      <c r="P67" s="256"/>
      <c r="Q67" s="249" t="s">
        <v>509</v>
      </c>
      <c r="R67" s="157" t="s">
        <v>574</v>
      </c>
      <c r="S67" s="157" t="s">
        <v>769</v>
      </c>
      <c r="T67" s="157" t="s">
        <v>2014</v>
      </c>
      <c r="U67" s="157" t="s">
        <v>907</v>
      </c>
      <c r="V67" s="157" t="s">
        <v>908</v>
      </c>
      <c r="W67" s="258"/>
      <c r="X67" s="232"/>
      <c r="Y67" s="258"/>
      <c r="Z67" s="259">
        <f>IF(OR(J67="Fail",ISBLANK(J67)),INDEX('Issue Code Table'!C:C,MATCH(N:N,'Issue Code Table'!A:A,0)),IF(M67="Critical",6,IF(M67="Significant",5,IF(M67="Moderate",3,2))))</f>
        <v>4</v>
      </c>
    </row>
    <row r="68" spans="1:26" s="153" customFormat="1" ht="83.1" customHeight="1" x14ac:dyDescent="0.25">
      <c r="A68" s="164" t="s">
        <v>1841</v>
      </c>
      <c r="B68" s="155" t="s">
        <v>1161</v>
      </c>
      <c r="C68" s="156" t="s">
        <v>1217</v>
      </c>
      <c r="D68" s="157" t="s">
        <v>21</v>
      </c>
      <c r="E68" s="157" t="s">
        <v>1421</v>
      </c>
      <c r="F68" s="157" t="s">
        <v>317</v>
      </c>
      <c r="G68" s="157" t="s">
        <v>478</v>
      </c>
      <c r="H68" s="157" t="s">
        <v>1589</v>
      </c>
      <c r="I68" s="155"/>
      <c r="J68" s="158"/>
      <c r="K68" s="157" t="s">
        <v>1720</v>
      </c>
      <c r="L68" s="155"/>
      <c r="M68" s="157" t="s">
        <v>1184</v>
      </c>
      <c r="N68" s="152" t="s">
        <v>1200</v>
      </c>
      <c r="O68" s="246"/>
      <c r="P68" s="256"/>
      <c r="Q68" s="249" t="s">
        <v>509</v>
      </c>
      <c r="R68" s="157" t="s">
        <v>575</v>
      </c>
      <c r="S68" s="157" t="s">
        <v>770</v>
      </c>
      <c r="T68" s="157" t="s">
        <v>1998</v>
      </c>
      <c r="U68" s="157" t="s">
        <v>909</v>
      </c>
      <c r="V68" s="157" t="s">
        <v>237</v>
      </c>
      <c r="W68" s="258"/>
      <c r="X68" s="232"/>
      <c r="Y68" s="258"/>
      <c r="Z68" s="259">
        <f>IF(OR(J68="Fail",ISBLANK(J68)),INDEX('Issue Code Table'!C:C,MATCH(N:N,'Issue Code Table'!A:A,0)),IF(M68="Critical",6,IF(M68="Significant",5,IF(M68="Moderate",3,2))))</f>
        <v>5</v>
      </c>
    </row>
    <row r="69" spans="1:26" s="153" customFormat="1" ht="120.75" customHeight="1" x14ac:dyDescent="0.25">
      <c r="A69" s="164" t="s">
        <v>1842</v>
      </c>
      <c r="B69" s="155" t="s">
        <v>1156</v>
      </c>
      <c r="C69" s="156" t="s">
        <v>1227</v>
      </c>
      <c r="D69" s="157" t="s">
        <v>21</v>
      </c>
      <c r="E69" s="157" t="s">
        <v>1422</v>
      </c>
      <c r="F69" s="157" t="s">
        <v>318</v>
      </c>
      <c r="G69" s="157" t="s">
        <v>479</v>
      </c>
      <c r="H69" s="156" t="s">
        <v>1590</v>
      </c>
      <c r="I69" s="155"/>
      <c r="J69" s="158"/>
      <c r="K69" s="160" t="s">
        <v>1915</v>
      </c>
      <c r="L69" s="165"/>
      <c r="M69" s="157" t="s">
        <v>1184</v>
      </c>
      <c r="N69" s="152" t="s">
        <v>1201</v>
      </c>
      <c r="O69" s="246"/>
      <c r="P69" s="256"/>
      <c r="Q69" s="249" t="s">
        <v>509</v>
      </c>
      <c r="R69" s="157" t="s">
        <v>576</v>
      </c>
      <c r="S69" s="157" t="s">
        <v>744</v>
      </c>
      <c r="T69" s="157" t="s">
        <v>1069</v>
      </c>
      <c r="U69" s="157" t="s">
        <v>870</v>
      </c>
      <c r="V69" s="157" t="s">
        <v>910</v>
      </c>
      <c r="W69" s="258"/>
      <c r="X69" s="232"/>
      <c r="Y69" s="258"/>
      <c r="Z69" s="259">
        <f>IF(OR(J69="Fail",ISBLANK(J69)),INDEX('Issue Code Table'!C:C,MATCH(N:N,'Issue Code Table'!A:A,0)),IF(M69="Critical",6,IF(M69="Significant",5,IF(M69="Moderate",3,2))))</f>
        <v>5</v>
      </c>
    </row>
    <row r="70" spans="1:26" s="153" customFormat="1" ht="83.1" customHeight="1" x14ac:dyDescent="0.25">
      <c r="A70" s="164" t="s">
        <v>1843</v>
      </c>
      <c r="B70" s="155" t="s">
        <v>1156</v>
      </c>
      <c r="C70" s="156" t="s">
        <v>1227</v>
      </c>
      <c r="D70" s="157" t="s">
        <v>21</v>
      </c>
      <c r="E70" s="157" t="s">
        <v>1423</v>
      </c>
      <c r="F70" s="157" t="s">
        <v>319</v>
      </c>
      <c r="G70" s="157" t="s">
        <v>417</v>
      </c>
      <c r="H70" s="157" t="s">
        <v>1591</v>
      </c>
      <c r="I70" s="155"/>
      <c r="J70" s="158"/>
      <c r="K70" s="156" t="s">
        <v>1270</v>
      </c>
      <c r="L70" s="155"/>
      <c r="M70" s="157" t="s">
        <v>1183</v>
      </c>
      <c r="N70" s="152" t="s">
        <v>1197</v>
      </c>
      <c r="O70" s="246"/>
      <c r="P70" s="256"/>
      <c r="Q70" s="249" t="s">
        <v>577</v>
      </c>
      <c r="R70" s="157" t="s">
        <v>602</v>
      </c>
      <c r="S70" s="157" t="s">
        <v>795</v>
      </c>
      <c r="T70" s="157" t="s">
        <v>1144</v>
      </c>
      <c r="U70" s="157" t="s">
        <v>951</v>
      </c>
      <c r="V70" s="157" t="s">
        <v>952</v>
      </c>
      <c r="W70" s="258"/>
      <c r="X70" s="232"/>
      <c r="Y70" s="258"/>
      <c r="Z70" s="259">
        <f>IF(OR(J70="Fail",ISBLANK(J70)),INDEX('Issue Code Table'!C:C,MATCH(N:N,'Issue Code Table'!A:A,0)),IF(M70="Critical",6,IF(M70="Significant",5,IF(M70="Moderate",3,2))))</f>
        <v>4</v>
      </c>
    </row>
    <row r="71" spans="1:26" s="153" customFormat="1" ht="83.1" customHeight="1" x14ac:dyDescent="0.25">
      <c r="A71" s="164" t="s">
        <v>1844</v>
      </c>
      <c r="B71" s="155" t="s">
        <v>1154</v>
      </c>
      <c r="C71" s="156" t="s">
        <v>1216</v>
      </c>
      <c r="D71" s="157" t="s">
        <v>21</v>
      </c>
      <c r="E71" s="157" t="s">
        <v>1424</v>
      </c>
      <c r="F71" s="157" t="s">
        <v>320</v>
      </c>
      <c r="G71" s="157" t="s">
        <v>417</v>
      </c>
      <c r="H71" s="157" t="s">
        <v>1592</v>
      </c>
      <c r="I71" s="155"/>
      <c r="J71" s="158"/>
      <c r="K71" s="156" t="s">
        <v>1271</v>
      </c>
      <c r="L71" s="155"/>
      <c r="M71" s="157" t="s">
        <v>1184</v>
      </c>
      <c r="N71" s="152" t="s">
        <v>1195</v>
      </c>
      <c r="O71" s="246"/>
      <c r="P71" s="256"/>
      <c r="Q71" s="249" t="s">
        <v>577</v>
      </c>
      <c r="R71" s="157" t="s">
        <v>603</v>
      </c>
      <c r="S71" s="157" t="s">
        <v>796</v>
      </c>
      <c r="T71" s="157" t="s">
        <v>1143</v>
      </c>
      <c r="U71" s="157" t="s">
        <v>953</v>
      </c>
      <c r="V71" s="157" t="s">
        <v>954</v>
      </c>
      <c r="W71" s="258"/>
      <c r="X71" s="232"/>
      <c r="Y71" s="258"/>
      <c r="Z71" s="259">
        <f>IF(OR(J71="Fail",ISBLANK(J71)),INDEX('Issue Code Table'!C:C,MATCH(N:N,'Issue Code Table'!A:A,0)),IF(M71="Critical",6,IF(M71="Significant",5,IF(M71="Moderate",3,2))))</f>
        <v>5</v>
      </c>
    </row>
    <row r="72" spans="1:26" s="153" customFormat="1" ht="83.1" customHeight="1" x14ac:dyDescent="0.25">
      <c r="A72" s="164" t="s">
        <v>1845</v>
      </c>
      <c r="B72" s="155" t="s">
        <v>1154</v>
      </c>
      <c r="C72" s="156" t="s">
        <v>1216</v>
      </c>
      <c r="D72" s="157" t="s">
        <v>21</v>
      </c>
      <c r="E72" s="157" t="s">
        <v>1425</v>
      </c>
      <c r="F72" s="157" t="s">
        <v>321</v>
      </c>
      <c r="G72" s="157" t="s">
        <v>417</v>
      </c>
      <c r="H72" s="157" t="s">
        <v>1593</v>
      </c>
      <c r="I72" s="155"/>
      <c r="J72" s="158"/>
      <c r="K72" s="156" t="s">
        <v>1272</v>
      </c>
      <c r="L72" s="155"/>
      <c r="M72" s="157" t="s">
        <v>1184</v>
      </c>
      <c r="N72" s="152" t="s">
        <v>1191</v>
      </c>
      <c r="O72" s="246"/>
      <c r="P72" s="256"/>
      <c r="Q72" s="249" t="s">
        <v>577</v>
      </c>
      <c r="R72" s="157" t="s">
        <v>604</v>
      </c>
      <c r="S72" s="157" t="s">
        <v>797</v>
      </c>
      <c r="T72" s="157" t="s">
        <v>1142</v>
      </c>
      <c r="U72" s="157" t="s">
        <v>955</v>
      </c>
      <c r="V72" s="157" t="s">
        <v>956</v>
      </c>
      <c r="W72" s="258"/>
      <c r="X72" s="232"/>
      <c r="Y72" s="258"/>
      <c r="Z72" s="259">
        <f>IF(OR(J72="Fail",ISBLANK(J72)),INDEX('Issue Code Table'!C:C,MATCH(N:N,'Issue Code Table'!A:A,0)),IF(M72="Critical",6,IF(M72="Significant",5,IF(M72="Moderate",3,2))))</f>
        <v>5</v>
      </c>
    </row>
    <row r="73" spans="1:26" s="153" customFormat="1" ht="83.1" customHeight="1" x14ac:dyDescent="0.25">
      <c r="A73" s="164" t="s">
        <v>1846</v>
      </c>
      <c r="B73" s="155" t="s">
        <v>1154</v>
      </c>
      <c r="C73" s="156" t="s">
        <v>1216</v>
      </c>
      <c r="D73" s="157" t="s">
        <v>21</v>
      </c>
      <c r="E73" s="157" t="s">
        <v>1426</v>
      </c>
      <c r="F73" s="157" t="s">
        <v>322</v>
      </c>
      <c r="G73" s="157" t="s">
        <v>417</v>
      </c>
      <c r="H73" s="157" t="s">
        <v>1594</v>
      </c>
      <c r="I73" s="155"/>
      <c r="J73" s="158"/>
      <c r="K73" s="156" t="s">
        <v>1273</v>
      </c>
      <c r="L73" s="155"/>
      <c r="M73" s="157" t="s">
        <v>1184</v>
      </c>
      <c r="N73" s="152" t="s">
        <v>1195</v>
      </c>
      <c r="O73" s="246"/>
      <c r="P73" s="256"/>
      <c r="Q73" s="249" t="s">
        <v>577</v>
      </c>
      <c r="R73" s="157" t="s">
        <v>578</v>
      </c>
      <c r="S73" s="157" t="s">
        <v>771</v>
      </c>
      <c r="T73" s="157" t="s">
        <v>1070</v>
      </c>
      <c r="U73" s="157" t="s">
        <v>911</v>
      </c>
      <c r="V73" s="157" t="s">
        <v>912</v>
      </c>
      <c r="W73" s="258"/>
      <c r="X73" s="232"/>
      <c r="Y73" s="258"/>
      <c r="Z73" s="259">
        <f>IF(OR(J73="Fail",ISBLANK(J73)),INDEX('Issue Code Table'!C:C,MATCH(N:N,'Issue Code Table'!A:A,0)),IF(M73="Critical",6,IF(M73="Significant",5,IF(M73="Moderate",3,2))))</f>
        <v>5</v>
      </c>
    </row>
    <row r="74" spans="1:26" s="153" customFormat="1" ht="83.1" customHeight="1" x14ac:dyDescent="0.25">
      <c r="A74" s="164" t="s">
        <v>1847</v>
      </c>
      <c r="B74" s="155" t="s">
        <v>1156</v>
      </c>
      <c r="C74" s="156" t="s">
        <v>1227</v>
      </c>
      <c r="D74" s="157" t="s">
        <v>21</v>
      </c>
      <c r="E74" s="157" t="s">
        <v>1427</v>
      </c>
      <c r="F74" s="157" t="s">
        <v>323</v>
      </c>
      <c r="G74" s="157" t="s">
        <v>417</v>
      </c>
      <c r="H74" s="157" t="s">
        <v>1595</v>
      </c>
      <c r="I74" s="155"/>
      <c r="J74" s="158"/>
      <c r="K74" s="156" t="s">
        <v>1274</v>
      </c>
      <c r="L74" s="155"/>
      <c r="M74" s="157" t="s">
        <v>1184</v>
      </c>
      <c r="N74" s="152" t="s">
        <v>1195</v>
      </c>
      <c r="O74" s="246"/>
      <c r="P74" s="256"/>
      <c r="Q74" s="249" t="s">
        <v>577</v>
      </c>
      <c r="R74" s="157" t="s">
        <v>579</v>
      </c>
      <c r="S74" s="157" t="s">
        <v>772</v>
      </c>
      <c r="T74" s="157" t="s">
        <v>1071</v>
      </c>
      <c r="U74" s="157" t="s">
        <v>913</v>
      </c>
      <c r="V74" s="157" t="s">
        <v>914</v>
      </c>
      <c r="W74" s="258"/>
      <c r="X74" s="232"/>
      <c r="Y74" s="258"/>
      <c r="Z74" s="259">
        <f>IF(OR(J74="Fail",ISBLANK(J74)),INDEX('Issue Code Table'!C:C,MATCH(N:N,'Issue Code Table'!A:A,0)),IF(M74="Critical",6,IF(M74="Significant",5,IF(M74="Moderate",3,2))))</f>
        <v>5</v>
      </c>
    </row>
    <row r="75" spans="1:26" s="153" customFormat="1" ht="83.1" customHeight="1" x14ac:dyDescent="0.25">
      <c r="A75" s="164" t="s">
        <v>1848</v>
      </c>
      <c r="B75" s="155" t="s">
        <v>1159</v>
      </c>
      <c r="C75" s="156" t="s">
        <v>1223</v>
      </c>
      <c r="D75" s="157" t="s">
        <v>21</v>
      </c>
      <c r="E75" s="157" t="s">
        <v>1428</v>
      </c>
      <c r="F75" s="157" t="s">
        <v>324</v>
      </c>
      <c r="G75" s="157" t="s">
        <v>417</v>
      </c>
      <c r="H75" s="157" t="s">
        <v>1596</v>
      </c>
      <c r="I75" s="155"/>
      <c r="J75" s="158"/>
      <c r="K75" s="157" t="s">
        <v>1919</v>
      </c>
      <c r="L75" s="155"/>
      <c r="M75" s="157" t="s">
        <v>1184</v>
      </c>
      <c r="N75" s="152" t="s">
        <v>1191</v>
      </c>
      <c r="O75" s="246"/>
      <c r="P75" s="256"/>
      <c r="Q75" s="249" t="s">
        <v>577</v>
      </c>
      <c r="R75" s="157" t="s">
        <v>580</v>
      </c>
      <c r="S75" s="157" t="s">
        <v>773</v>
      </c>
      <c r="T75" s="157" t="s">
        <v>1075</v>
      </c>
      <c r="U75" s="157" t="s">
        <v>824</v>
      </c>
      <c r="V75" s="157" t="s">
        <v>915</v>
      </c>
      <c r="W75" s="258"/>
      <c r="X75" s="232"/>
      <c r="Y75" s="258"/>
      <c r="Z75" s="259">
        <f>IF(OR(J75="Fail",ISBLANK(J75)),INDEX('Issue Code Table'!C:C,MATCH(N:N,'Issue Code Table'!A:A,0)),IF(M75="Critical",6,IF(M75="Significant",5,IF(M75="Moderate",3,2))))</f>
        <v>5</v>
      </c>
    </row>
    <row r="76" spans="1:26" s="153" customFormat="1" ht="83.1" customHeight="1" x14ac:dyDescent="0.25">
      <c r="A76" s="164" t="s">
        <v>1849</v>
      </c>
      <c r="B76" s="155" t="s">
        <v>1154</v>
      </c>
      <c r="C76" s="156" t="s">
        <v>1216</v>
      </c>
      <c r="D76" s="157" t="s">
        <v>21</v>
      </c>
      <c r="E76" s="157" t="s">
        <v>1750</v>
      </c>
      <c r="F76" s="157" t="s">
        <v>325</v>
      </c>
      <c r="G76" s="157" t="s">
        <v>417</v>
      </c>
      <c r="H76" s="157" t="s">
        <v>1753</v>
      </c>
      <c r="I76" s="155"/>
      <c r="J76" s="158"/>
      <c r="K76" s="156" t="s">
        <v>1741</v>
      </c>
      <c r="L76" s="155"/>
      <c r="M76" s="157" t="s">
        <v>1184</v>
      </c>
      <c r="N76" s="152" t="s">
        <v>1191</v>
      </c>
      <c r="O76" s="246"/>
      <c r="P76" s="256"/>
      <c r="Q76" s="249" t="s">
        <v>577</v>
      </c>
      <c r="R76" s="157" t="s">
        <v>581</v>
      </c>
      <c r="S76" s="157" t="s">
        <v>774</v>
      </c>
      <c r="T76" s="157" t="s">
        <v>1743</v>
      </c>
      <c r="U76" s="157" t="s">
        <v>916</v>
      </c>
      <c r="V76" s="157" t="s">
        <v>917</v>
      </c>
      <c r="W76" s="258"/>
      <c r="X76" s="232"/>
      <c r="Y76" s="258"/>
      <c r="Z76" s="259">
        <f>IF(OR(J76="Fail",ISBLANK(J76)),INDEX('Issue Code Table'!C:C,MATCH(N:N,'Issue Code Table'!A:A,0)),IF(M76="Critical",6,IF(M76="Significant",5,IF(M76="Moderate",3,2))))</f>
        <v>5</v>
      </c>
    </row>
    <row r="77" spans="1:26" s="153" customFormat="1" ht="83.1" customHeight="1" x14ac:dyDescent="0.25">
      <c r="A77" s="164" t="s">
        <v>1850</v>
      </c>
      <c r="B77" s="155" t="s">
        <v>1156</v>
      </c>
      <c r="C77" s="156" t="s">
        <v>1227</v>
      </c>
      <c r="D77" s="157" t="s">
        <v>21</v>
      </c>
      <c r="E77" s="157" t="s">
        <v>1429</v>
      </c>
      <c r="F77" s="157" t="s">
        <v>326</v>
      </c>
      <c r="G77" s="157" t="s">
        <v>417</v>
      </c>
      <c r="H77" s="157" t="s">
        <v>1597</v>
      </c>
      <c r="I77" s="155"/>
      <c r="J77" s="158"/>
      <c r="K77" s="156" t="s">
        <v>1275</v>
      </c>
      <c r="L77" s="155"/>
      <c r="M77" s="157" t="s">
        <v>1184</v>
      </c>
      <c r="N77" s="152" t="s">
        <v>1195</v>
      </c>
      <c r="O77" s="246"/>
      <c r="P77" s="256"/>
      <c r="Q77" s="249" t="s">
        <v>577</v>
      </c>
      <c r="R77" s="157" t="s">
        <v>582</v>
      </c>
      <c r="S77" s="157" t="s">
        <v>775</v>
      </c>
      <c r="T77" s="157" t="s">
        <v>1153</v>
      </c>
      <c r="U77" s="157" t="s">
        <v>918</v>
      </c>
      <c r="V77" s="157" t="s">
        <v>919</v>
      </c>
      <c r="W77" s="258"/>
      <c r="X77" s="232"/>
      <c r="Y77" s="258"/>
      <c r="Z77" s="259">
        <f>IF(OR(J77="Fail",ISBLANK(J77)),INDEX('Issue Code Table'!C:C,MATCH(N:N,'Issue Code Table'!A:A,0)),IF(M77="Critical",6,IF(M77="Significant",5,IF(M77="Moderate",3,2))))</f>
        <v>5</v>
      </c>
    </row>
    <row r="78" spans="1:26" s="153" customFormat="1" ht="83.1" customHeight="1" x14ac:dyDescent="0.25">
      <c r="A78" s="164" t="s">
        <v>1851</v>
      </c>
      <c r="B78" s="155" t="s">
        <v>1154</v>
      </c>
      <c r="C78" s="156" t="s">
        <v>1216</v>
      </c>
      <c r="D78" s="157" t="s">
        <v>21</v>
      </c>
      <c r="E78" s="157" t="s">
        <v>1751</v>
      </c>
      <c r="F78" s="157" t="s">
        <v>327</v>
      </c>
      <c r="G78" s="157" t="s">
        <v>417</v>
      </c>
      <c r="H78" s="157" t="s">
        <v>1754</v>
      </c>
      <c r="I78" s="155"/>
      <c r="J78" s="158"/>
      <c r="K78" s="156" t="s">
        <v>1742</v>
      </c>
      <c r="L78" s="155"/>
      <c r="M78" s="157" t="s">
        <v>1184</v>
      </c>
      <c r="N78" s="152" t="s">
        <v>1191</v>
      </c>
      <c r="O78" s="246"/>
      <c r="P78" s="256"/>
      <c r="Q78" s="249" t="s">
        <v>577</v>
      </c>
      <c r="R78" s="157" t="s">
        <v>583</v>
      </c>
      <c r="S78" s="157" t="s">
        <v>776</v>
      </c>
      <c r="T78" s="157" t="s">
        <v>1744</v>
      </c>
      <c r="U78" s="157" t="s">
        <v>824</v>
      </c>
      <c r="V78" s="157" t="s">
        <v>920</v>
      </c>
      <c r="W78" s="258"/>
      <c r="X78" s="232"/>
      <c r="Y78" s="258"/>
      <c r="Z78" s="259">
        <f>IF(OR(J78="Fail",ISBLANK(J78)),INDEX('Issue Code Table'!C:C,MATCH(N:N,'Issue Code Table'!A:A,0)),IF(M78="Critical",6,IF(M78="Significant",5,IF(M78="Moderate",3,2))))</f>
        <v>5</v>
      </c>
    </row>
    <row r="79" spans="1:26" s="153" customFormat="1" ht="83.1" customHeight="1" x14ac:dyDescent="0.25">
      <c r="A79" s="164" t="s">
        <v>1852</v>
      </c>
      <c r="B79" s="155" t="s">
        <v>1166</v>
      </c>
      <c r="C79" s="156" t="s">
        <v>1226</v>
      </c>
      <c r="D79" s="157" t="s">
        <v>21</v>
      </c>
      <c r="E79" s="157" t="s">
        <v>1430</v>
      </c>
      <c r="F79" s="156" t="s">
        <v>1250</v>
      </c>
      <c r="G79" s="157" t="s">
        <v>417</v>
      </c>
      <c r="H79" s="157" t="s">
        <v>1598</v>
      </c>
      <c r="I79" s="155"/>
      <c r="J79" s="158"/>
      <c r="K79" s="156" t="s">
        <v>1909</v>
      </c>
      <c r="L79" s="155"/>
      <c r="M79" s="157" t="s">
        <v>1183</v>
      </c>
      <c r="N79" s="152" t="s">
        <v>1206</v>
      </c>
      <c r="O79" s="246"/>
      <c r="P79" s="256"/>
      <c r="Q79" s="249" t="s">
        <v>577</v>
      </c>
      <c r="R79" s="157" t="s">
        <v>584</v>
      </c>
      <c r="S79" s="157" t="s">
        <v>777</v>
      </c>
      <c r="T79" s="157" t="s">
        <v>1910</v>
      </c>
      <c r="U79" s="157" t="s">
        <v>921</v>
      </c>
      <c r="V79" s="157" t="s">
        <v>922</v>
      </c>
      <c r="W79" s="258"/>
      <c r="X79" s="232"/>
      <c r="Y79" s="258"/>
      <c r="Z79" s="259">
        <f>IF(OR(J79="Fail",ISBLANK(J79)),INDEX('Issue Code Table'!C:C,MATCH(N:N,'Issue Code Table'!A:A,0)),IF(M79="Critical",6,IF(M79="Significant",5,IF(M79="Moderate",3,2))))</f>
        <v>3</v>
      </c>
    </row>
    <row r="80" spans="1:26" s="153" customFormat="1" ht="83.1" customHeight="1" x14ac:dyDescent="0.25">
      <c r="A80" s="164" t="s">
        <v>1853</v>
      </c>
      <c r="B80" s="155" t="s">
        <v>1156</v>
      </c>
      <c r="C80" s="156" t="s">
        <v>1227</v>
      </c>
      <c r="D80" s="157" t="s">
        <v>21</v>
      </c>
      <c r="E80" s="157" t="s">
        <v>1431</v>
      </c>
      <c r="F80" s="156" t="s">
        <v>1251</v>
      </c>
      <c r="G80" s="157" t="s">
        <v>417</v>
      </c>
      <c r="H80" s="157" t="s">
        <v>1599</v>
      </c>
      <c r="I80" s="155"/>
      <c r="J80" s="158"/>
      <c r="K80" s="156" t="s">
        <v>1276</v>
      </c>
      <c r="L80" s="155"/>
      <c r="M80" s="157" t="s">
        <v>1184</v>
      </c>
      <c r="N80" s="152" t="s">
        <v>1195</v>
      </c>
      <c r="O80" s="246"/>
      <c r="P80" s="256"/>
      <c r="Q80" s="249" t="s">
        <v>577</v>
      </c>
      <c r="R80" s="157" t="s">
        <v>585</v>
      </c>
      <c r="S80" s="157" t="s">
        <v>778</v>
      </c>
      <c r="T80" s="157" t="s">
        <v>1152</v>
      </c>
      <c r="U80" s="157" t="s">
        <v>923</v>
      </c>
      <c r="V80" s="157" t="s">
        <v>924</v>
      </c>
      <c r="W80" s="258"/>
      <c r="X80" s="232"/>
      <c r="Y80" s="258"/>
      <c r="Z80" s="259">
        <f>IF(OR(J80="Fail",ISBLANK(J80)),INDEX('Issue Code Table'!C:C,MATCH(N:N,'Issue Code Table'!A:A,0)),IF(M80="Critical",6,IF(M80="Significant",5,IF(M80="Moderate",3,2))))</f>
        <v>5</v>
      </c>
    </row>
    <row r="81" spans="1:26" s="153" customFormat="1" ht="83.1" customHeight="1" x14ac:dyDescent="0.25">
      <c r="A81" s="164" t="s">
        <v>1854</v>
      </c>
      <c r="B81" s="155" t="s">
        <v>1154</v>
      </c>
      <c r="C81" s="156" t="s">
        <v>1216</v>
      </c>
      <c r="D81" s="157" t="s">
        <v>21</v>
      </c>
      <c r="E81" s="157" t="s">
        <v>1752</v>
      </c>
      <c r="F81" s="157" t="s">
        <v>328</v>
      </c>
      <c r="G81" s="157" t="s">
        <v>417</v>
      </c>
      <c r="H81" s="156" t="s">
        <v>1879</v>
      </c>
      <c r="I81" s="155"/>
      <c r="J81" s="158"/>
      <c r="K81" s="170" t="s">
        <v>1920</v>
      </c>
      <c r="L81" s="155"/>
      <c r="M81" s="157" t="s">
        <v>1184</v>
      </c>
      <c r="N81" s="152" t="s">
        <v>1191</v>
      </c>
      <c r="O81" s="246"/>
      <c r="P81" s="256"/>
      <c r="Q81" s="249" t="s">
        <v>577</v>
      </c>
      <c r="R81" s="157" t="s">
        <v>586</v>
      </c>
      <c r="S81" s="157" t="s">
        <v>779</v>
      </c>
      <c r="T81" s="157" t="s">
        <v>1745</v>
      </c>
      <c r="U81" s="157" t="s">
        <v>925</v>
      </c>
      <c r="V81" s="157" t="s">
        <v>926</v>
      </c>
      <c r="W81" s="258"/>
      <c r="X81" s="232"/>
      <c r="Y81" s="258"/>
      <c r="Z81" s="259">
        <f>IF(OR(J81="Fail",ISBLANK(J81)),INDEX('Issue Code Table'!C:C,MATCH(N:N,'Issue Code Table'!A:A,0)),IF(M81="Critical",6,IF(M81="Significant",5,IF(M81="Moderate",3,2))))</f>
        <v>5</v>
      </c>
    </row>
    <row r="82" spans="1:26" s="153" customFormat="1" ht="83.1" customHeight="1" x14ac:dyDescent="0.25">
      <c r="A82" s="164" t="s">
        <v>1855</v>
      </c>
      <c r="B82" s="155" t="s">
        <v>1156</v>
      </c>
      <c r="C82" s="156" t="s">
        <v>1227</v>
      </c>
      <c r="D82" s="157" t="s">
        <v>21</v>
      </c>
      <c r="E82" s="157" t="s">
        <v>1748</v>
      </c>
      <c r="F82" s="157" t="s">
        <v>329</v>
      </c>
      <c r="G82" s="157" t="s">
        <v>417</v>
      </c>
      <c r="H82" s="156" t="s">
        <v>1922</v>
      </c>
      <c r="I82" s="155"/>
      <c r="J82" s="158"/>
      <c r="K82" s="170" t="s">
        <v>1921</v>
      </c>
      <c r="L82" s="155"/>
      <c r="M82" s="157" t="s">
        <v>1183</v>
      </c>
      <c r="N82" s="152" t="s">
        <v>1197</v>
      </c>
      <c r="O82" s="246"/>
      <c r="P82" s="256"/>
      <c r="Q82" s="249" t="s">
        <v>577</v>
      </c>
      <c r="R82" s="157" t="s">
        <v>587</v>
      </c>
      <c r="S82" s="157" t="s">
        <v>780</v>
      </c>
      <c r="T82" s="157" t="s">
        <v>1746</v>
      </c>
      <c r="U82" s="157" t="s">
        <v>824</v>
      </c>
      <c r="V82" s="157" t="s">
        <v>927</v>
      </c>
      <c r="W82" s="258"/>
      <c r="X82" s="232"/>
      <c r="Y82" s="258"/>
      <c r="Z82" s="259">
        <f>IF(OR(J82="Fail",ISBLANK(J82)),INDEX('Issue Code Table'!C:C,MATCH(N:N,'Issue Code Table'!A:A,0)),IF(M82="Critical",6,IF(M82="Significant",5,IF(M82="Moderate",3,2))))</f>
        <v>4</v>
      </c>
    </row>
    <row r="83" spans="1:26" s="153" customFormat="1" ht="83.1" customHeight="1" x14ac:dyDescent="0.25">
      <c r="A83" s="164" t="s">
        <v>1856</v>
      </c>
      <c r="B83" s="155" t="s">
        <v>1156</v>
      </c>
      <c r="C83" s="156" t="s">
        <v>1227</v>
      </c>
      <c r="D83" s="157" t="s">
        <v>21</v>
      </c>
      <c r="E83" s="157" t="s">
        <v>1432</v>
      </c>
      <c r="F83" s="157" t="s">
        <v>330</v>
      </c>
      <c r="G83" s="157" t="s">
        <v>417</v>
      </c>
      <c r="H83" s="157" t="s">
        <v>1600</v>
      </c>
      <c r="I83" s="155"/>
      <c r="J83" s="158"/>
      <c r="K83" s="156" t="s">
        <v>1277</v>
      </c>
      <c r="L83" s="155"/>
      <c r="M83" s="157" t="s">
        <v>1184</v>
      </c>
      <c r="N83" s="152" t="s">
        <v>1191</v>
      </c>
      <c r="O83" s="246"/>
      <c r="P83" s="256"/>
      <c r="Q83" s="249" t="s">
        <v>577</v>
      </c>
      <c r="R83" s="157" t="s">
        <v>588</v>
      </c>
      <c r="S83" s="157" t="s">
        <v>781</v>
      </c>
      <c r="T83" s="157" t="s">
        <v>1151</v>
      </c>
      <c r="U83" s="157" t="s">
        <v>928</v>
      </c>
      <c r="V83" s="157" t="s">
        <v>929</v>
      </c>
      <c r="W83" s="258"/>
      <c r="X83" s="232"/>
      <c r="Y83" s="258"/>
      <c r="Z83" s="259">
        <f>IF(OR(J83="Fail",ISBLANK(J83)),INDEX('Issue Code Table'!C:C,MATCH(N:N,'Issue Code Table'!A:A,0)),IF(M83="Critical",6,IF(M83="Significant",5,IF(M83="Moderate",3,2))))</f>
        <v>5</v>
      </c>
    </row>
    <row r="84" spans="1:26" s="153" customFormat="1" ht="83.1" customHeight="1" x14ac:dyDescent="0.25">
      <c r="A84" s="164" t="s">
        <v>1857</v>
      </c>
      <c r="B84" s="155" t="s">
        <v>1154</v>
      </c>
      <c r="C84" s="156" t="s">
        <v>1216</v>
      </c>
      <c r="D84" s="157" t="s">
        <v>21</v>
      </c>
      <c r="E84" s="157" t="s">
        <v>1433</v>
      </c>
      <c r="F84" s="157" t="s">
        <v>331</v>
      </c>
      <c r="G84" s="157" t="s">
        <v>417</v>
      </c>
      <c r="H84" s="157" t="s">
        <v>1601</v>
      </c>
      <c r="I84" s="155"/>
      <c r="J84" s="158"/>
      <c r="K84" s="156" t="s">
        <v>1278</v>
      </c>
      <c r="L84" s="155"/>
      <c r="M84" s="157" t="s">
        <v>1184</v>
      </c>
      <c r="N84" s="152" t="s">
        <v>1191</v>
      </c>
      <c r="O84" s="246"/>
      <c r="P84" s="256"/>
      <c r="Q84" s="249" t="s">
        <v>577</v>
      </c>
      <c r="R84" s="157" t="s">
        <v>589</v>
      </c>
      <c r="S84" s="157" t="s">
        <v>782</v>
      </c>
      <c r="T84" s="157" t="s">
        <v>1150</v>
      </c>
      <c r="U84" s="157" t="s">
        <v>824</v>
      </c>
      <c r="V84" s="157" t="s">
        <v>930</v>
      </c>
      <c r="W84" s="258"/>
      <c r="X84" s="232"/>
      <c r="Y84" s="258"/>
      <c r="Z84" s="259">
        <f>IF(OR(J84="Fail",ISBLANK(J84)),INDEX('Issue Code Table'!C:C,MATCH(N:N,'Issue Code Table'!A:A,0)),IF(M84="Critical",6,IF(M84="Significant",5,IF(M84="Moderate",3,2))))</f>
        <v>5</v>
      </c>
    </row>
    <row r="85" spans="1:26" s="153" customFormat="1" ht="83.1" customHeight="1" x14ac:dyDescent="0.25">
      <c r="A85" s="164" t="s">
        <v>1858</v>
      </c>
      <c r="B85" s="155" t="s">
        <v>1154</v>
      </c>
      <c r="C85" s="156" t="s">
        <v>1216</v>
      </c>
      <c r="D85" s="157" t="s">
        <v>21</v>
      </c>
      <c r="E85" s="157" t="s">
        <v>1434</v>
      </c>
      <c r="F85" s="157" t="s">
        <v>332</v>
      </c>
      <c r="G85" s="157" t="s">
        <v>417</v>
      </c>
      <c r="H85" s="157" t="s">
        <v>1602</v>
      </c>
      <c r="I85" s="155"/>
      <c r="J85" s="158"/>
      <c r="K85" s="156" t="s">
        <v>1279</v>
      </c>
      <c r="L85" s="155"/>
      <c r="M85" s="157" t="s">
        <v>1184</v>
      </c>
      <c r="N85" s="152" t="s">
        <v>1190</v>
      </c>
      <c r="O85" s="246"/>
      <c r="P85" s="256"/>
      <c r="Q85" s="249" t="s">
        <v>577</v>
      </c>
      <c r="R85" s="157" t="s">
        <v>590</v>
      </c>
      <c r="S85" s="157" t="s">
        <v>783</v>
      </c>
      <c r="T85" s="157" t="s">
        <v>1072</v>
      </c>
      <c r="U85" s="157" t="s">
        <v>931</v>
      </c>
      <c r="V85" s="157" t="s">
        <v>932</v>
      </c>
      <c r="W85" s="258"/>
      <c r="X85" s="232"/>
      <c r="Y85" s="258"/>
      <c r="Z85" s="259">
        <f>IF(OR(J85="Fail",ISBLANK(J85)),INDEX('Issue Code Table'!C:C,MATCH(N:N,'Issue Code Table'!A:A,0)),IF(M85="Critical",6,IF(M85="Significant",5,IF(M85="Moderate",3,2))))</f>
        <v>4</v>
      </c>
    </row>
    <row r="86" spans="1:26" s="153" customFormat="1" ht="83.1" customHeight="1" x14ac:dyDescent="0.25">
      <c r="A86" s="164" t="s">
        <v>1859</v>
      </c>
      <c r="B86" s="155" t="s">
        <v>1154</v>
      </c>
      <c r="C86" s="156" t="s">
        <v>1216</v>
      </c>
      <c r="D86" s="157" t="s">
        <v>21</v>
      </c>
      <c r="E86" s="157" t="s">
        <v>1435</v>
      </c>
      <c r="F86" s="157" t="s">
        <v>333</v>
      </c>
      <c r="G86" s="157" t="s">
        <v>417</v>
      </c>
      <c r="H86" s="157" t="s">
        <v>1603</v>
      </c>
      <c r="I86" s="155"/>
      <c r="J86" s="158"/>
      <c r="K86" s="156" t="s">
        <v>1280</v>
      </c>
      <c r="L86" s="155"/>
      <c r="M86" s="157" t="s">
        <v>1184</v>
      </c>
      <c r="N86" s="152" t="s">
        <v>1190</v>
      </c>
      <c r="O86" s="246"/>
      <c r="P86" s="256"/>
      <c r="Q86" s="249" t="s">
        <v>577</v>
      </c>
      <c r="R86" s="157" t="s">
        <v>591</v>
      </c>
      <c r="S86" s="157" t="s">
        <v>784</v>
      </c>
      <c r="T86" s="157" t="s">
        <v>1073</v>
      </c>
      <c r="U86" s="157" t="s">
        <v>933</v>
      </c>
      <c r="V86" s="157" t="s">
        <v>210</v>
      </c>
      <c r="W86" s="258"/>
      <c r="X86" s="232"/>
      <c r="Y86" s="258"/>
      <c r="Z86" s="259">
        <f>IF(OR(J86="Fail",ISBLANK(J86)),INDEX('Issue Code Table'!C:C,MATCH(N:N,'Issue Code Table'!A:A,0)),IF(M86="Critical",6,IF(M86="Significant",5,IF(M86="Moderate",3,2))))</f>
        <v>4</v>
      </c>
    </row>
    <row r="87" spans="1:26" s="153" customFormat="1" ht="83.1" customHeight="1" x14ac:dyDescent="0.25">
      <c r="A87" s="164" t="s">
        <v>1860</v>
      </c>
      <c r="B87" s="155" t="s">
        <v>1159</v>
      </c>
      <c r="C87" s="156" t="s">
        <v>1223</v>
      </c>
      <c r="D87" s="157" t="s">
        <v>21</v>
      </c>
      <c r="E87" s="157" t="s">
        <v>1436</v>
      </c>
      <c r="F87" s="157" t="s">
        <v>334</v>
      </c>
      <c r="G87" s="157" t="s">
        <v>417</v>
      </c>
      <c r="H87" s="157" t="s">
        <v>1604</v>
      </c>
      <c r="I87" s="155"/>
      <c r="J87" s="158"/>
      <c r="K87" s="156" t="s">
        <v>1281</v>
      </c>
      <c r="L87" s="155"/>
      <c r="M87" s="157" t="s">
        <v>1184</v>
      </c>
      <c r="N87" s="152" t="s">
        <v>1191</v>
      </c>
      <c r="O87" s="246"/>
      <c r="P87" s="256"/>
      <c r="Q87" s="249" t="s">
        <v>577</v>
      </c>
      <c r="R87" s="157" t="s">
        <v>592</v>
      </c>
      <c r="S87" s="157" t="s">
        <v>785</v>
      </c>
      <c r="T87" s="157" t="s">
        <v>1149</v>
      </c>
      <c r="U87" s="157" t="s">
        <v>934</v>
      </c>
      <c r="V87" s="157" t="s">
        <v>935</v>
      </c>
      <c r="W87" s="258"/>
      <c r="X87" s="232"/>
      <c r="Y87" s="258"/>
      <c r="Z87" s="259">
        <f>IF(OR(J87="Fail",ISBLANK(J87)),INDEX('Issue Code Table'!C:C,MATCH(N:N,'Issue Code Table'!A:A,0)),IF(M87="Critical",6,IF(M87="Significant",5,IF(M87="Moderate",3,2))))</f>
        <v>5</v>
      </c>
    </row>
    <row r="88" spans="1:26" s="153" customFormat="1" ht="83.1" customHeight="1" x14ac:dyDescent="0.25">
      <c r="A88" s="164" t="s">
        <v>1861</v>
      </c>
      <c r="B88" s="155" t="s">
        <v>1154</v>
      </c>
      <c r="C88" s="156" t="s">
        <v>1216</v>
      </c>
      <c r="D88" s="157" t="s">
        <v>21</v>
      </c>
      <c r="E88" s="157" t="s">
        <v>1437</v>
      </c>
      <c r="F88" s="157" t="s">
        <v>335</v>
      </c>
      <c r="G88" s="157" t="s">
        <v>417</v>
      </c>
      <c r="H88" s="157" t="s">
        <v>1902</v>
      </c>
      <c r="I88" s="155"/>
      <c r="J88" s="158"/>
      <c r="K88" s="157" t="s">
        <v>1903</v>
      </c>
      <c r="L88" s="157"/>
      <c r="M88" s="157" t="s">
        <v>1184</v>
      </c>
      <c r="N88" s="152" t="s">
        <v>1202</v>
      </c>
      <c r="O88" s="246"/>
      <c r="P88" s="256"/>
      <c r="Q88" s="249" t="s">
        <v>577</v>
      </c>
      <c r="R88" s="157" t="s">
        <v>593</v>
      </c>
      <c r="S88" s="157" t="s">
        <v>786</v>
      </c>
      <c r="T88" s="157" t="s">
        <v>1904</v>
      </c>
      <c r="U88" s="157" t="s">
        <v>936</v>
      </c>
      <c r="V88" s="157" t="s">
        <v>937</v>
      </c>
      <c r="W88" s="258"/>
      <c r="X88" s="232"/>
      <c r="Y88" s="258"/>
      <c r="Z88" s="259">
        <f>IF(OR(J88="Fail",ISBLANK(J88)),INDEX('Issue Code Table'!C:C,MATCH(N:N,'Issue Code Table'!A:A,0)),IF(M88="Critical",6,IF(M88="Significant",5,IF(M88="Moderate",3,2))))</f>
        <v>7</v>
      </c>
    </row>
    <row r="89" spans="1:26" s="153" customFormat="1" ht="83.1" customHeight="1" x14ac:dyDescent="0.25">
      <c r="A89" s="164" t="s">
        <v>1862</v>
      </c>
      <c r="B89" s="155" t="s">
        <v>1167</v>
      </c>
      <c r="C89" s="156" t="s">
        <v>1219</v>
      </c>
      <c r="D89" s="157" t="s">
        <v>21</v>
      </c>
      <c r="E89" s="157" t="s">
        <v>1438</v>
      </c>
      <c r="F89" s="157" t="s">
        <v>336</v>
      </c>
      <c r="G89" s="157" t="s">
        <v>417</v>
      </c>
      <c r="H89" s="157" t="s">
        <v>1605</v>
      </c>
      <c r="I89" s="155"/>
      <c r="J89" s="158"/>
      <c r="K89" s="156" t="s">
        <v>1282</v>
      </c>
      <c r="L89" s="155"/>
      <c r="M89" s="157" t="s">
        <v>1184</v>
      </c>
      <c r="N89" s="152" t="s">
        <v>1191</v>
      </c>
      <c r="O89" s="246"/>
      <c r="P89" s="256"/>
      <c r="Q89" s="249" t="s">
        <v>577</v>
      </c>
      <c r="R89" s="157" t="s">
        <v>594</v>
      </c>
      <c r="S89" s="157" t="s">
        <v>787</v>
      </c>
      <c r="T89" s="157" t="s">
        <v>1076</v>
      </c>
      <c r="U89" s="157" t="s">
        <v>824</v>
      </c>
      <c r="V89" s="157" t="s">
        <v>938</v>
      </c>
      <c r="W89" s="258"/>
      <c r="X89" s="232"/>
      <c r="Y89" s="258"/>
      <c r="Z89" s="259">
        <f>IF(OR(J89="Fail",ISBLANK(J89)),INDEX('Issue Code Table'!C:C,MATCH(N:N,'Issue Code Table'!A:A,0)),IF(M89="Critical",6,IF(M89="Significant",5,IF(M89="Moderate",3,2))))</f>
        <v>5</v>
      </c>
    </row>
    <row r="90" spans="1:26" s="153" customFormat="1" ht="83.1" customHeight="1" x14ac:dyDescent="0.25">
      <c r="A90" s="164" t="s">
        <v>1863</v>
      </c>
      <c r="B90" s="155" t="s">
        <v>1166</v>
      </c>
      <c r="C90" s="156" t="s">
        <v>1226</v>
      </c>
      <c r="D90" s="157" t="s">
        <v>21</v>
      </c>
      <c r="E90" s="157" t="s">
        <v>1439</v>
      </c>
      <c r="F90" s="157" t="s">
        <v>337</v>
      </c>
      <c r="G90" s="157" t="s">
        <v>417</v>
      </c>
      <c r="H90" s="157" t="s">
        <v>1606</v>
      </c>
      <c r="I90" s="155"/>
      <c r="J90" s="158"/>
      <c r="K90" s="156" t="s">
        <v>1283</v>
      </c>
      <c r="L90" s="155"/>
      <c r="M90" s="157" t="s">
        <v>1184</v>
      </c>
      <c r="N90" s="152" t="s">
        <v>1202</v>
      </c>
      <c r="O90" s="246"/>
      <c r="P90" s="256"/>
      <c r="Q90" s="249" t="s">
        <v>577</v>
      </c>
      <c r="R90" s="157" t="s">
        <v>595</v>
      </c>
      <c r="S90" s="157" t="s">
        <v>788</v>
      </c>
      <c r="T90" s="157" t="s">
        <v>1074</v>
      </c>
      <c r="U90" s="157" t="s">
        <v>939</v>
      </c>
      <c r="V90" s="157" t="s">
        <v>940</v>
      </c>
      <c r="W90" s="258"/>
      <c r="X90" s="232"/>
      <c r="Y90" s="258"/>
      <c r="Z90" s="259">
        <f>IF(OR(J90="Fail",ISBLANK(J90)),INDEX('Issue Code Table'!C:C,MATCH(N:N,'Issue Code Table'!A:A,0)),IF(M90="Critical",6,IF(M90="Significant",5,IF(M90="Moderate",3,2))))</f>
        <v>7</v>
      </c>
    </row>
    <row r="91" spans="1:26" s="153" customFormat="1" ht="83.1" customHeight="1" x14ac:dyDescent="0.25">
      <c r="A91" s="164" t="s">
        <v>1864</v>
      </c>
      <c r="B91" s="155" t="s">
        <v>1154</v>
      </c>
      <c r="C91" s="156" t="s">
        <v>1216</v>
      </c>
      <c r="D91" s="157" t="s">
        <v>21</v>
      </c>
      <c r="E91" s="157" t="s">
        <v>1440</v>
      </c>
      <c r="F91" s="157" t="s">
        <v>338</v>
      </c>
      <c r="G91" s="157" t="s">
        <v>417</v>
      </c>
      <c r="H91" s="157" t="s">
        <v>1607</v>
      </c>
      <c r="I91" s="155"/>
      <c r="J91" s="158"/>
      <c r="K91" s="156" t="s">
        <v>1284</v>
      </c>
      <c r="L91" s="155"/>
      <c r="M91" s="157" t="s">
        <v>1184</v>
      </c>
      <c r="N91" s="152" t="s">
        <v>1191</v>
      </c>
      <c r="O91" s="246"/>
      <c r="P91" s="256"/>
      <c r="Q91" s="249" t="s">
        <v>577</v>
      </c>
      <c r="R91" s="157" t="s">
        <v>596</v>
      </c>
      <c r="S91" s="157" t="s">
        <v>789</v>
      </c>
      <c r="T91" s="157" t="s">
        <v>1148</v>
      </c>
      <c r="U91" s="157" t="s">
        <v>824</v>
      </c>
      <c r="V91" s="157" t="s">
        <v>941</v>
      </c>
      <c r="W91" s="258"/>
      <c r="X91" s="232"/>
      <c r="Y91" s="258"/>
      <c r="Z91" s="259">
        <f>IF(OR(J91="Fail",ISBLANK(J91)),INDEX('Issue Code Table'!C:C,MATCH(N:N,'Issue Code Table'!A:A,0)),IF(M91="Critical",6,IF(M91="Significant",5,IF(M91="Moderate",3,2))))</f>
        <v>5</v>
      </c>
    </row>
    <row r="92" spans="1:26" s="153" customFormat="1" ht="83.1" customHeight="1" x14ac:dyDescent="0.25">
      <c r="A92" s="164" t="s">
        <v>1865</v>
      </c>
      <c r="B92" s="155" t="s">
        <v>1154</v>
      </c>
      <c r="C92" s="156" t="s">
        <v>1216</v>
      </c>
      <c r="D92" s="157" t="s">
        <v>21</v>
      </c>
      <c r="E92" s="157" t="s">
        <v>1441</v>
      </c>
      <c r="F92" s="157" t="s">
        <v>339</v>
      </c>
      <c r="G92" s="157" t="s">
        <v>417</v>
      </c>
      <c r="H92" s="157" t="s">
        <v>1608</v>
      </c>
      <c r="I92" s="155"/>
      <c r="J92" s="158"/>
      <c r="K92" s="156" t="s">
        <v>1285</v>
      </c>
      <c r="L92" s="155"/>
      <c r="M92" s="157" t="s">
        <v>1184</v>
      </c>
      <c r="N92" s="152" t="s">
        <v>1191</v>
      </c>
      <c r="O92" s="246"/>
      <c r="P92" s="256"/>
      <c r="Q92" s="249" t="s">
        <v>577</v>
      </c>
      <c r="R92" s="157" t="s">
        <v>597</v>
      </c>
      <c r="S92" s="157" t="s">
        <v>790</v>
      </c>
      <c r="T92" s="157" t="s">
        <v>1147</v>
      </c>
      <c r="U92" s="157" t="s">
        <v>942</v>
      </c>
      <c r="V92" s="157" t="s">
        <v>943</v>
      </c>
      <c r="W92" s="258"/>
      <c r="X92" s="232"/>
      <c r="Y92" s="258"/>
      <c r="Z92" s="259">
        <f>IF(OR(J92="Fail",ISBLANK(J92)),INDEX('Issue Code Table'!C:C,MATCH(N:N,'Issue Code Table'!A:A,0)),IF(M92="Critical",6,IF(M92="Significant",5,IF(M92="Moderate",3,2))))</f>
        <v>5</v>
      </c>
    </row>
    <row r="93" spans="1:26" s="153" customFormat="1" ht="83.1" customHeight="1" x14ac:dyDescent="0.25">
      <c r="A93" s="164" t="s">
        <v>1866</v>
      </c>
      <c r="B93" s="155" t="s">
        <v>1154</v>
      </c>
      <c r="C93" s="156" t="s">
        <v>1216</v>
      </c>
      <c r="D93" s="157" t="s">
        <v>21</v>
      </c>
      <c r="E93" s="157" t="s">
        <v>1442</v>
      </c>
      <c r="F93" s="157" t="s">
        <v>340</v>
      </c>
      <c r="G93" s="157" t="s">
        <v>417</v>
      </c>
      <c r="H93" s="157" t="s">
        <v>1609</v>
      </c>
      <c r="I93" s="155"/>
      <c r="J93" s="158"/>
      <c r="K93" s="156" t="s">
        <v>1286</v>
      </c>
      <c r="L93" s="155"/>
      <c r="M93" s="157" t="s">
        <v>1184</v>
      </c>
      <c r="N93" s="152" t="s">
        <v>1191</v>
      </c>
      <c r="O93" s="246"/>
      <c r="P93" s="256"/>
      <c r="Q93" s="249" t="s">
        <v>577</v>
      </c>
      <c r="R93" s="157" t="s">
        <v>598</v>
      </c>
      <c r="S93" s="157" t="s">
        <v>791</v>
      </c>
      <c r="T93" s="157" t="s">
        <v>1146</v>
      </c>
      <c r="U93" s="157" t="s">
        <v>944</v>
      </c>
      <c r="V93" s="157" t="s">
        <v>945</v>
      </c>
      <c r="W93" s="258"/>
      <c r="X93" s="232"/>
      <c r="Y93" s="258"/>
      <c r="Z93" s="259">
        <f>IF(OR(J93="Fail",ISBLANK(J93)),INDEX('Issue Code Table'!C:C,MATCH(N:N,'Issue Code Table'!A:A,0)),IF(M93="Critical",6,IF(M93="Significant",5,IF(M93="Moderate",3,2))))</f>
        <v>5</v>
      </c>
    </row>
    <row r="94" spans="1:26" s="153" customFormat="1" ht="83.1" customHeight="1" x14ac:dyDescent="0.25">
      <c r="A94" s="164" t="s">
        <v>1867</v>
      </c>
      <c r="B94" s="155" t="s">
        <v>1154</v>
      </c>
      <c r="C94" s="156" t="s">
        <v>1216</v>
      </c>
      <c r="D94" s="157" t="s">
        <v>21</v>
      </c>
      <c r="E94" s="157" t="s">
        <v>1749</v>
      </c>
      <c r="F94" s="157" t="s">
        <v>341</v>
      </c>
      <c r="G94" s="157" t="s">
        <v>417</v>
      </c>
      <c r="H94" s="156" t="s">
        <v>1923</v>
      </c>
      <c r="I94" s="155"/>
      <c r="J94" s="158"/>
      <c r="K94" s="156" t="s">
        <v>1924</v>
      </c>
      <c r="L94" s="155"/>
      <c r="M94" s="157" t="s">
        <v>1184</v>
      </c>
      <c r="N94" s="152" t="s">
        <v>1191</v>
      </c>
      <c r="O94" s="246"/>
      <c r="P94" s="256"/>
      <c r="Q94" s="249" t="s">
        <v>577</v>
      </c>
      <c r="R94" s="157" t="s">
        <v>599</v>
      </c>
      <c r="S94" s="157" t="s">
        <v>792</v>
      </c>
      <c r="T94" s="157" t="s">
        <v>1747</v>
      </c>
      <c r="U94" s="157" t="s">
        <v>946</v>
      </c>
      <c r="V94" s="157" t="s">
        <v>947</v>
      </c>
      <c r="W94" s="258"/>
      <c r="X94" s="232"/>
      <c r="Y94" s="258"/>
      <c r="Z94" s="259">
        <f>IF(OR(J94="Fail",ISBLANK(J94)),INDEX('Issue Code Table'!C:C,MATCH(N:N,'Issue Code Table'!A:A,0)),IF(M94="Critical",6,IF(M94="Significant",5,IF(M94="Moderate",3,2))))</f>
        <v>5</v>
      </c>
    </row>
    <row r="95" spans="1:26" s="153" customFormat="1" ht="83.1" customHeight="1" x14ac:dyDescent="0.25">
      <c r="A95" s="164" t="s">
        <v>1868</v>
      </c>
      <c r="B95" s="155" t="s">
        <v>1154</v>
      </c>
      <c r="C95" s="156" t="s">
        <v>1216</v>
      </c>
      <c r="D95" s="157" t="s">
        <v>21</v>
      </c>
      <c r="E95" s="157" t="s">
        <v>1443</v>
      </c>
      <c r="F95" s="157" t="s">
        <v>342</v>
      </c>
      <c r="G95" s="157" t="s">
        <v>417</v>
      </c>
      <c r="H95" s="157" t="s">
        <v>1610</v>
      </c>
      <c r="I95" s="155"/>
      <c r="J95" s="158"/>
      <c r="K95" s="156" t="s">
        <v>1287</v>
      </c>
      <c r="L95" s="155"/>
      <c r="M95" s="157" t="s">
        <v>1184</v>
      </c>
      <c r="N95" s="152" t="s">
        <v>1191</v>
      </c>
      <c r="O95" s="246"/>
      <c r="P95" s="256"/>
      <c r="Q95" s="249" t="s">
        <v>577</v>
      </c>
      <c r="R95" s="157" t="s">
        <v>600</v>
      </c>
      <c r="S95" s="157" t="s">
        <v>793</v>
      </c>
      <c r="T95" s="157" t="s">
        <v>1145</v>
      </c>
      <c r="U95" s="157" t="s">
        <v>824</v>
      </c>
      <c r="V95" s="157" t="s">
        <v>948</v>
      </c>
      <c r="W95" s="258"/>
      <c r="X95" s="232"/>
      <c r="Y95" s="258"/>
      <c r="Z95" s="259">
        <f>IF(OR(J95="Fail",ISBLANK(J95)),INDEX('Issue Code Table'!C:C,MATCH(N:N,'Issue Code Table'!A:A,0)),IF(M95="Critical",6,IF(M95="Significant",5,IF(M95="Moderate",3,2))))</f>
        <v>5</v>
      </c>
    </row>
    <row r="96" spans="1:26" s="153" customFormat="1" ht="83.1" customHeight="1" x14ac:dyDescent="0.25">
      <c r="A96" s="164" t="s">
        <v>1869</v>
      </c>
      <c r="B96" s="155" t="s">
        <v>1156</v>
      </c>
      <c r="C96" s="156" t="s">
        <v>1227</v>
      </c>
      <c r="D96" s="157" t="s">
        <v>21</v>
      </c>
      <c r="E96" s="157" t="s">
        <v>1444</v>
      </c>
      <c r="F96" s="157" t="s">
        <v>343</v>
      </c>
      <c r="G96" s="157" t="s">
        <v>417</v>
      </c>
      <c r="H96" s="157" t="s">
        <v>1611</v>
      </c>
      <c r="I96" s="155"/>
      <c r="J96" s="158"/>
      <c r="K96" s="156" t="s">
        <v>1900</v>
      </c>
      <c r="L96" s="155"/>
      <c r="M96" s="157" t="s">
        <v>1183</v>
      </c>
      <c r="N96" s="152" t="s">
        <v>1196</v>
      </c>
      <c r="O96" s="246"/>
      <c r="P96" s="256"/>
      <c r="Q96" s="249" t="s">
        <v>577</v>
      </c>
      <c r="R96" s="157" t="s">
        <v>601</v>
      </c>
      <c r="S96" s="157" t="s">
        <v>794</v>
      </c>
      <c r="T96" s="157" t="s">
        <v>1901</v>
      </c>
      <c r="U96" s="157" t="s">
        <v>949</v>
      </c>
      <c r="V96" s="157" t="s">
        <v>950</v>
      </c>
      <c r="W96" s="258"/>
      <c r="X96" s="232"/>
      <c r="Y96" s="258"/>
      <c r="Z96" s="259">
        <f>IF(OR(J96="Fail",ISBLANK(J96)),INDEX('Issue Code Table'!C:C,MATCH(N:N,'Issue Code Table'!A:A,0)),IF(M96="Critical",6,IF(M96="Significant",5,IF(M96="Moderate",3,2))))</f>
        <v>4</v>
      </c>
    </row>
    <row r="97" spans="1:26" s="153" customFormat="1" ht="83.1" customHeight="1" x14ac:dyDescent="0.25">
      <c r="A97" s="164" t="s">
        <v>1870</v>
      </c>
      <c r="B97" s="155" t="s">
        <v>1159</v>
      </c>
      <c r="C97" s="156" t="s">
        <v>1223</v>
      </c>
      <c r="D97" s="157" t="s">
        <v>21</v>
      </c>
      <c r="E97" s="157" t="s">
        <v>1445</v>
      </c>
      <c r="F97" s="157" t="s">
        <v>344</v>
      </c>
      <c r="G97" s="157" t="s">
        <v>417</v>
      </c>
      <c r="H97" s="157" t="s">
        <v>1612</v>
      </c>
      <c r="I97" s="155"/>
      <c r="J97" s="158"/>
      <c r="K97" s="156" t="s">
        <v>1288</v>
      </c>
      <c r="L97" s="155"/>
      <c r="M97" s="157" t="s">
        <v>1183</v>
      </c>
      <c r="N97" s="152" t="s">
        <v>1198</v>
      </c>
      <c r="O97" s="246"/>
      <c r="P97" s="256"/>
      <c r="Q97" s="249" t="s">
        <v>605</v>
      </c>
      <c r="R97" s="157" t="s">
        <v>606</v>
      </c>
      <c r="S97" s="157" t="s">
        <v>798</v>
      </c>
      <c r="T97" s="157" t="s">
        <v>1077</v>
      </c>
      <c r="U97" s="157" t="s">
        <v>957</v>
      </c>
      <c r="V97" s="157" t="s">
        <v>958</v>
      </c>
      <c r="W97" s="258"/>
      <c r="X97" s="232"/>
      <c r="Y97" s="258"/>
      <c r="Z97" s="259">
        <f>IF(OR(J97="Fail",ISBLANK(J97)),INDEX('Issue Code Table'!C:C,MATCH(N:N,'Issue Code Table'!A:A,0)),IF(M97="Critical",6,IF(M97="Significant",5,IF(M97="Moderate",3,2))))</f>
        <v>4</v>
      </c>
    </row>
    <row r="98" spans="1:26" s="153" customFormat="1" ht="83.1" customHeight="1" x14ac:dyDescent="0.25">
      <c r="A98" s="164" t="s">
        <v>1871</v>
      </c>
      <c r="B98" s="159" t="s">
        <v>1159</v>
      </c>
      <c r="C98" s="156" t="s">
        <v>1223</v>
      </c>
      <c r="D98" s="157" t="s">
        <v>21</v>
      </c>
      <c r="E98" s="157" t="s">
        <v>1446</v>
      </c>
      <c r="F98" s="157" t="s">
        <v>345</v>
      </c>
      <c r="G98" s="157" t="s">
        <v>417</v>
      </c>
      <c r="H98" s="157" t="s">
        <v>1613</v>
      </c>
      <c r="I98" s="155"/>
      <c r="J98" s="158"/>
      <c r="K98" s="156" t="s">
        <v>1289</v>
      </c>
      <c r="L98" s="155"/>
      <c r="M98" s="157" t="s">
        <v>1183</v>
      </c>
      <c r="N98" s="152" t="s">
        <v>1198</v>
      </c>
      <c r="O98" s="246"/>
      <c r="P98" s="256"/>
      <c r="Q98" s="249" t="s">
        <v>605</v>
      </c>
      <c r="R98" s="157" t="s">
        <v>609</v>
      </c>
      <c r="S98" s="157" t="s">
        <v>798</v>
      </c>
      <c r="T98" s="157" t="s">
        <v>1080</v>
      </c>
      <c r="U98" s="157" t="s">
        <v>957</v>
      </c>
      <c r="V98" s="157" t="s">
        <v>961</v>
      </c>
      <c r="W98" s="258"/>
      <c r="X98" s="232"/>
      <c r="Y98" s="258"/>
      <c r="Z98" s="259">
        <f>IF(OR(J98="Fail",ISBLANK(J98)),INDEX('Issue Code Table'!C:C,MATCH(N:N,'Issue Code Table'!A:A,0)),IF(M98="Critical",6,IF(M98="Significant",5,IF(M98="Moderate",3,2))))</f>
        <v>4</v>
      </c>
    </row>
    <row r="99" spans="1:26" s="153" customFormat="1" ht="83.1" customHeight="1" x14ac:dyDescent="0.25">
      <c r="A99" s="164" t="s">
        <v>1872</v>
      </c>
      <c r="B99" s="155" t="s">
        <v>1159</v>
      </c>
      <c r="C99" s="156" t="s">
        <v>1223</v>
      </c>
      <c r="D99" s="157" t="s">
        <v>21</v>
      </c>
      <c r="E99" s="157" t="s">
        <v>1447</v>
      </c>
      <c r="F99" s="157" t="s">
        <v>346</v>
      </c>
      <c r="G99" s="157" t="s">
        <v>417</v>
      </c>
      <c r="H99" s="157" t="s">
        <v>1614</v>
      </c>
      <c r="I99" s="155"/>
      <c r="J99" s="158"/>
      <c r="K99" s="156" t="s">
        <v>1290</v>
      </c>
      <c r="L99" s="155"/>
      <c r="M99" s="157" t="s">
        <v>1183</v>
      </c>
      <c r="N99" s="152" t="s">
        <v>1198</v>
      </c>
      <c r="O99" s="246"/>
      <c r="P99" s="256"/>
      <c r="Q99" s="249" t="s">
        <v>605</v>
      </c>
      <c r="R99" s="157" t="s">
        <v>610</v>
      </c>
      <c r="S99" s="157" t="s">
        <v>798</v>
      </c>
      <c r="T99" s="157" t="s">
        <v>1081</v>
      </c>
      <c r="U99" s="157" t="s">
        <v>957</v>
      </c>
      <c r="V99" s="157" t="s">
        <v>962</v>
      </c>
      <c r="W99" s="258"/>
      <c r="X99" s="232"/>
      <c r="Y99" s="258"/>
      <c r="Z99" s="259">
        <f>IF(OR(J99="Fail",ISBLANK(J99)),INDEX('Issue Code Table'!C:C,MATCH(N:N,'Issue Code Table'!A:A,0)),IF(M99="Critical",6,IF(M99="Significant",5,IF(M99="Moderate",3,2))))</f>
        <v>4</v>
      </c>
    </row>
    <row r="100" spans="1:26" s="153" customFormat="1" ht="83.1" customHeight="1" x14ac:dyDescent="0.25">
      <c r="A100" s="164" t="s">
        <v>1873</v>
      </c>
      <c r="B100" s="155" t="s">
        <v>1159</v>
      </c>
      <c r="C100" s="156" t="s">
        <v>1223</v>
      </c>
      <c r="D100" s="157" t="s">
        <v>21</v>
      </c>
      <c r="E100" s="157" t="s">
        <v>1448</v>
      </c>
      <c r="F100" s="157" t="s">
        <v>347</v>
      </c>
      <c r="G100" s="157" t="s">
        <v>417</v>
      </c>
      <c r="H100" s="157" t="s">
        <v>1615</v>
      </c>
      <c r="I100" s="155"/>
      <c r="J100" s="158"/>
      <c r="K100" s="156" t="s">
        <v>1291</v>
      </c>
      <c r="L100" s="155"/>
      <c r="M100" s="157" t="s">
        <v>1183</v>
      </c>
      <c r="N100" s="152" t="s">
        <v>1198</v>
      </c>
      <c r="O100" s="246"/>
      <c r="P100" s="256"/>
      <c r="Q100" s="249" t="s">
        <v>605</v>
      </c>
      <c r="R100" s="157" t="s">
        <v>611</v>
      </c>
      <c r="S100" s="157" t="s">
        <v>798</v>
      </c>
      <c r="T100" s="157" t="s">
        <v>1082</v>
      </c>
      <c r="U100" s="157" t="s">
        <v>957</v>
      </c>
      <c r="V100" s="157" t="s">
        <v>963</v>
      </c>
      <c r="W100" s="258"/>
      <c r="X100" s="232"/>
      <c r="Y100" s="258"/>
      <c r="Z100" s="259">
        <f>IF(OR(J100="Fail",ISBLANK(J100)),INDEX('Issue Code Table'!C:C,MATCH(N:N,'Issue Code Table'!A:A,0)),IF(M100="Critical",6,IF(M100="Significant",5,IF(M100="Moderate",3,2))))</f>
        <v>4</v>
      </c>
    </row>
    <row r="101" spans="1:26" s="153" customFormat="1" ht="83.1" customHeight="1" x14ac:dyDescent="0.25">
      <c r="A101" s="164" t="s">
        <v>1874</v>
      </c>
      <c r="B101" s="155" t="s">
        <v>1159</v>
      </c>
      <c r="C101" s="156" t="s">
        <v>1223</v>
      </c>
      <c r="D101" s="157" t="s">
        <v>21</v>
      </c>
      <c r="E101" s="157" t="s">
        <v>1449</v>
      </c>
      <c r="F101" s="157" t="s">
        <v>348</v>
      </c>
      <c r="G101" s="157" t="s">
        <v>417</v>
      </c>
      <c r="H101" s="157" t="s">
        <v>1616</v>
      </c>
      <c r="I101" s="155"/>
      <c r="J101" s="158"/>
      <c r="K101" s="156" t="s">
        <v>1292</v>
      </c>
      <c r="L101" s="155"/>
      <c r="M101" s="157" t="s">
        <v>1183</v>
      </c>
      <c r="N101" s="152" t="s">
        <v>1198</v>
      </c>
      <c r="O101" s="246"/>
      <c r="P101" s="256"/>
      <c r="Q101" s="249" t="s">
        <v>605</v>
      </c>
      <c r="R101" s="157" t="s">
        <v>612</v>
      </c>
      <c r="S101" s="157" t="s">
        <v>798</v>
      </c>
      <c r="T101" s="157" t="s">
        <v>1083</v>
      </c>
      <c r="U101" s="157" t="s">
        <v>957</v>
      </c>
      <c r="V101" s="157" t="s">
        <v>964</v>
      </c>
      <c r="W101" s="258"/>
      <c r="X101" s="232"/>
      <c r="Y101" s="258"/>
      <c r="Z101" s="259">
        <f>IF(OR(J101="Fail",ISBLANK(J101)),INDEX('Issue Code Table'!C:C,MATCH(N:N,'Issue Code Table'!A:A,0)),IF(M101="Critical",6,IF(M101="Significant",5,IF(M101="Moderate",3,2))))</f>
        <v>4</v>
      </c>
    </row>
    <row r="102" spans="1:26" s="153" customFormat="1" ht="83.1" customHeight="1" x14ac:dyDescent="0.25">
      <c r="A102" s="164" t="s">
        <v>116</v>
      </c>
      <c r="B102" s="155" t="s">
        <v>1159</v>
      </c>
      <c r="C102" s="156" t="s">
        <v>1223</v>
      </c>
      <c r="D102" s="157" t="s">
        <v>21</v>
      </c>
      <c r="E102" s="157" t="s">
        <v>1450</v>
      </c>
      <c r="F102" s="157" t="s">
        <v>349</v>
      </c>
      <c r="G102" s="157" t="s">
        <v>417</v>
      </c>
      <c r="H102" s="157" t="s">
        <v>1617</v>
      </c>
      <c r="I102" s="155"/>
      <c r="J102" s="158"/>
      <c r="K102" s="156" t="s">
        <v>1293</v>
      </c>
      <c r="L102" s="155"/>
      <c r="M102" s="157" t="s">
        <v>1183</v>
      </c>
      <c r="N102" s="152" t="s">
        <v>1198</v>
      </c>
      <c r="O102" s="246"/>
      <c r="P102" s="256"/>
      <c r="Q102" s="249" t="s">
        <v>605</v>
      </c>
      <c r="R102" s="157" t="s">
        <v>613</v>
      </c>
      <c r="S102" s="157" t="s">
        <v>798</v>
      </c>
      <c r="T102" s="157" t="s">
        <v>1084</v>
      </c>
      <c r="U102" s="157" t="s">
        <v>957</v>
      </c>
      <c r="V102" s="157" t="s">
        <v>965</v>
      </c>
      <c r="W102" s="258"/>
      <c r="X102" s="232"/>
      <c r="Y102" s="258"/>
      <c r="Z102" s="259">
        <f>IF(OR(J102="Fail",ISBLANK(J102)),INDEX('Issue Code Table'!C:C,MATCH(N:N,'Issue Code Table'!A:A,0)),IF(M102="Critical",6,IF(M102="Significant",5,IF(M102="Moderate",3,2))))</f>
        <v>4</v>
      </c>
    </row>
    <row r="103" spans="1:26" s="153" customFormat="1" ht="83.1" customHeight="1" x14ac:dyDescent="0.25">
      <c r="A103" s="164" t="s">
        <v>117</v>
      </c>
      <c r="B103" s="155" t="s">
        <v>1159</v>
      </c>
      <c r="C103" s="156" t="s">
        <v>1223</v>
      </c>
      <c r="D103" s="157" t="s">
        <v>21</v>
      </c>
      <c r="E103" s="157" t="s">
        <v>1451</v>
      </c>
      <c r="F103" s="157" t="s">
        <v>350</v>
      </c>
      <c r="G103" s="157" t="s">
        <v>417</v>
      </c>
      <c r="H103" s="157" t="s">
        <v>1618</v>
      </c>
      <c r="I103" s="155"/>
      <c r="J103" s="158"/>
      <c r="K103" s="156" t="s">
        <v>1294</v>
      </c>
      <c r="L103" s="155"/>
      <c r="M103" s="157" t="s">
        <v>1183</v>
      </c>
      <c r="N103" s="152" t="s">
        <v>1198</v>
      </c>
      <c r="O103" s="246"/>
      <c r="P103" s="256"/>
      <c r="Q103" s="249" t="s">
        <v>605</v>
      </c>
      <c r="R103" s="157" t="s">
        <v>614</v>
      </c>
      <c r="S103" s="157" t="s">
        <v>798</v>
      </c>
      <c r="T103" s="157" t="s">
        <v>1085</v>
      </c>
      <c r="U103" s="157" t="s">
        <v>957</v>
      </c>
      <c r="V103" s="157" t="s">
        <v>966</v>
      </c>
      <c r="W103" s="258"/>
      <c r="X103" s="232"/>
      <c r="Y103" s="258"/>
      <c r="Z103" s="259">
        <f>IF(OR(J103="Fail",ISBLANK(J103)),INDEX('Issue Code Table'!C:C,MATCH(N:N,'Issue Code Table'!A:A,0)),IF(M103="Critical",6,IF(M103="Significant",5,IF(M103="Moderate",3,2))))</f>
        <v>4</v>
      </c>
    </row>
    <row r="104" spans="1:26" s="153" customFormat="1" ht="83.1" customHeight="1" x14ac:dyDescent="0.25">
      <c r="A104" s="164" t="s">
        <v>118</v>
      </c>
      <c r="B104" s="155" t="s">
        <v>1159</v>
      </c>
      <c r="C104" s="156" t="s">
        <v>1223</v>
      </c>
      <c r="D104" s="157" t="s">
        <v>21</v>
      </c>
      <c r="E104" s="157" t="s">
        <v>1452</v>
      </c>
      <c r="F104" s="157" t="s">
        <v>351</v>
      </c>
      <c r="G104" s="157" t="s">
        <v>417</v>
      </c>
      <c r="H104" s="157" t="s">
        <v>1619</v>
      </c>
      <c r="I104" s="155"/>
      <c r="J104" s="158"/>
      <c r="K104" s="156" t="s">
        <v>1295</v>
      </c>
      <c r="L104" s="155"/>
      <c r="M104" s="157" t="s">
        <v>1183</v>
      </c>
      <c r="N104" s="152" t="s">
        <v>1198</v>
      </c>
      <c r="O104" s="246"/>
      <c r="P104" s="256"/>
      <c r="Q104" s="249" t="s">
        <v>605</v>
      </c>
      <c r="R104" s="157" t="s">
        <v>615</v>
      </c>
      <c r="S104" s="157" t="s">
        <v>798</v>
      </c>
      <c r="T104" s="157" t="s">
        <v>1086</v>
      </c>
      <c r="U104" s="157" t="s">
        <v>957</v>
      </c>
      <c r="V104" s="157" t="s">
        <v>967</v>
      </c>
      <c r="W104" s="258"/>
      <c r="X104" s="232"/>
      <c r="Y104" s="258"/>
      <c r="Z104" s="259">
        <f>IF(OR(J104="Fail",ISBLANK(J104)),INDEX('Issue Code Table'!C:C,MATCH(N:N,'Issue Code Table'!A:A,0)),IF(M104="Critical",6,IF(M104="Significant",5,IF(M104="Moderate",3,2))))</f>
        <v>4</v>
      </c>
    </row>
    <row r="105" spans="1:26" s="153" customFormat="1" ht="83.1" customHeight="1" x14ac:dyDescent="0.25">
      <c r="A105" s="164" t="s">
        <v>119</v>
      </c>
      <c r="B105" s="155" t="s">
        <v>1159</v>
      </c>
      <c r="C105" s="156" t="s">
        <v>1223</v>
      </c>
      <c r="D105" s="157" t="s">
        <v>21</v>
      </c>
      <c r="E105" s="157" t="s">
        <v>1453</v>
      </c>
      <c r="F105" s="157" t="s">
        <v>352</v>
      </c>
      <c r="G105" s="157" t="s">
        <v>417</v>
      </c>
      <c r="H105" s="157" t="s">
        <v>1620</v>
      </c>
      <c r="I105" s="155"/>
      <c r="J105" s="158"/>
      <c r="K105" s="156" t="s">
        <v>1296</v>
      </c>
      <c r="L105" s="155"/>
      <c r="M105" s="157" t="s">
        <v>1183</v>
      </c>
      <c r="N105" s="152" t="s">
        <v>1198</v>
      </c>
      <c r="O105" s="246"/>
      <c r="P105" s="256"/>
      <c r="Q105" s="249" t="s">
        <v>605</v>
      </c>
      <c r="R105" s="157" t="s">
        <v>616</v>
      </c>
      <c r="S105" s="157" t="s">
        <v>798</v>
      </c>
      <c r="T105" s="157" t="s">
        <v>1087</v>
      </c>
      <c r="U105" s="157" t="s">
        <v>957</v>
      </c>
      <c r="V105" s="157" t="s">
        <v>968</v>
      </c>
      <c r="W105" s="258"/>
      <c r="X105" s="232"/>
      <c r="Y105" s="258"/>
      <c r="Z105" s="259">
        <f>IF(OR(J105="Fail",ISBLANK(J105)),INDEX('Issue Code Table'!C:C,MATCH(N:N,'Issue Code Table'!A:A,0)),IF(M105="Critical",6,IF(M105="Significant",5,IF(M105="Moderate",3,2))))</f>
        <v>4</v>
      </c>
    </row>
    <row r="106" spans="1:26" s="153" customFormat="1" ht="83.1" customHeight="1" x14ac:dyDescent="0.25">
      <c r="A106" s="164" t="s">
        <v>120</v>
      </c>
      <c r="B106" s="155" t="s">
        <v>1159</v>
      </c>
      <c r="C106" s="156" t="s">
        <v>1223</v>
      </c>
      <c r="D106" s="157" t="s">
        <v>21</v>
      </c>
      <c r="E106" s="157" t="s">
        <v>1454</v>
      </c>
      <c r="F106" s="157" t="s">
        <v>353</v>
      </c>
      <c r="G106" s="157" t="s">
        <v>417</v>
      </c>
      <c r="H106" s="157" t="s">
        <v>1621</v>
      </c>
      <c r="I106" s="155"/>
      <c r="J106" s="158"/>
      <c r="K106" s="156" t="s">
        <v>1297</v>
      </c>
      <c r="L106" s="155"/>
      <c r="M106" s="157" t="s">
        <v>1183</v>
      </c>
      <c r="N106" s="152" t="s">
        <v>1198</v>
      </c>
      <c r="O106" s="246"/>
      <c r="P106" s="256"/>
      <c r="Q106" s="249" t="s">
        <v>605</v>
      </c>
      <c r="R106" s="157" t="s">
        <v>607</v>
      </c>
      <c r="S106" s="157" t="s">
        <v>798</v>
      </c>
      <c r="T106" s="157" t="s">
        <v>1078</v>
      </c>
      <c r="U106" s="157" t="s">
        <v>957</v>
      </c>
      <c r="V106" s="157" t="s">
        <v>959</v>
      </c>
      <c r="W106" s="258"/>
      <c r="X106" s="232"/>
      <c r="Y106" s="258"/>
      <c r="Z106" s="259">
        <f>IF(OR(J106="Fail",ISBLANK(J106)),INDEX('Issue Code Table'!C:C,MATCH(N:N,'Issue Code Table'!A:A,0)),IF(M106="Critical",6,IF(M106="Significant",5,IF(M106="Moderate",3,2))))</f>
        <v>4</v>
      </c>
    </row>
    <row r="107" spans="1:26" s="153" customFormat="1" ht="83.1" customHeight="1" x14ac:dyDescent="0.25">
      <c r="A107" s="164" t="s">
        <v>121</v>
      </c>
      <c r="B107" s="155" t="s">
        <v>1159</v>
      </c>
      <c r="C107" s="156" t="s">
        <v>1223</v>
      </c>
      <c r="D107" s="157" t="s">
        <v>21</v>
      </c>
      <c r="E107" s="157" t="s">
        <v>1455</v>
      </c>
      <c r="F107" s="157" t="s">
        <v>354</v>
      </c>
      <c r="G107" s="157" t="s">
        <v>417</v>
      </c>
      <c r="H107" s="157" t="s">
        <v>1622</v>
      </c>
      <c r="I107" s="155"/>
      <c r="J107" s="158"/>
      <c r="K107" s="156" t="s">
        <v>1298</v>
      </c>
      <c r="L107" s="155"/>
      <c r="M107" s="157" t="s">
        <v>1183</v>
      </c>
      <c r="N107" s="152" t="s">
        <v>1198</v>
      </c>
      <c r="O107" s="246"/>
      <c r="P107" s="256"/>
      <c r="Q107" s="249" t="s">
        <v>605</v>
      </c>
      <c r="R107" s="157" t="s">
        <v>608</v>
      </c>
      <c r="S107" s="157" t="s">
        <v>798</v>
      </c>
      <c r="T107" s="157" t="s">
        <v>1079</v>
      </c>
      <c r="U107" s="157" t="s">
        <v>957</v>
      </c>
      <c r="V107" s="157" t="s">
        <v>960</v>
      </c>
      <c r="W107" s="258"/>
      <c r="X107" s="232"/>
      <c r="Y107" s="258"/>
      <c r="Z107" s="259">
        <f>IF(OR(J107="Fail",ISBLANK(J107)),INDEX('Issue Code Table'!C:C,MATCH(N:N,'Issue Code Table'!A:A,0)),IF(M107="Critical",6,IF(M107="Significant",5,IF(M107="Moderate",3,2))))</f>
        <v>4</v>
      </c>
    </row>
    <row r="108" spans="1:26" s="153" customFormat="1" ht="83.1" customHeight="1" x14ac:dyDescent="0.25">
      <c r="A108" s="164" t="s">
        <v>122</v>
      </c>
      <c r="B108" s="155" t="s">
        <v>1159</v>
      </c>
      <c r="C108" s="156" t="s">
        <v>1223</v>
      </c>
      <c r="D108" s="157" t="s">
        <v>21</v>
      </c>
      <c r="E108" s="157" t="s">
        <v>1456</v>
      </c>
      <c r="F108" s="157" t="s">
        <v>355</v>
      </c>
      <c r="G108" s="157" t="s">
        <v>417</v>
      </c>
      <c r="H108" s="157" t="s">
        <v>1623</v>
      </c>
      <c r="I108" s="155"/>
      <c r="J108" s="158"/>
      <c r="K108" s="156" t="s">
        <v>1299</v>
      </c>
      <c r="L108" s="155"/>
      <c r="M108" s="157" t="s">
        <v>1183</v>
      </c>
      <c r="N108" s="152" t="s">
        <v>1198</v>
      </c>
      <c r="O108" s="246"/>
      <c r="P108" s="256"/>
      <c r="Q108" s="249" t="s">
        <v>617</v>
      </c>
      <c r="R108" s="157" t="s">
        <v>618</v>
      </c>
      <c r="S108" s="157" t="s">
        <v>798</v>
      </c>
      <c r="T108" s="157" t="s">
        <v>1136</v>
      </c>
      <c r="U108" s="157" t="s">
        <v>957</v>
      </c>
      <c r="V108" s="157" t="s">
        <v>969</v>
      </c>
      <c r="W108" s="258"/>
      <c r="X108" s="232"/>
      <c r="Y108" s="258"/>
      <c r="Z108" s="259">
        <f>IF(OR(J108="Fail",ISBLANK(J108)),INDEX('Issue Code Table'!C:C,MATCH(N:N,'Issue Code Table'!A:A,0)),IF(M108="Critical",6,IF(M108="Significant",5,IF(M108="Moderate",3,2))))</f>
        <v>4</v>
      </c>
    </row>
    <row r="109" spans="1:26" s="153" customFormat="1" ht="83.1" customHeight="1" x14ac:dyDescent="0.25">
      <c r="A109" s="164" t="s">
        <v>123</v>
      </c>
      <c r="B109" s="155" t="s">
        <v>1159</v>
      </c>
      <c r="C109" s="156" t="s">
        <v>1223</v>
      </c>
      <c r="D109" s="157" t="s">
        <v>21</v>
      </c>
      <c r="E109" s="157" t="s">
        <v>1457</v>
      </c>
      <c r="F109" s="157" t="s">
        <v>356</v>
      </c>
      <c r="G109" s="157" t="s">
        <v>417</v>
      </c>
      <c r="H109" s="157" t="s">
        <v>1624</v>
      </c>
      <c r="I109" s="155"/>
      <c r="J109" s="158"/>
      <c r="K109" s="156" t="s">
        <v>1300</v>
      </c>
      <c r="L109" s="155"/>
      <c r="M109" s="157" t="s">
        <v>1183</v>
      </c>
      <c r="N109" s="152" t="s">
        <v>1198</v>
      </c>
      <c r="O109" s="246"/>
      <c r="P109" s="256"/>
      <c r="Q109" s="249" t="s">
        <v>617</v>
      </c>
      <c r="R109" s="157" t="s">
        <v>619</v>
      </c>
      <c r="S109" s="157" t="s">
        <v>798</v>
      </c>
      <c r="T109" s="157" t="s">
        <v>1137</v>
      </c>
      <c r="U109" s="157" t="s">
        <v>957</v>
      </c>
      <c r="V109" s="157" t="s">
        <v>970</v>
      </c>
      <c r="W109" s="258"/>
      <c r="X109" s="232"/>
      <c r="Y109" s="258"/>
      <c r="Z109" s="259">
        <f>IF(OR(J109="Fail",ISBLANK(J109)),INDEX('Issue Code Table'!C:C,MATCH(N:N,'Issue Code Table'!A:A,0)),IF(M109="Critical",6,IF(M109="Significant",5,IF(M109="Moderate",3,2))))</f>
        <v>4</v>
      </c>
    </row>
    <row r="110" spans="1:26" s="153" customFormat="1" ht="83.1" customHeight="1" x14ac:dyDescent="0.25">
      <c r="A110" s="164" t="s">
        <v>124</v>
      </c>
      <c r="B110" s="155" t="s">
        <v>1159</v>
      </c>
      <c r="C110" s="156" t="s">
        <v>1223</v>
      </c>
      <c r="D110" s="157" t="s">
        <v>21</v>
      </c>
      <c r="E110" s="157" t="s">
        <v>1458</v>
      </c>
      <c r="F110" s="157" t="s">
        <v>357</v>
      </c>
      <c r="G110" s="157" t="s">
        <v>417</v>
      </c>
      <c r="H110" s="157" t="s">
        <v>1625</v>
      </c>
      <c r="I110" s="155"/>
      <c r="J110" s="158"/>
      <c r="K110" s="156" t="s">
        <v>1301</v>
      </c>
      <c r="L110" s="155"/>
      <c r="M110" s="157" t="s">
        <v>1183</v>
      </c>
      <c r="N110" s="152" t="s">
        <v>1198</v>
      </c>
      <c r="O110" s="246"/>
      <c r="P110" s="256"/>
      <c r="Q110" s="249" t="s">
        <v>617</v>
      </c>
      <c r="R110" s="157" t="s">
        <v>620</v>
      </c>
      <c r="S110" s="157" t="s">
        <v>798</v>
      </c>
      <c r="T110" s="157" t="s">
        <v>1138</v>
      </c>
      <c r="U110" s="157" t="s">
        <v>957</v>
      </c>
      <c r="V110" s="157" t="s">
        <v>971</v>
      </c>
      <c r="W110" s="258"/>
      <c r="X110" s="232"/>
      <c r="Y110" s="258"/>
      <c r="Z110" s="259">
        <f>IF(OR(J110="Fail",ISBLANK(J110)),INDEX('Issue Code Table'!C:C,MATCH(N:N,'Issue Code Table'!A:A,0)),IF(M110="Critical",6,IF(M110="Significant",5,IF(M110="Moderate",3,2))))</f>
        <v>4</v>
      </c>
    </row>
    <row r="111" spans="1:26" s="153" customFormat="1" ht="83.1" customHeight="1" x14ac:dyDescent="0.25">
      <c r="A111" s="164" t="s">
        <v>125</v>
      </c>
      <c r="B111" s="155" t="s">
        <v>1159</v>
      </c>
      <c r="C111" s="156" t="s">
        <v>1223</v>
      </c>
      <c r="D111" s="157" t="s">
        <v>21</v>
      </c>
      <c r="E111" s="157" t="s">
        <v>1459</v>
      </c>
      <c r="F111" s="157" t="s">
        <v>358</v>
      </c>
      <c r="G111" s="157" t="s">
        <v>417</v>
      </c>
      <c r="H111" s="157" t="s">
        <v>1626</v>
      </c>
      <c r="I111" s="155"/>
      <c r="J111" s="158"/>
      <c r="K111" s="156" t="s">
        <v>1302</v>
      </c>
      <c r="L111" s="155"/>
      <c r="M111" s="157" t="s">
        <v>1183</v>
      </c>
      <c r="N111" s="152" t="s">
        <v>1198</v>
      </c>
      <c r="O111" s="246"/>
      <c r="P111" s="256"/>
      <c r="Q111" s="249" t="s">
        <v>617</v>
      </c>
      <c r="R111" s="157" t="s">
        <v>621</v>
      </c>
      <c r="S111" s="157" t="s">
        <v>798</v>
      </c>
      <c r="T111" s="157" t="s">
        <v>1139</v>
      </c>
      <c r="U111" s="157" t="s">
        <v>957</v>
      </c>
      <c r="V111" s="157" t="s">
        <v>972</v>
      </c>
      <c r="W111" s="258"/>
      <c r="X111" s="232"/>
      <c r="Y111" s="258"/>
      <c r="Z111" s="259">
        <f>IF(OR(J111="Fail",ISBLANK(J111)),INDEX('Issue Code Table'!C:C,MATCH(N:N,'Issue Code Table'!A:A,0)),IF(M111="Critical",6,IF(M111="Significant",5,IF(M111="Moderate",3,2))))</f>
        <v>4</v>
      </c>
    </row>
    <row r="112" spans="1:26" s="153" customFormat="1" ht="83.1" customHeight="1" x14ac:dyDescent="0.25">
      <c r="A112" s="164" t="s">
        <v>126</v>
      </c>
      <c r="B112" s="155" t="s">
        <v>1159</v>
      </c>
      <c r="C112" s="156" t="s">
        <v>1223</v>
      </c>
      <c r="D112" s="157" t="s">
        <v>21</v>
      </c>
      <c r="E112" s="157" t="s">
        <v>1460</v>
      </c>
      <c r="F112" s="157" t="s">
        <v>359</v>
      </c>
      <c r="G112" s="157" t="s">
        <v>417</v>
      </c>
      <c r="H112" s="157" t="s">
        <v>1627</v>
      </c>
      <c r="I112" s="155"/>
      <c r="J112" s="158"/>
      <c r="K112" s="156" t="s">
        <v>1303</v>
      </c>
      <c r="L112" s="155"/>
      <c r="M112" s="157" t="s">
        <v>1183</v>
      </c>
      <c r="N112" s="152" t="s">
        <v>1198</v>
      </c>
      <c r="O112" s="246"/>
      <c r="P112" s="256"/>
      <c r="Q112" s="249" t="s">
        <v>617</v>
      </c>
      <c r="R112" s="157" t="s">
        <v>622</v>
      </c>
      <c r="S112" s="157" t="s">
        <v>798</v>
      </c>
      <c r="T112" s="157" t="s">
        <v>1140</v>
      </c>
      <c r="U112" s="157" t="s">
        <v>957</v>
      </c>
      <c r="V112" s="157" t="s">
        <v>973</v>
      </c>
      <c r="W112" s="258"/>
      <c r="X112" s="232"/>
      <c r="Y112" s="258"/>
      <c r="Z112" s="259">
        <f>IF(OR(J112="Fail",ISBLANK(J112)),INDEX('Issue Code Table'!C:C,MATCH(N:N,'Issue Code Table'!A:A,0)),IF(M112="Critical",6,IF(M112="Significant",5,IF(M112="Moderate",3,2))))</f>
        <v>4</v>
      </c>
    </row>
    <row r="113" spans="1:26" s="153" customFormat="1" ht="83.1" customHeight="1" x14ac:dyDescent="0.25">
      <c r="A113" s="164" t="s">
        <v>127</v>
      </c>
      <c r="B113" s="155" t="s">
        <v>1159</v>
      </c>
      <c r="C113" s="156" t="s">
        <v>1223</v>
      </c>
      <c r="D113" s="157" t="s">
        <v>21</v>
      </c>
      <c r="E113" s="157" t="s">
        <v>1461</v>
      </c>
      <c r="F113" s="157" t="s">
        <v>360</v>
      </c>
      <c r="G113" s="157" t="s">
        <v>417</v>
      </c>
      <c r="H113" s="157" t="s">
        <v>1628</v>
      </c>
      <c r="I113" s="155"/>
      <c r="J113" s="158"/>
      <c r="K113" s="156" t="s">
        <v>1304</v>
      </c>
      <c r="L113" s="155"/>
      <c r="M113" s="157" t="s">
        <v>1183</v>
      </c>
      <c r="N113" s="152" t="s">
        <v>1198</v>
      </c>
      <c r="O113" s="246"/>
      <c r="P113" s="256"/>
      <c r="Q113" s="249" t="s">
        <v>617</v>
      </c>
      <c r="R113" s="157" t="s">
        <v>623</v>
      </c>
      <c r="S113" s="157" t="s">
        <v>798</v>
      </c>
      <c r="T113" s="157" t="s">
        <v>1141</v>
      </c>
      <c r="U113" s="157" t="s">
        <v>957</v>
      </c>
      <c r="V113" s="157" t="s">
        <v>974</v>
      </c>
      <c r="W113" s="258"/>
      <c r="X113" s="232"/>
      <c r="Y113" s="258"/>
      <c r="Z113" s="259">
        <f>IF(OR(J113="Fail",ISBLANK(J113)),INDEX('Issue Code Table'!C:C,MATCH(N:N,'Issue Code Table'!A:A,0)),IF(M113="Critical",6,IF(M113="Significant",5,IF(M113="Moderate",3,2))))</f>
        <v>4</v>
      </c>
    </row>
    <row r="114" spans="1:26" s="153" customFormat="1" ht="83.1" customHeight="1" x14ac:dyDescent="0.25">
      <c r="A114" s="164" t="s">
        <v>128</v>
      </c>
      <c r="B114" s="155" t="s">
        <v>1159</v>
      </c>
      <c r="C114" s="156" t="s">
        <v>1223</v>
      </c>
      <c r="D114" s="157" t="s">
        <v>21</v>
      </c>
      <c r="E114" s="157" t="s">
        <v>1462</v>
      </c>
      <c r="F114" s="157" t="s">
        <v>361</v>
      </c>
      <c r="G114" s="157" t="s">
        <v>417</v>
      </c>
      <c r="H114" s="157" t="s">
        <v>1629</v>
      </c>
      <c r="I114" s="155"/>
      <c r="J114" s="158"/>
      <c r="K114" s="156" t="s">
        <v>1305</v>
      </c>
      <c r="L114" s="155"/>
      <c r="M114" s="157" t="s">
        <v>1183</v>
      </c>
      <c r="N114" s="152" t="s">
        <v>1198</v>
      </c>
      <c r="O114" s="246"/>
      <c r="P114" s="256"/>
      <c r="Q114" s="249" t="s">
        <v>624</v>
      </c>
      <c r="R114" s="157" t="s">
        <v>625</v>
      </c>
      <c r="S114" s="157" t="s">
        <v>798</v>
      </c>
      <c r="T114" s="157" t="s">
        <v>1132</v>
      </c>
      <c r="U114" s="157" t="s">
        <v>957</v>
      </c>
      <c r="V114" s="157" t="s">
        <v>975</v>
      </c>
      <c r="W114" s="258"/>
      <c r="X114" s="232"/>
      <c r="Y114" s="258"/>
      <c r="Z114" s="259">
        <f>IF(OR(J114="Fail",ISBLANK(J114)),INDEX('Issue Code Table'!C:C,MATCH(N:N,'Issue Code Table'!A:A,0)),IF(M114="Critical",6,IF(M114="Significant",5,IF(M114="Moderate",3,2))))</f>
        <v>4</v>
      </c>
    </row>
    <row r="115" spans="1:26" s="153" customFormat="1" ht="83.1" customHeight="1" x14ac:dyDescent="0.25">
      <c r="A115" s="164" t="s">
        <v>129</v>
      </c>
      <c r="B115" s="155" t="s">
        <v>1159</v>
      </c>
      <c r="C115" s="156" t="s">
        <v>1223</v>
      </c>
      <c r="D115" s="157" t="s">
        <v>21</v>
      </c>
      <c r="E115" s="157" t="s">
        <v>1463</v>
      </c>
      <c r="F115" s="157" t="s">
        <v>362</v>
      </c>
      <c r="G115" s="157" t="s">
        <v>417</v>
      </c>
      <c r="H115" s="157" t="s">
        <v>1630</v>
      </c>
      <c r="I115" s="155"/>
      <c r="J115" s="158"/>
      <c r="K115" s="156" t="s">
        <v>1306</v>
      </c>
      <c r="L115" s="155"/>
      <c r="M115" s="157" t="s">
        <v>1183</v>
      </c>
      <c r="N115" s="152" t="s">
        <v>1198</v>
      </c>
      <c r="O115" s="246"/>
      <c r="P115" s="256"/>
      <c r="Q115" s="249" t="s">
        <v>624</v>
      </c>
      <c r="R115" s="157" t="s">
        <v>626</v>
      </c>
      <c r="S115" s="157" t="s">
        <v>798</v>
      </c>
      <c r="T115" s="157" t="s">
        <v>1133</v>
      </c>
      <c r="U115" s="157" t="s">
        <v>957</v>
      </c>
      <c r="V115" s="157" t="s">
        <v>976</v>
      </c>
      <c r="W115" s="258"/>
      <c r="X115" s="232"/>
      <c r="Y115" s="258"/>
      <c r="Z115" s="259">
        <f>IF(OR(J115="Fail",ISBLANK(J115)),INDEX('Issue Code Table'!C:C,MATCH(N:N,'Issue Code Table'!A:A,0)),IF(M115="Critical",6,IF(M115="Significant",5,IF(M115="Moderate",3,2))))</f>
        <v>4</v>
      </c>
    </row>
    <row r="116" spans="1:26" s="153" customFormat="1" ht="83.1" customHeight="1" x14ac:dyDescent="0.25">
      <c r="A116" s="164" t="s">
        <v>130</v>
      </c>
      <c r="B116" s="155" t="s">
        <v>1159</v>
      </c>
      <c r="C116" s="156" t="s">
        <v>1223</v>
      </c>
      <c r="D116" s="157" t="s">
        <v>21</v>
      </c>
      <c r="E116" s="157" t="s">
        <v>1464</v>
      </c>
      <c r="F116" s="157" t="s">
        <v>363</v>
      </c>
      <c r="G116" s="157" t="s">
        <v>417</v>
      </c>
      <c r="H116" s="157" t="s">
        <v>1631</v>
      </c>
      <c r="I116" s="155"/>
      <c r="J116" s="158"/>
      <c r="K116" s="156" t="s">
        <v>1307</v>
      </c>
      <c r="L116" s="155"/>
      <c r="M116" s="157" t="s">
        <v>1183</v>
      </c>
      <c r="N116" s="152" t="s">
        <v>1198</v>
      </c>
      <c r="O116" s="246"/>
      <c r="P116" s="256"/>
      <c r="Q116" s="249" t="s">
        <v>624</v>
      </c>
      <c r="R116" s="157" t="s">
        <v>627</v>
      </c>
      <c r="S116" s="157" t="s">
        <v>798</v>
      </c>
      <c r="T116" s="157" t="s">
        <v>1134</v>
      </c>
      <c r="U116" s="157" t="s">
        <v>957</v>
      </c>
      <c r="V116" s="157" t="s">
        <v>977</v>
      </c>
      <c r="W116" s="258"/>
      <c r="X116" s="232"/>
      <c r="Y116" s="258"/>
      <c r="Z116" s="259">
        <f>IF(OR(J116="Fail",ISBLANK(J116)),INDEX('Issue Code Table'!C:C,MATCH(N:N,'Issue Code Table'!A:A,0)),IF(M116="Critical",6,IF(M116="Significant",5,IF(M116="Moderate",3,2))))</f>
        <v>4</v>
      </c>
    </row>
    <row r="117" spans="1:26" s="153" customFormat="1" ht="83.1" customHeight="1" x14ac:dyDescent="0.25">
      <c r="A117" s="164" t="s">
        <v>131</v>
      </c>
      <c r="B117" s="155" t="s">
        <v>1159</v>
      </c>
      <c r="C117" s="156" t="s">
        <v>1223</v>
      </c>
      <c r="D117" s="157" t="s">
        <v>21</v>
      </c>
      <c r="E117" s="157" t="s">
        <v>1465</v>
      </c>
      <c r="F117" s="157" t="s">
        <v>364</v>
      </c>
      <c r="G117" s="157" t="s">
        <v>417</v>
      </c>
      <c r="H117" s="157" t="s">
        <v>1632</v>
      </c>
      <c r="I117" s="155"/>
      <c r="J117" s="158"/>
      <c r="K117" s="156" t="s">
        <v>1308</v>
      </c>
      <c r="L117" s="155"/>
      <c r="M117" s="157" t="s">
        <v>1183</v>
      </c>
      <c r="N117" s="152" t="s">
        <v>1198</v>
      </c>
      <c r="O117" s="246"/>
      <c r="P117" s="256"/>
      <c r="Q117" s="249" t="s">
        <v>624</v>
      </c>
      <c r="R117" s="157" t="s">
        <v>628</v>
      </c>
      <c r="S117" s="157" t="s">
        <v>798</v>
      </c>
      <c r="T117" s="157" t="s">
        <v>1135</v>
      </c>
      <c r="U117" s="157" t="s">
        <v>957</v>
      </c>
      <c r="V117" s="157" t="s">
        <v>978</v>
      </c>
      <c r="W117" s="258"/>
      <c r="X117" s="232"/>
      <c r="Y117" s="258"/>
      <c r="Z117" s="259">
        <f>IF(OR(J117="Fail",ISBLANK(J117)),INDEX('Issue Code Table'!C:C,MATCH(N:N,'Issue Code Table'!A:A,0)),IF(M117="Critical",6,IF(M117="Significant",5,IF(M117="Moderate",3,2))))</f>
        <v>4</v>
      </c>
    </row>
    <row r="118" spans="1:26" s="153" customFormat="1" ht="83.1" customHeight="1" x14ac:dyDescent="0.25">
      <c r="A118" s="164" t="s">
        <v>132</v>
      </c>
      <c r="B118" s="155" t="s">
        <v>1159</v>
      </c>
      <c r="C118" s="156" t="s">
        <v>1223</v>
      </c>
      <c r="D118" s="157" t="s">
        <v>21</v>
      </c>
      <c r="E118" s="157" t="s">
        <v>1466</v>
      </c>
      <c r="F118" s="157" t="s">
        <v>365</v>
      </c>
      <c r="G118" s="157" t="s">
        <v>417</v>
      </c>
      <c r="H118" s="157" t="s">
        <v>1633</v>
      </c>
      <c r="I118" s="155"/>
      <c r="J118" s="158"/>
      <c r="K118" s="156" t="s">
        <v>1309</v>
      </c>
      <c r="L118" s="155"/>
      <c r="M118" s="157" t="s">
        <v>1183</v>
      </c>
      <c r="N118" s="152" t="s">
        <v>1198</v>
      </c>
      <c r="O118" s="246"/>
      <c r="P118" s="256"/>
      <c r="Q118" s="249" t="s">
        <v>624</v>
      </c>
      <c r="R118" s="157" t="s">
        <v>629</v>
      </c>
      <c r="S118" s="157" t="s">
        <v>798</v>
      </c>
      <c r="T118" s="157" t="s">
        <v>1131</v>
      </c>
      <c r="U118" s="157" t="s">
        <v>957</v>
      </c>
      <c r="V118" s="157" t="s">
        <v>979</v>
      </c>
      <c r="W118" s="258"/>
      <c r="X118" s="232"/>
      <c r="Y118" s="258"/>
      <c r="Z118" s="259">
        <f>IF(OR(J118="Fail",ISBLANK(J118)),INDEX('Issue Code Table'!C:C,MATCH(N:N,'Issue Code Table'!A:A,0)),IF(M118="Critical",6,IF(M118="Significant",5,IF(M118="Moderate",3,2))))</f>
        <v>4</v>
      </c>
    </row>
    <row r="119" spans="1:26" s="153" customFormat="1" ht="83.1" customHeight="1" x14ac:dyDescent="0.25">
      <c r="A119" s="164" t="s">
        <v>133</v>
      </c>
      <c r="B119" s="155" t="s">
        <v>1159</v>
      </c>
      <c r="C119" s="156" t="s">
        <v>1223</v>
      </c>
      <c r="D119" s="157" t="s">
        <v>21</v>
      </c>
      <c r="E119" s="157" t="s">
        <v>1467</v>
      </c>
      <c r="F119" s="157" t="s">
        <v>366</v>
      </c>
      <c r="G119" s="157" t="s">
        <v>417</v>
      </c>
      <c r="H119" s="157" t="s">
        <v>1634</v>
      </c>
      <c r="I119" s="155"/>
      <c r="J119" s="158"/>
      <c r="K119" s="156" t="s">
        <v>1310</v>
      </c>
      <c r="L119" s="155"/>
      <c r="M119" s="157" t="s">
        <v>1183</v>
      </c>
      <c r="N119" s="152" t="s">
        <v>1198</v>
      </c>
      <c r="O119" s="246"/>
      <c r="P119" s="256"/>
      <c r="Q119" s="249" t="s">
        <v>630</v>
      </c>
      <c r="R119" s="157" t="s">
        <v>631</v>
      </c>
      <c r="S119" s="157" t="s">
        <v>799</v>
      </c>
      <c r="T119" s="157" t="s">
        <v>1127</v>
      </c>
      <c r="U119" s="157" t="s">
        <v>957</v>
      </c>
      <c r="V119" s="157" t="s">
        <v>980</v>
      </c>
      <c r="W119" s="258"/>
      <c r="X119" s="232"/>
      <c r="Y119" s="258"/>
      <c r="Z119" s="259">
        <f>IF(OR(J119="Fail",ISBLANK(J119)),INDEX('Issue Code Table'!C:C,MATCH(N:N,'Issue Code Table'!A:A,0)),IF(M119="Critical",6,IF(M119="Significant",5,IF(M119="Moderate",3,2))))</f>
        <v>4</v>
      </c>
    </row>
    <row r="120" spans="1:26" s="153" customFormat="1" ht="83.1" customHeight="1" x14ac:dyDescent="0.25">
      <c r="A120" s="164" t="s">
        <v>134</v>
      </c>
      <c r="B120" s="155" t="s">
        <v>1159</v>
      </c>
      <c r="C120" s="156" t="s">
        <v>1223</v>
      </c>
      <c r="D120" s="157" t="s">
        <v>21</v>
      </c>
      <c r="E120" s="157" t="s">
        <v>1468</v>
      </c>
      <c r="F120" s="157" t="s">
        <v>367</v>
      </c>
      <c r="G120" s="157" t="s">
        <v>417</v>
      </c>
      <c r="H120" s="157" t="s">
        <v>1635</v>
      </c>
      <c r="I120" s="155"/>
      <c r="J120" s="158"/>
      <c r="K120" s="156" t="s">
        <v>1311</v>
      </c>
      <c r="L120" s="155"/>
      <c r="M120" s="157" t="s">
        <v>1183</v>
      </c>
      <c r="N120" s="152" t="s">
        <v>1198</v>
      </c>
      <c r="O120" s="246"/>
      <c r="P120" s="256"/>
      <c r="Q120" s="249" t="s">
        <v>630</v>
      </c>
      <c r="R120" s="157" t="s">
        <v>632</v>
      </c>
      <c r="S120" s="157" t="s">
        <v>799</v>
      </c>
      <c r="T120" s="157" t="s">
        <v>1128</v>
      </c>
      <c r="U120" s="157" t="s">
        <v>957</v>
      </c>
      <c r="V120" s="157" t="s">
        <v>981</v>
      </c>
      <c r="W120" s="258"/>
      <c r="X120" s="232"/>
      <c r="Y120" s="258"/>
      <c r="Z120" s="259">
        <f>IF(OR(J120="Fail",ISBLANK(J120)),INDEX('Issue Code Table'!C:C,MATCH(N:N,'Issue Code Table'!A:A,0)),IF(M120="Critical",6,IF(M120="Significant",5,IF(M120="Moderate",3,2))))</f>
        <v>4</v>
      </c>
    </row>
    <row r="121" spans="1:26" s="153" customFormat="1" ht="83.1" customHeight="1" x14ac:dyDescent="0.25">
      <c r="A121" s="164" t="s">
        <v>135</v>
      </c>
      <c r="B121" s="155" t="s">
        <v>1159</v>
      </c>
      <c r="C121" s="156" t="s">
        <v>1223</v>
      </c>
      <c r="D121" s="157" t="s">
        <v>21</v>
      </c>
      <c r="E121" s="157" t="s">
        <v>1469</v>
      </c>
      <c r="F121" s="157" t="s">
        <v>368</v>
      </c>
      <c r="G121" s="157" t="s">
        <v>417</v>
      </c>
      <c r="H121" s="157" t="s">
        <v>1636</v>
      </c>
      <c r="I121" s="155"/>
      <c r="J121" s="158"/>
      <c r="K121" s="156" t="s">
        <v>1312</v>
      </c>
      <c r="L121" s="155"/>
      <c r="M121" s="157" t="s">
        <v>1183</v>
      </c>
      <c r="N121" s="152" t="s">
        <v>1198</v>
      </c>
      <c r="O121" s="246"/>
      <c r="P121" s="256"/>
      <c r="Q121" s="249" t="s">
        <v>630</v>
      </c>
      <c r="R121" s="157" t="s">
        <v>633</v>
      </c>
      <c r="S121" s="157" t="s">
        <v>799</v>
      </c>
      <c r="T121" s="157" t="s">
        <v>1129</v>
      </c>
      <c r="U121" s="157" t="s">
        <v>957</v>
      </c>
      <c r="V121" s="157" t="s">
        <v>982</v>
      </c>
      <c r="W121" s="258"/>
      <c r="X121" s="232"/>
      <c r="Y121" s="258"/>
      <c r="Z121" s="259">
        <f>IF(OR(J121="Fail",ISBLANK(J121)),INDEX('Issue Code Table'!C:C,MATCH(N:N,'Issue Code Table'!A:A,0)),IF(M121="Critical",6,IF(M121="Significant",5,IF(M121="Moderate",3,2))))</f>
        <v>4</v>
      </c>
    </row>
    <row r="122" spans="1:26" s="153" customFormat="1" ht="83.1" customHeight="1" x14ac:dyDescent="0.25">
      <c r="A122" s="164" t="s">
        <v>136</v>
      </c>
      <c r="B122" s="155" t="s">
        <v>1159</v>
      </c>
      <c r="C122" s="156" t="s">
        <v>1223</v>
      </c>
      <c r="D122" s="157" t="s">
        <v>21</v>
      </c>
      <c r="E122" s="157" t="s">
        <v>1470</v>
      </c>
      <c r="F122" s="157" t="s">
        <v>369</v>
      </c>
      <c r="G122" s="157" t="s">
        <v>417</v>
      </c>
      <c r="H122" s="157" t="s">
        <v>1637</v>
      </c>
      <c r="I122" s="155"/>
      <c r="J122" s="158"/>
      <c r="K122" s="156" t="s">
        <v>1313</v>
      </c>
      <c r="L122" s="155"/>
      <c r="M122" s="157" t="s">
        <v>1183</v>
      </c>
      <c r="N122" s="152" t="s">
        <v>1198</v>
      </c>
      <c r="O122" s="246"/>
      <c r="P122" s="256"/>
      <c r="Q122" s="249" t="s">
        <v>630</v>
      </c>
      <c r="R122" s="157" t="s">
        <v>634</v>
      </c>
      <c r="S122" s="157" t="s">
        <v>799</v>
      </c>
      <c r="T122" s="157" t="s">
        <v>1130</v>
      </c>
      <c r="U122" s="157" t="s">
        <v>957</v>
      </c>
      <c r="V122" s="157" t="s">
        <v>983</v>
      </c>
      <c r="W122" s="258"/>
      <c r="X122" s="232"/>
      <c r="Y122" s="258"/>
      <c r="Z122" s="259">
        <f>IF(OR(J122="Fail",ISBLANK(J122)),INDEX('Issue Code Table'!C:C,MATCH(N:N,'Issue Code Table'!A:A,0)),IF(M122="Critical",6,IF(M122="Significant",5,IF(M122="Moderate",3,2))))</f>
        <v>4</v>
      </c>
    </row>
    <row r="123" spans="1:26" s="153" customFormat="1" ht="83.1" customHeight="1" x14ac:dyDescent="0.25">
      <c r="A123" s="164" t="s">
        <v>137</v>
      </c>
      <c r="B123" s="155" t="s">
        <v>1159</v>
      </c>
      <c r="C123" s="156" t="s">
        <v>1223</v>
      </c>
      <c r="D123" s="157" t="s">
        <v>21</v>
      </c>
      <c r="E123" s="157" t="s">
        <v>1471</v>
      </c>
      <c r="F123" s="157" t="s">
        <v>370</v>
      </c>
      <c r="G123" s="157" t="s">
        <v>417</v>
      </c>
      <c r="H123" s="157" t="s">
        <v>1638</v>
      </c>
      <c r="I123" s="155"/>
      <c r="J123" s="158"/>
      <c r="K123" s="156" t="s">
        <v>1314</v>
      </c>
      <c r="L123" s="155"/>
      <c r="M123" s="157" t="s">
        <v>1183</v>
      </c>
      <c r="N123" s="152" t="s">
        <v>1198</v>
      </c>
      <c r="O123" s="246"/>
      <c r="P123" s="256"/>
      <c r="Q123" s="249" t="s">
        <v>635</v>
      </c>
      <c r="R123" s="157" t="s">
        <v>636</v>
      </c>
      <c r="S123" s="157" t="s">
        <v>799</v>
      </c>
      <c r="T123" s="157" t="s">
        <v>1121</v>
      </c>
      <c r="U123" s="157" t="s">
        <v>957</v>
      </c>
      <c r="V123" s="157" t="s">
        <v>984</v>
      </c>
      <c r="W123" s="258"/>
      <c r="X123" s="232"/>
      <c r="Y123" s="258"/>
      <c r="Z123" s="259">
        <f>IF(OR(J123="Fail",ISBLANK(J123)),INDEX('Issue Code Table'!C:C,MATCH(N:N,'Issue Code Table'!A:A,0)),IF(M123="Critical",6,IF(M123="Significant",5,IF(M123="Moderate",3,2))))</f>
        <v>4</v>
      </c>
    </row>
    <row r="124" spans="1:26" s="153" customFormat="1" ht="83.1" customHeight="1" x14ac:dyDescent="0.25">
      <c r="A124" s="164" t="s">
        <v>138</v>
      </c>
      <c r="B124" s="155" t="s">
        <v>1159</v>
      </c>
      <c r="C124" s="156" t="s">
        <v>1223</v>
      </c>
      <c r="D124" s="157" t="s">
        <v>21</v>
      </c>
      <c r="E124" s="157" t="s">
        <v>1472</v>
      </c>
      <c r="F124" s="157" t="s">
        <v>371</v>
      </c>
      <c r="G124" s="157" t="s">
        <v>417</v>
      </c>
      <c r="H124" s="157" t="s">
        <v>1639</v>
      </c>
      <c r="I124" s="155"/>
      <c r="J124" s="158"/>
      <c r="K124" s="156" t="s">
        <v>1315</v>
      </c>
      <c r="L124" s="155"/>
      <c r="M124" s="157" t="s">
        <v>1183</v>
      </c>
      <c r="N124" s="152" t="s">
        <v>1198</v>
      </c>
      <c r="O124" s="246"/>
      <c r="P124" s="256"/>
      <c r="Q124" s="249" t="s">
        <v>635</v>
      </c>
      <c r="R124" s="157" t="s">
        <v>637</v>
      </c>
      <c r="S124" s="157" t="s">
        <v>799</v>
      </c>
      <c r="T124" s="157" t="s">
        <v>1122</v>
      </c>
      <c r="U124" s="157" t="s">
        <v>957</v>
      </c>
      <c r="V124" s="157" t="s">
        <v>985</v>
      </c>
      <c r="W124" s="258"/>
      <c r="X124" s="232"/>
      <c r="Y124" s="258"/>
      <c r="Z124" s="259">
        <f>IF(OR(J124="Fail",ISBLANK(J124)),INDEX('Issue Code Table'!C:C,MATCH(N:N,'Issue Code Table'!A:A,0)),IF(M124="Critical",6,IF(M124="Significant",5,IF(M124="Moderate",3,2))))</f>
        <v>4</v>
      </c>
    </row>
    <row r="125" spans="1:26" s="153" customFormat="1" ht="83.1" customHeight="1" x14ac:dyDescent="0.25">
      <c r="A125" s="164" t="s">
        <v>139</v>
      </c>
      <c r="B125" s="155" t="s">
        <v>1159</v>
      </c>
      <c r="C125" s="156" t="s">
        <v>1223</v>
      </c>
      <c r="D125" s="157" t="s">
        <v>21</v>
      </c>
      <c r="E125" s="157" t="s">
        <v>1473</v>
      </c>
      <c r="F125" s="157" t="s">
        <v>372</v>
      </c>
      <c r="G125" s="157" t="s">
        <v>417</v>
      </c>
      <c r="H125" s="157" t="s">
        <v>1640</v>
      </c>
      <c r="I125" s="155"/>
      <c r="J125" s="158"/>
      <c r="K125" s="156" t="s">
        <v>1316</v>
      </c>
      <c r="L125" s="155"/>
      <c r="M125" s="157" t="s">
        <v>1183</v>
      </c>
      <c r="N125" s="152" t="s">
        <v>1198</v>
      </c>
      <c r="O125" s="246"/>
      <c r="P125" s="256"/>
      <c r="Q125" s="249" t="s">
        <v>635</v>
      </c>
      <c r="R125" s="157" t="s">
        <v>638</v>
      </c>
      <c r="S125" s="157" t="s">
        <v>799</v>
      </c>
      <c r="T125" s="157" t="s">
        <v>1123</v>
      </c>
      <c r="U125" s="157" t="s">
        <v>957</v>
      </c>
      <c r="V125" s="157" t="s">
        <v>986</v>
      </c>
      <c r="W125" s="258"/>
      <c r="X125" s="232"/>
      <c r="Y125" s="258"/>
      <c r="Z125" s="259">
        <f>IF(OR(J125="Fail",ISBLANK(J125)),INDEX('Issue Code Table'!C:C,MATCH(N:N,'Issue Code Table'!A:A,0)),IF(M125="Critical",6,IF(M125="Significant",5,IF(M125="Moderate",3,2))))</f>
        <v>4</v>
      </c>
    </row>
    <row r="126" spans="1:26" s="153" customFormat="1" ht="83.1" customHeight="1" x14ac:dyDescent="0.25">
      <c r="A126" s="164" t="s">
        <v>140</v>
      </c>
      <c r="B126" s="155" t="s">
        <v>1159</v>
      </c>
      <c r="C126" s="156" t="s">
        <v>1223</v>
      </c>
      <c r="D126" s="157" t="s">
        <v>21</v>
      </c>
      <c r="E126" s="157" t="s">
        <v>1474</v>
      </c>
      <c r="F126" s="157" t="s">
        <v>373</v>
      </c>
      <c r="G126" s="157" t="s">
        <v>417</v>
      </c>
      <c r="H126" s="157" t="s">
        <v>1641</v>
      </c>
      <c r="I126" s="155"/>
      <c r="J126" s="158"/>
      <c r="K126" s="156" t="s">
        <v>1317</v>
      </c>
      <c r="L126" s="155"/>
      <c r="M126" s="157" t="s">
        <v>1183</v>
      </c>
      <c r="N126" s="152" t="s">
        <v>1198</v>
      </c>
      <c r="O126" s="246"/>
      <c r="P126" s="256"/>
      <c r="Q126" s="249" t="s">
        <v>635</v>
      </c>
      <c r="R126" s="157" t="s">
        <v>639</v>
      </c>
      <c r="S126" s="157" t="s">
        <v>799</v>
      </c>
      <c r="T126" s="157" t="s">
        <v>1124</v>
      </c>
      <c r="U126" s="157" t="s">
        <v>957</v>
      </c>
      <c r="V126" s="157" t="s">
        <v>987</v>
      </c>
      <c r="W126" s="258"/>
      <c r="X126" s="232"/>
      <c r="Y126" s="258"/>
      <c r="Z126" s="259">
        <f>IF(OR(J126="Fail",ISBLANK(J126)),INDEX('Issue Code Table'!C:C,MATCH(N:N,'Issue Code Table'!A:A,0)),IF(M126="Critical",6,IF(M126="Significant",5,IF(M126="Moderate",3,2))))</f>
        <v>4</v>
      </c>
    </row>
    <row r="127" spans="1:26" s="153" customFormat="1" ht="83.1" customHeight="1" x14ac:dyDescent="0.25">
      <c r="A127" s="164" t="s">
        <v>141</v>
      </c>
      <c r="B127" s="155" t="s">
        <v>1159</v>
      </c>
      <c r="C127" s="156" t="s">
        <v>1223</v>
      </c>
      <c r="D127" s="157" t="s">
        <v>21</v>
      </c>
      <c r="E127" s="157" t="s">
        <v>1475</v>
      </c>
      <c r="F127" s="157" t="s">
        <v>374</v>
      </c>
      <c r="G127" s="157" t="s">
        <v>417</v>
      </c>
      <c r="H127" s="157" t="s">
        <v>1642</v>
      </c>
      <c r="I127" s="155"/>
      <c r="J127" s="158"/>
      <c r="K127" s="156" t="s">
        <v>1318</v>
      </c>
      <c r="L127" s="155"/>
      <c r="M127" s="157" t="s">
        <v>1183</v>
      </c>
      <c r="N127" s="152" t="s">
        <v>1198</v>
      </c>
      <c r="O127" s="246"/>
      <c r="P127" s="256"/>
      <c r="Q127" s="249" t="s">
        <v>635</v>
      </c>
      <c r="R127" s="157" t="s">
        <v>640</v>
      </c>
      <c r="S127" s="157" t="s">
        <v>799</v>
      </c>
      <c r="T127" s="157" t="s">
        <v>1125</v>
      </c>
      <c r="U127" s="157" t="s">
        <v>957</v>
      </c>
      <c r="V127" s="157" t="s">
        <v>988</v>
      </c>
      <c r="W127" s="258"/>
      <c r="X127" s="232"/>
      <c r="Y127" s="258"/>
      <c r="Z127" s="259">
        <f>IF(OR(J127="Fail",ISBLANK(J127)),INDEX('Issue Code Table'!C:C,MATCH(N:N,'Issue Code Table'!A:A,0)),IF(M127="Critical",6,IF(M127="Significant",5,IF(M127="Moderate",3,2))))</f>
        <v>4</v>
      </c>
    </row>
    <row r="128" spans="1:26" s="153" customFormat="1" ht="83.1" customHeight="1" x14ac:dyDescent="0.25">
      <c r="A128" s="164" t="s">
        <v>142</v>
      </c>
      <c r="B128" s="155" t="s">
        <v>1159</v>
      </c>
      <c r="C128" s="156" t="s">
        <v>1223</v>
      </c>
      <c r="D128" s="157" t="s">
        <v>21</v>
      </c>
      <c r="E128" s="157" t="s">
        <v>1476</v>
      </c>
      <c r="F128" s="157" t="s">
        <v>375</v>
      </c>
      <c r="G128" s="157" t="s">
        <v>417</v>
      </c>
      <c r="H128" s="157" t="s">
        <v>1643</v>
      </c>
      <c r="I128" s="155"/>
      <c r="J128" s="158"/>
      <c r="K128" s="156" t="s">
        <v>1319</v>
      </c>
      <c r="L128" s="155"/>
      <c r="M128" s="157" t="s">
        <v>1183</v>
      </c>
      <c r="N128" s="152" t="s">
        <v>1198</v>
      </c>
      <c r="O128" s="246"/>
      <c r="P128" s="256"/>
      <c r="Q128" s="249" t="s">
        <v>635</v>
      </c>
      <c r="R128" s="157" t="s">
        <v>641</v>
      </c>
      <c r="S128" s="157" t="s">
        <v>799</v>
      </c>
      <c r="T128" s="157" t="s">
        <v>1126</v>
      </c>
      <c r="U128" s="157" t="s">
        <v>957</v>
      </c>
      <c r="V128" s="157" t="s">
        <v>989</v>
      </c>
      <c r="W128" s="258"/>
      <c r="X128" s="232"/>
      <c r="Y128" s="258"/>
      <c r="Z128" s="259">
        <f>IF(OR(J128="Fail",ISBLANK(J128)),INDEX('Issue Code Table'!C:C,MATCH(N:N,'Issue Code Table'!A:A,0)),IF(M128="Critical",6,IF(M128="Significant",5,IF(M128="Moderate",3,2))))</f>
        <v>4</v>
      </c>
    </row>
    <row r="129" spans="1:26" s="153" customFormat="1" ht="83.1" customHeight="1" x14ac:dyDescent="0.25">
      <c r="A129" s="164" t="s">
        <v>143</v>
      </c>
      <c r="B129" s="155" t="s">
        <v>1159</v>
      </c>
      <c r="C129" s="156" t="s">
        <v>1223</v>
      </c>
      <c r="D129" s="157" t="s">
        <v>21</v>
      </c>
      <c r="E129" s="157" t="s">
        <v>1477</v>
      </c>
      <c r="F129" s="157" t="s">
        <v>376</v>
      </c>
      <c r="G129" s="157" t="s">
        <v>417</v>
      </c>
      <c r="H129" s="157" t="s">
        <v>1644</v>
      </c>
      <c r="I129" s="155"/>
      <c r="J129" s="158"/>
      <c r="K129" s="156" t="s">
        <v>1320</v>
      </c>
      <c r="L129" s="155"/>
      <c r="M129" s="157" t="s">
        <v>1183</v>
      </c>
      <c r="N129" s="152" t="s">
        <v>1198</v>
      </c>
      <c r="O129" s="246"/>
      <c r="P129" s="256"/>
      <c r="Q129" s="249" t="s">
        <v>642</v>
      </c>
      <c r="R129" s="157" t="s">
        <v>643</v>
      </c>
      <c r="S129" s="157" t="s">
        <v>799</v>
      </c>
      <c r="T129" s="157" t="s">
        <v>1117</v>
      </c>
      <c r="U129" s="157" t="s">
        <v>957</v>
      </c>
      <c r="V129" s="157" t="s">
        <v>990</v>
      </c>
      <c r="W129" s="258"/>
      <c r="X129" s="232"/>
      <c r="Y129" s="258"/>
      <c r="Z129" s="259">
        <f>IF(OR(J129="Fail",ISBLANK(J129)),INDEX('Issue Code Table'!C:C,MATCH(N:N,'Issue Code Table'!A:A,0)),IF(M129="Critical",6,IF(M129="Significant",5,IF(M129="Moderate",3,2))))</f>
        <v>4</v>
      </c>
    </row>
    <row r="130" spans="1:26" s="153" customFormat="1" ht="83.1" customHeight="1" x14ac:dyDescent="0.25">
      <c r="A130" s="164" t="s">
        <v>144</v>
      </c>
      <c r="B130" s="155" t="s">
        <v>1159</v>
      </c>
      <c r="C130" s="156" t="s">
        <v>1223</v>
      </c>
      <c r="D130" s="157" t="s">
        <v>21</v>
      </c>
      <c r="E130" s="157" t="s">
        <v>1478</v>
      </c>
      <c r="F130" s="157" t="s">
        <v>377</v>
      </c>
      <c r="G130" s="157" t="s">
        <v>417</v>
      </c>
      <c r="H130" s="157" t="s">
        <v>1645</v>
      </c>
      <c r="I130" s="155"/>
      <c r="J130" s="158"/>
      <c r="K130" s="156" t="s">
        <v>1321</v>
      </c>
      <c r="L130" s="155"/>
      <c r="M130" s="157" t="s">
        <v>1183</v>
      </c>
      <c r="N130" s="152" t="s">
        <v>1198</v>
      </c>
      <c r="O130" s="246"/>
      <c r="P130" s="256"/>
      <c r="Q130" s="249" t="s">
        <v>642</v>
      </c>
      <c r="R130" s="157" t="s">
        <v>644</v>
      </c>
      <c r="S130" s="157" t="s">
        <v>799</v>
      </c>
      <c r="T130" s="157" t="s">
        <v>1118</v>
      </c>
      <c r="U130" s="157" t="s">
        <v>957</v>
      </c>
      <c r="V130" s="157" t="s">
        <v>991</v>
      </c>
      <c r="W130" s="258"/>
      <c r="X130" s="232"/>
      <c r="Y130" s="258"/>
      <c r="Z130" s="259">
        <f>IF(OR(J130="Fail",ISBLANK(J130)),INDEX('Issue Code Table'!C:C,MATCH(N:N,'Issue Code Table'!A:A,0)),IF(M130="Critical",6,IF(M130="Significant",5,IF(M130="Moderate",3,2))))</f>
        <v>4</v>
      </c>
    </row>
    <row r="131" spans="1:26" s="153" customFormat="1" ht="83.1" customHeight="1" x14ac:dyDescent="0.25">
      <c r="A131" s="164" t="s">
        <v>145</v>
      </c>
      <c r="B131" s="155" t="s">
        <v>1159</v>
      </c>
      <c r="C131" s="156" t="s">
        <v>1223</v>
      </c>
      <c r="D131" s="157" t="s">
        <v>21</v>
      </c>
      <c r="E131" s="157" t="s">
        <v>1479</v>
      </c>
      <c r="F131" s="157" t="s">
        <v>378</v>
      </c>
      <c r="G131" s="157" t="s">
        <v>417</v>
      </c>
      <c r="H131" s="157" t="s">
        <v>1646</v>
      </c>
      <c r="I131" s="155"/>
      <c r="J131" s="158"/>
      <c r="K131" s="156" t="s">
        <v>1322</v>
      </c>
      <c r="L131" s="155"/>
      <c r="M131" s="157" t="s">
        <v>1183</v>
      </c>
      <c r="N131" s="152" t="s">
        <v>1198</v>
      </c>
      <c r="O131" s="246"/>
      <c r="P131" s="256"/>
      <c r="Q131" s="249" t="s">
        <v>642</v>
      </c>
      <c r="R131" s="157" t="s">
        <v>645</v>
      </c>
      <c r="S131" s="157" t="s">
        <v>799</v>
      </c>
      <c r="T131" s="157" t="s">
        <v>1119</v>
      </c>
      <c r="U131" s="157" t="s">
        <v>957</v>
      </c>
      <c r="V131" s="157" t="s">
        <v>992</v>
      </c>
      <c r="W131" s="258"/>
      <c r="X131" s="232"/>
      <c r="Y131" s="258"/>
      <c r="Z131" s="259">
        <f>IF(OR(J131="Fail",ISBLANK(J131)),INDEX('Issue Code Table'!C:C,MATCH(N:N,'Issue Code Table'!A:A,0)),IF(M131="Critical",6,IF(M131="Significant",5,IF(M131="Moderate",3,2))))</f>
        <v>4</v>
      </c>
    </row>
    <row r="132" spans="1:26" s="153" customFormat="1" ht="83.1" customHeight="1" x14ac:dyDescent="0.25">
      <c r="A132" s="164" t="s">
        <v>146</v>
      </c>
      <c r="B132" s="155" t="s">
        <v>1159</v>
      </c>
      <c r="C132" s="156" t="s">
        <v>1223</v>
      </c>
      <c r="D132" s="157" t="s">
        <v>21</v>
      </c>
      <c r="E132" s="157" t="s">
        <v>1480</v>
      </c>
      <c r="F132" s="157" t="s">
        <v>379</v>
      </c>
      <c r="G132" s="157" t="s">
        <v>417</v>
      </c>
      <c r="H132" s="157" t="s">
        <v>1647</v>
      </c>
      <c r="I132" s="155"/>
      <c r="J132" s="158"/>
      <c r="K132" s="156" t="s">
        <v>1323</v>
      </c>
      <c r="L132" s="155"/>
      <c r="M132" s="157" t="s">
        <v>1183</v>
      </c>
      <c r="N132" s="152" t="s">
        <v>1198</v>
      </c>
      <c r="O132" s="246"/>
      <c r="P132" s="256"/>
      <c r="Q132" s="249" t="s">
        <v>642</v>
      </c>
      <c r="R132" s="157" t="s">
        <v>646</v>
      </c>
      <c r="S132" s="157" t="s">
        <v>799</v>
      </c>
      <c r="T132" s="157" t="s">
        <v>1120</v>
      </c>
      <c r="U132" s="157" t="s">
        <v>957</v>
      </c>
      <c r="V132" s="157" t="s">
        <v>993</v>
      </c>
      <c r="W132" s="258"/>
      <c r="X132" s="232"/>
      <c r="Y132" s="258"/>
      <c r="Z132" s="259">
        <f>IF(OR(J132="Fail",ISBLANK(J132)),INDEX('Issue Code Table'!C:C,MATCH(N:N,'Issue Code Table'!A:A,0)),IF(M132="Critical",6,IF(M132="Significant",5,IF(M132="Moderate",3,2))))</f>
        <v>4</v>
      </c>
    </row>
    <row r="133" spans="1:26" s="153" customFormat="1" ht="83.1" customHeight="1" x14ac:dyDescent="0.25">
      <c r="A133" s="164" t="s">
        <v>147</v>
      </c>
      <c r="B133" s="155" t="s">
        <v>1155</v>
      </c>
      <c r="C133" s="156" t="s">
        <v>1221</v>
      </c>
      <c r="D133" s="157" t="s">
        <v>21</v>
      </c>
      <c r="E133" s="157" t="s">
        <v>1481</v>
      </c>
      <c r="F133" s="157" t="s">
        <v>380</v>
      </c>
      <c r="G133" s="157" t="s">
        <v>417</v>
      </c>
      <c r="H133" s="157" t="s">
        <v>1648</v>
      </c>
      <c r="I133" s="155"/>
      <c r="J133" s="158"/>
      <c r="K133" s="156" t="s">
        <v>1324</v>
      </c>
      <c r="L133" s="155"/>
      <c r="M133" s="157" t="s">
        <v>1183</v>
      </c>
      <c r="N133" s="152" t="s">
        <v>1198</v>
      </c>
      <c r="O133" s="246"/>
      <c r="P133" s="256"/>
      <c r="Q133" s="249" t="s">
        <v>647</v>
      </c>
      <c r="R133" s="157" t="s">
        <v>651</v>
      </c>
      <c r="S133" s="157" t="s">
        <v>799</v>
      </c>
      <c r="T133" s="157" t="s">
        <v>1111</v>
      </c>
      <c r="U133" s="157" t="s">
        <v>957</v>
      </c>
      <c r="V133" s="157" t="s">
        <v>997</v>
      </c>
      <c r="W133" s="258"/>
      <c r="X133" s="232"/>
      <c r="Y133" s="258"/>
      <c r="Z133" s="259">
        <f>IF(OR(J133="Fail",ISBLANK(J133)),INDEX('Issue Code Table'!C:C,MATCH(N:N,'Issue Code Table'!A:A,0)),IF(M133="Critical",6,IF(M133="Significant",5,IF(M133="Moderate",3,2))))</f>
        <v>4</v>
      </c>
    </row>
    <row r="134" spans="1:26" s="153" customFormat="1" ht="83.1" customHeight="1" x14ac:dyDescent="0.25">
      <c r="A134" s="164" t="s">
        <v>148</v>
      </c>
      <c r="B134" s="155" t="s">
        <v>1159</v>
      </c>
      <c r="C134" s="156" t="s">
        <v>1223</v>
      </c>
      <c r="D134" s="157" t="s">
        <v>21</v>
      </c>
      <c r="E134" s="157" t="s">
        <v>1482</v>
      </c>
      <c r="F134" s="157" t="s">
        <v>381</v>
      </c>
      <c r="G134" s="157" t="s">
        <v>417</v>
      </c>
      <c r="H134" s="157" t="s">
        <v>1649</v>
      </c>
      <c r="I134" s="155"/>
      <c r="J134" s="158"/>
      <c r="K134" s="156" t="s">
        <v>1325</v>
      </c>
      <c r="L134" s="155"/>
      <c r="M134" s="157" t="s">
        <v>1183</v>
      </c>
      <c r="N134" s="152" t="s">
        <v>1198</v>
      </c>
      <c r="O134" s="246"/>
      <c r="P134" s="256"/>
      <c r="Q134" s="249" t="s">
        <v>647</v>
      </c>
      <c r="R134" s="157" t="s">
        <v>652</v>
      </c>
      <c r="S134" s="157" t="s">
        <v>799</v>
      </c>
      <c r="T134" s="157" t="s">
        <v>1112</v>
      </c>
      <c r="U134" s="157" t="s">
        <v>957</v>
      </c>
      <c r="V134" s="157" t="s">
        <v>998</v>
      </c>
      <c r="W134" s="258"/>
      <c r="X134" s="232"/>
      <c r="Y134" s="258"/>
      <c r="Z134" s="259">
        <f>IF(OR(J134="Fail",ISBLANK(J134)),INDEX('Issue Code Table'!C:C,MATCH(N:N,'Issue Code Table'!A:A,0)),IF(M134="Critical",6,IF(M134="Significant",5,IF(M134="Moderate",3,2))))</f>
        <v>4</v>
      </c>
    </row>
    <row r="135" spans="1:26" s="153" customFormat="1" ht="83.1" customHeight="1" x14ac:dyDescent="0.25">
      <c r="A135" s="164" t="s">
        <v>149</v>
      </c>
      <c r="B135" s="155" t="s">
        <v>1159</v>
      </c>
      <c r="C135" s="156" t="s">
        <v>1223</v>
      </c>
      <c r="D135" s="157" t="s">
        <v>21</v>
      </c>
      <c r="E135" s="157" t="s">
        <v>1483</v>
      </c>
      <c r="F135" s="157" t="s">
        <v>382</v>
      </c>
      <c r="G135" s="157" t="s">
        <v>417</v>
      </c>
      <c r="H135" s="157" t="s">
        <v>1650</v>
      </c>
      <c r="I135" s="155"/>
      <c r="J135" s="158"/>
      <c r="K135" s="156" t="s">
        <v>1326</v>
      </c>
      <c r="L135" s="155"/>
      <c r="M135" s="157" t="s">
        <v>1183</v>
      </c>
      <c r="N135" s="152" t="s">
        <v>1198</v>
      </c>
      <c r="O135" s="246"/>
      <c r="P135" s="256"/>
      <c r="Q135" s="249" t="s">
        <v>647</v>
      </c>
      <c r="R135" s="157" t="s">
        <v>653</v>
      </c>
      <c r="S135" s="157" t="s">
        <v>799</v>
      </c>
      <c r="T135" s="157" t="s">
        <v>1113</v>
      </c>
      <c r="U135" s="157" t="s">
        <v>957</v>
      </c>
      <c r="V135" s="157" t="s">
        <v>999</v>
      </c>
      <c r="W135" s="258"/>
      <c r="X135" s="232"/>
      <c r="Y135" s="258"/>
      <c r="Z135" s="259">
        <f>IF(OR(J135="Fail",ISBLANK(J135)),INDEX('Issue Code Table'!C:C,MATCH(N:N,'Issue Code Table'!A:A,0)),IF(M135="Critical",6,IF(M135="Significant",5,IF(M135="Moderate",3,2))))</f>
        <v>4</v>
      </c>
    </row>
    <row r="136" spans="1:26" s="153" customFormat="1" ht="83.1" customHeight="1" x14ac:dyDescent="0.25">
      <c r="A136" s="164" t="s">
        <v>150</v>
      </c>
      <c r="B136" s="155" t="s">
        <v>1159</v>
      </c>
      <c r="C136" s="156" t="s">
        <v>1223</v>
      </c>
      <c r="D136" s="157" t="s">
        <v>21</v>
      </c>
      <c r="E136" s="157" t="s">
        <v>1484</v>
      </c>
      <c r="F136" s="157" t="s">
        <v>383</v>
      </c>
      <c r="G136" s="157" t="s">
        <v>417</v>
      </c>
      <c r="H136" s="157" t="s">
        <v>1651</v>
      </c>
      <c r="I136" s="155"/>
      <c r="J136" s="158"/>
      <c r="K136" s="156" t="s">
        <v>1327</v>
      </c>
      <c r="L136" s="155"/>
      <c r="M136" s="157" t="s">
        <v>1183</v>
      </c>
      <c r="N136" s="152" t="s">
        <v>1198</v>
      </c>
      <c r="O136" s="246"/>
      <c r="P136" s="256"/>
      <c r="Q136" s="249" t="s">
        <v>647</v>
      </c>
      <c r="R136" s="157" t="s">
        <v>654</v>
      </c>
      <c r="S136" s="157" t="s">
        <v>799</v>
      </c>
      <c r="T136" s="157" t="s">
        <v>1114</v>
      </c>
      <c r="U136" s="157" t="s">
        <v>957</v>
      </c>
      <c r="V136" s="157" t="s">
        <v>1000</v>
      </c>
      <c r="W136" s="258"/>
      <c r="X136" s="232"/>
      <c r="Y136" s="258"/>
      <c r="Z136" s="259">
        <f>IF(OR(J136="Fail",ISBLANK(J136)),INDEX('Issue Code Table'!C:C,MATCH(N:N,'Issue Code Table'!A:A,0)),IF(M136="Critical",6,IF(M136="Significant",5,IF(M136="Moderate",3,2))))</f>
        <v>4</v>
      </c>
    </row>
    <row r="137" spans="1:26" s="153" customFormat="1" ht="83.1" customHeight="1" x14ac:dyDescent="0.25">
      <c r="A137" s="164" t="s">
        <v>151</v>
      </c>
      <c r="B137" s="155" t="s">
        <v>1155</v>
      </c>
      <c r="C137" s="156" t="s">
        <v>1221</v>
      </c>
      <c r="D137" s="157" t="s">
        <v>21</v>
      </c>
      <c r="E137" s="157" t="s">
        <v>1485</v>
      </c>
      <c r="F137" s="157" t="s">
        <v>384</v>
      </c>
      <c r="G137" s="157" t="s">
        <v>417</v>
      </c>
      <c r="H137" s="157" t="s">
        <v>1652</v>
      </c>
      <c r="I137" s="155"/>
      <c r="J137" s="158"/>
      <c r="K137" s="156" t="s">
        <v>1328</v>
      </c>
      <c r="L137" s="155"/>
      <c r="M137" s="157" t="s">
        <v>1183</v>
      </c>
      <c r="N137" s="152" t="s">
        <v>1198</v>
      </c>
      <c r="O137" s="246"/>
      <c r="P137" s="256"/>
      <c r="Q137" s="249" t="s">
        <v>647</v>
      </c>
      <c r="R137" s="157" t="s">
        <v>655</v>
      </c>
      <c r="S137" s="157" t="s">
        <v>799</v>
      </c>
      <c r="T137" s="157" t="s">
        <v>1115</v>
      </c>
      <c r="U137" s="157" t="s">
        <v>957</v>
      </c>
      <c r="V137" s="157" t="s">
        <v>1001</v>
      </c>
      <c r="W137" s="258"/>
      <c r="X137" s="232"/>
      <c r="Y137" s="258"/>
      <c r="Z137" s="259">
        <f>IF(OR(J137="Fail",ISBLANK(J137)),INDEX('Issue Code Table'!C:C,MATCH(N:N,'Issue Code Table'!A:A,0)),IF(M137="Critical",6,IF(M137="Significant",5,IF(M137="Moderate",3,2))))</f>
        <v>4</v>
      </c>
    </row>
    <row r="138" spans="1:26" s="153" customFormat="1" ht="83.1" customHeight="1" x14ac:dyDescent="0.25">
      <c r="A138" s="164" t="s">
        <v>152</v>
      </c>
      <c r="B138" s="155" t="s">
        <v>1159</v>
      </c>
      <c r="C138" s="156" t="s">
        <v>1223</v>
      </c>
      <c r="D138" s="157" t="s">
        <v>21</v>
      </c>
      <c r="E138" s="157" t="s">
        <v>1486</v>
      </c>
      <c r="F138" s="157" t="s">
        <v>385</v>
      </c>
      <c r="G138" s="157" t="s">
        <v>417</v>
      </c>
      <c r="H138" s="157" t="s">
        <v>1653</v>
      </c>
      <c r="I138" s="155"/>
      <c r="J138" s="158"/>
      <c r="K138" s="156" t="s">
        <v>1329</v>
      </c>
      <c r="L138" s="155"/>
      <c r="M138" s="157" t="s">
        <v>1183</v>
      </c>
      <c r="N138" s="152" t="s">
        <v>1198</v>
      </c>
      <c r="O138" s="246"/>
      <c r="P138" s="256"/>
      <c r="Q138" s="249" t="s">
        <v>647</v>
      </c>
      <c r="R138" s="157" t="s">
        <v>656</v>
      </c>
      <c r="S138" s="157" t="s">
        <v>798</v>
      </c>
      <c r="T138" s="157" t="s">
        <v>1116</v>
      </c>
      <c r="U138" s="157" t="s">
        <v>957</v>
      </c>
      <c r="V138" s="157" t="s">
        <v>1002</v>
      </c>
      <c r="W138" s="258"/>
      <c r="X138" s="232"/>
      <c r="Y138" s="258"/>
      <c r="Z138" s="259">
        <f>IF(OR(J138="Fail",ISBLANK(J138)),INDEX('Issue Code Table'!C:C,MATCH(N:N,'Issue Code Table'!A:A,0)),IF(M138="Critical",6,IF(M138="Significant",5,IF(M138="Moderate",3,2))))</f>
        <v>4</v>
      </c>
    </row>
    <row r="139" spans="1:26" s="153" customFormat="1" ht="83.1" customHeight="1" x14ac:dyDescent="0.25">
      <c r="A139" s="164" t="s">
        <v>153</v>
      </c>
      <c r="B139" s="155" t="s">
        <v>1159</v>
      </c>
      <c r="C139" s="156" t="s">
        <v>1223</v>
      </c>
      <c r="D139" s="157" t="s">
        <v>21</v>
      </c>
      <c r="E139" s="157" t="s">
        <v>1487</v>
      </c>
      <c r="F139" s="157" t="s">
        <v>386</v>
      </c>
      <c r="G139" s="157" t="s">
        <v>417</v>
      </c>
      <c r="H139" s="157" t="s">
        <v>1654</v>
      </c>
      <c r="I139" s="155"/>
      <c r="J139" s="158"/>
      <c r="K139" s="156" t="s">
        <v>1330</v>
      </c>
      <c r="L139" s="155"/>
      <c r="M139" s="157" t="s">
        <v>1183</v>
      </c>
      <c r="N139" s="152" t="s">
        <v>1198</v>
      </c>
      <c r="O139" s="246"/>
      <c r="P139" s="256"/>
      <c r="Q139" s="249" t="s">
        <v>647</v>
      </c>
      <c r="R139" s="157" t="s">
        <v>648</v>
      </c>
      <c r="S139" s="157" t="s">
        <v>799</v>
      </c>
      <c r="T139" s="157" t="s">
        <v>1108</v>
      </c>
      <c r="U139" s="157" t="s">
        <v>957</v>
      </c>
      <c r="V139" s="157" t="s">
        <v>994</v>
      </c>
      <c r="W139" s="258"/>
      <c r="X139" s="232"/>
      <c r="Y139" s="258"/>
      <c r="Z139" s="259">
        <f>IF(OR(J139="Fail",ISBLANK(J139)),INDEX('Issue Code Table'!C:C,MATCH(N:N,'Issue Code Table'!A:A,0)),IF(M139="Critical",6,IF(M139="Significant",5,IF(M139="Moderate",3,2))))</f>
        <v>4</v>
      </c>
    </row>
    <row r="140" spans="1:26" s="153" customFormat="1" ht="83.1" customHeight="1" x14ac:dyDescent="0.25">
      <c r="A140" s="164" t="s">
        <v>154</v>
      </c>
      <c r="B140" s="155" t="s">
        <v>1159</v>
      </c>
      <c r="C140" s="156" t="s">
        <v>1223</v>
      </c>
      <c r="D140" s="157" t="s">
        <v>21</v>
      </c>
      <c r="E140" s="157" t="s">
        <v>1488</v>
      </c>
      <c r="F140" s="157" t="s">
        <v>387</v>
      </c>
      <c r="G140" s="157" t="s">
        <v>417</v>
      </c>
      <c r="H140" s="157" t="s">
        <v>1655</v>
      </c>
      <c r="I140" s="155"/>
      <c r="J140" s="158"/>
      <c r="K140" s="156" t="s">
        <v>1331</v>
      </c>
      <c r="L140" s="155"/>
      <c r="M140" s="157" t="s">
        <v>1183</v>
      </c>
      <c r="N140" s="152" t="s">
        <v>1198</v>
      </c>
      <c r="O140" s="246"/>
      <c r="P140" s="256"/>
      <c r="Q140" s="249" t="s">
        <v>647</v>
      </c>
      <c r="R140" s="157" t="s">
        <v>649</v>
      </c>
      <c r="S140" s="157" t="s">
        <v>799</v>
      </c>
      <c r="T140" s="157" t="s">
        <v>1109</v>
      </c>
      <c r="U140" s="157" t="s">
        <v>957</v>
      </c>
      <c r="V140" s="157" t="s">
        <v>995</v>
      </c>
      <c r="W140" s="258"/>
      <c r="X140" s="232"/>
      <c r="Y140" s="258"/>
      <c r="Z140" s="259">
        <f>IF(OR(J140="Fail",ISBLANK(J140)),INDEX('Issue Code Table'!C:C,MATCH(N:N,'Issue Code Table'!A:A,0)),IF(M140="Critical",6,IF(M140="Significant",5,IF(M140="Moderate",3,2))))</f>
        <v>4</v>
      </c>
    </row>
    <row r="141" spans="1:26" s="153" customFormat="1" ht="83.1" customHeight="1" x14ac:dyDescent="0.25">
      <c r="A141" s="164" t="s">
        <v>155</v>
      </c>
      <c r="B141" s="155" t="s">
        <v>1159</v>
      </c>
      <c r="C141" s="156" t="s">
        <v>1223</v>
      </c>
      <c r="D141" s="157" t="s">
        <v>21</v>
      </c>
      <c r="E141" s="157" t="s">
        <v>1489</v>
      </c>
      <c r="F141" s="157" t="s">
        <v>388</v>
      </c>
      <c r="G141" s="157" t="s">
        <v>417</v>
      </c>
      <c r="H141" s="157" t="s">
        <v>1656</v>
      </c>
      <c r="I141" s="155"/>
      <c r="J141" s="158"/>
      <c r="K141" s="156" t="s">
        <v>1332</v>
      </c>
      <c r="L141" s="155"/>
      <c r="M141" s="157" t="s">
        <v>1183</v>
      </c>
      <c r="N141" s="152" t="s">
        <v>1198</v>
      </c>
      <c r="O141" s="246"/>
      <c r="P141" s="256"/>
      <c r="Q141" s="249" t="s">
        <v>647</v>
      </c>
      <c r="R141" s="157" t="s">
        <v>650</v>
      </c>
      <c r="S141" s="157" t="s">
        <v>799</v>
      </c>
      <c r="T141" s="157" t="s">
        <v>1110</v>
      </c>
      <c r="U141" s="157" t="s">
        <v>957</v>
      </c>
      <c r="V141" s="157" t="s">
        <v>996</v>
      </c>
      <c r="W141" s="258"/>
      <c r="X141" s="232"/>
      <c r="Y141" s="258"/>
      <c r="Z141" s="259">
        <f>IF(OR(J141="Fail",ISBLANK(J141)),INDEX('Issue Code Table'!C:C,MATCH(N:N,'Issue Code Table'!A:A,0)),IF(M141="Critical",6,IF(M141="Significant",5,IF(M141="Moderate",3,2))))</f>
        <v>4</v>
      </c>
    </row>
    <row r="142" spans="1:26" s="153" customFormat="1" ht="83.1" customHeight="1" x14ac:dyDescent="0.25">
      <c r="A142" s="164" t="s">
        <v>156</v>
      </c>
      <c r="B142" s="155" t="s">
        <v>1159</v>
      </c>
      <c r="C142" s="156" t="s">
        <v>1223</v>
      </c>
      <c r="D142" s="157" t="s">
        <v>21</v>
      </c>
      <c r="E142" s="157" t="s">
        <v>1490</v>
      </c>
      <c r="F142" s="157" t="s">
        <v>389</v>
      </c>
      <c r="G142" s="157" t="s">
        <v>417</v>
      </c>
      <c r="H142" s="157" t="s">
        <v>1657</v>
      </c>
      <c r="I142" s="155"/>
      <c r="J142" s="158"/>
      <c r="K142" s="156" t="s">
        <v>1333</v>
      </c>
      <c r="L142" s="155"/>
      <c r="M142" s="157" t="s">
        <v>1183</v>
      </c>
      <c r="N142" s="152" t="s">
        <v>1198</v>
      </c>
      <c r="O142" s="246"/>
      <c r="P142" s="256"/>
      <c r="Q142" s="249" t="s">
        <v>657</v>
      </c>
      <c r="R142" s="157" t="s">
        <v>658</v>
      </c>
      <c r="S142" s="157" t="s">
        <v>798</v>
      </c>
      <c r="T142" s="157" t="s">
        <v>1105</v>
      </c>
      <c r="U142" s="157" t="s">
        <v>957</v>
      </c>
      <c r="V142" s="157" t="s">
        <v>1003</v>
      </c>
      <c r="W142" s="258"/>
      <c r="X142" s="232"/>
      <c r="Y142" s="258"/>
      <c r="Z142" s="259">
        <f>IF(OR(J142="Fail",ISBLANK(J142)),INDEX('Issue Code Table'!C:C,MATCH(N:N,'Issue Code Table'!A:A,0)),IF(M142="Critical",6,IF(M142="Significant",5,IF(M142="Moderate",3,2))))</f>
        <v>4</v>
      </c>
    </row>
    <row r="143" spans="1:26" s="153" customFormat="1" ht="83.1" customHeight="1" x14ac:dyDescent="0.25">
      <c r="A143" s="164" t="s">
        <v>157</v>
      </c>
      <c r="B143" s="155" t="s">
        <v>1159</v>
      </c>
      <c r="C143" s="156" t="s">
        <v>1223</v>
      </c>
      <c r="D143" s="157" t="s">
        <v>21</v>
      </c>
      <c r="E143" s="157" t="s">
        <v>1491</v>
      </c>
      <c r="F143" s="157" t="s">
        <v>390</v>
      </c>
      <c r="G143" s="157" t="s">
        <v>417</v>
      </c>
      <c r="H143" s="157" t="s">
        <v>1658</v>
      </c>
      <c r="I143" s="155"/>
      <c r="J143" s="158"/>
      <c r="K143" s="156" t="s">
        <v>1334</v>
      </c>
      <c r="L143" s="155"/>
      <c r="M143" s="157" t="s">
        <v>1183</v>
      </c>
      <c r="N143" s="152" t="s">
        <v>1198</v>
      </c>
      <c r="O143" s="246"/>
      <c r="P143" s="256"/>
      <c r="Q143" s="249" t="s">
        <v>657</v>
      </c>
      <c r="R143" s="157" t="s">
        <v>659</v>
      </c>
      <c r="S143" s="157" t="s">
        <v>798</v>
      </c>
      <c r="T143" s="157" t="s">
        <v>1106</v>
      </c>
      <c r="U143" s="157" t="s">
        <v>957</v>
      </c>
      <c r="V143" s="157" t="s">
        <v>1004</v>
      </c>
      <c r="W143" s="258"/>
      <c r="X143" s="232"/>
      <c r="Y143" s="258"/>
      <c r="Z143" s="259">
        <f>IF(OR(J143="Fail",ISBLANK(J143)),INDEX('Issue Code Table'!C:C,MATCH(N:N,'Issue Code Table'!A:A,0)),IF(M143="Critical",6,IF(M143="Significant",5,IF(M143="Moderate",3,2))))</f>
        <v>4</v>
      </c>
    </row>
    <row r="144" spans="1:26" s="153" customFormat="1" ht="83.1" customHeight="1" x14ac:dyDescent="0.25">
      <c r="A144" s="164" t="s">
        <v>158</v>
      </c>
      <c r="B144" s="155" t="s">
        <v>1159</v>
      </c>
      <c r="C144" s="156" t="s">
        <v>1223</v>
      </c>
      <c r="D144" s="157" t="s">
        <v>21</v>
      </c>
      <c r="E144" s="157" t="s">
        <v>1492</v>
      </c>
      <c r="F144" s="157" t="s">
        <v>389</v>
      </c>
      <c r="G144" s="157" t="s">
        <v>417</v>
      </c>
      <c r="H144" s="157" t="s">
        <v>1659</v>
      </c>
      <c r="I144" s="155"/>
      <c r="J144" s="158"/>
      <c r="K144" s="156" t="s">
        <v>1335</v>
      </c>
      <c r="L144" s="155"/>
      <c r="M144" s="157" t="s">
        <v>1183</v>
      </c>
      <c r="N144" s="152" t="s">
        <v>1198</v>
      </c>
      <c r="O144" s="246"/>
      <c r="P144" s="256"/>
      <c r="Q144" s="249" t="s">
        <v>657</v>
      </c>
      <c r="R144" s="157" t="s">
        <v>660</v>
      </c>
      <c r="S144" s="157" t="s">
        <v>798</v>
      </c>
      <c r="T144" s="157" t="s">
        <v>1107</v>
      </c>
      <c r="U144" s="157" t="s">
        <v>957</v>
      </c>
      <c r="V144" s="157" t="s">
        <v>1005</v>
      </c>
      <c r="W144" s="258"/>
      <c r="X144" s="232"/>
      <c r="Y144" s="258"/>
      <c r="Z144" s="259">
        <f>IF(OR(J144="Fail",ISBLANK(J144)),INDEX('Issue Code Table'!C:C,MATCH(N:N,'Issue Code Table'!A:A,0)),IF(M144="Critical",6,IF(M144="Significant",5,IF(M144="Moderate",3,2))))</f>
        <v>4</v>
      </c>
    </row>
    <row r="145" spans="1:26" s="153" customFormat="1" ht="83.1" customHeight="1" x14ac:dyDescent="0.25">
      <c r="A145" s="164" t="s">
        <v>159</v>
      </c>
      <c r="B145" s="155" t="s">
        <v>1159</v>
      </c>
      <c r="C145" s="156" t="s">
        <v>1223</v>
      </c>
      <c r="D145" s="157" t="s">
        <v>21</v>
      </c>
      <c r="E145" s="157" t="s">
        <v>1493</v>
      </c>
      <c r="F145" s="157" t="s">
        <v>391</v>
      </c>
      <c r="G145" s="157" t="s">
        <v>417</v>
      </c>
      <c r="H145" s="157" t="s">
        <v>1660</v>
      </c>
      <c r="I145" s="155"/>
      <c r="J145" s="158"/>
      <c r="K145" s="156" t="s">
        <v>1336</v>
      </c>
      <c r="L145" s="155"/>
      <c r="M145" s="157" t="s">
        <v>1183</v>
      </c>
      <c r="N145" s="152" t="s">
        <v>1198</v>
      </c>
      <c r="O145" s="246"/>
      <c r="P145" s="256"/>
      <c r="Q145" s="249" t="s">
        <v>661</v>
      </c>
      <c r="R145" s="157" t="s">
        <v>662</v>
      </c>
      <c r="S145" s="157" t="s">
        <v>798</v>
      </c>
      <c r="T145" s="157" t="s">
        <v>1101</v>
      </c>
      <c r="U145" s="157" t="s">
        <v>957</v>
      </c>
      <c r="V145" s="157" t="s">
        <v>1006</v>
      </c>
      <c r="W145" s="258"/>
      <c r="X145" s="232"/>
      <c r="Y145" s="258"/>
      <c r="Z145" s="259">
        <f>IF(OR(J145="Fail",ISBLANK(J145)),INDEX('Issue Code Table'!C:C,MATCH(N:N,'Issue Code Table'!A:A,0)),IF(M145="Critical",6,IF(M145="Significant",5,IF(M145="Moderate",3,2))))</f>
        <v>4</v>
      </c>
    </row>
    <row r="146" spans="1:26" s="153" customFormat="1" ht="83.1" customHeight="1" x14ac:dyDescent="0.25">
      <c r="A146" s="164" t="s">
        <v>160</v>
      </c>
      <c r="B146" s="155" t="s">
        <v>1159</v>
      </c>
      <c r="C146" s="156" t="s">
        <v>1223</v>
      </c>
      <c r="D146" s="157" t="s">
        <v>21</v>
      </c>
      <c r="E146" s="157" t="s">
        <v>1494</v>
      </c>
      <c r="F146" s="157" t="s">
        <v>392</v>
      </c>
      <c r="G146" s="157" t="s">
        <v>417</v>
      </c>
      <c r="H146" s="157" t="s">
        <v>1661</v>
      </c>
      <c r="I146" s="155"/>
      <c r="J146" s="158"/>
      <c r="K146" s="156" t="s">
        <v>1337</v>
      </c>
      <c r="L146" s="155"/>
      <c r="M146" s="157" t="s">
        <v>1183</v>
      </c>
      <c r="N146" s="152" t="s">
        <v>1198</v>
      </c>
      <c r="O146" s="246"/>
      <c r="P146" s="256"/>
      <c r="Q146" s="249" t="s">
        <v>661</v>
      </c>
      <c r="R146" s="157" t="s">
        <v>663</v>
      </c>
      <c r="S146" s="157" t="s">
        <v>799</v>
      </c>
      <c r="T146" s="157" t="s">
        <v>1102</v>
      </c>
      <c r="U146" s="157" t="s">
        <v>957</v>
      </c>
      <c r="V146" s="157" t="s">
        <v>1007</v>
      </c>
      <c r="W146" s="258"/>
      <c r="X146" s="232"/>
      <c r="Y146" s="258"/>
      <c r="Z146" s="259">
        <f>IF(OR(J146="Fail",ISBLANK(J146)),INDEX('Issue Code Table'!C:C,MATCH(N:N,'Issue Code Table'!A:A,0)),IF(M146="Critical",6,IF(M146="Significant",5,IF(M146="Moderate",3,2))))</f>
        <v>4</v>
      </c>
    </row>
    <row r="147" spans="1:26" s="153" customFormat="1" ht="83.1" customHeight="1" x14ac:dyDescent="0.25">
      <c r="A147" s="164" t="s">
        <v>161</v>
      </c>
      <c r="B147" s="155" t="s">
        <v>1159</v>
      </c>
      <c r="C147" s="156" t="s">
        <v>1223</v>
      </c>
      <c r="D147" s="157" t="s">
        <v>21</v>
      </c>
      <c r="E147" s="157" t="s">
        <v>1495</v>
      </c>
      <c r="F147" s="157" t="s">
        <v>393</v>
      </c>
      <c r="G147" s="157" t="s">
        <v>417</v>
      </c>
      <c r="H147" s="157" t="s">
        <v>1662</v>
      </c>
      <c r="I147" s="155"/>
      <c r="J147" s="158"/>
      <c r="K147" s="156" t="s">
        <v>1338</v>
      </c>
      <c r="L147" s="155"/>
      <c r="M147" s="157" t="s">
        <v>1183</v>
      </c>
      <c r="N147" s="152" t="s">
        <v>1198</v>
      </c>
      <c r="O147" s="246"/>
      <c r="P147" s="256"/>
      <c r="Q147" s="249" t="s">
        <v>661</v>
      </c>
      <c r="R147" s="157" t="s">
        <v>664</v>
      </c>
      <c r="S147" s="157" t="s">
        <v>799</v>
      </c>
      <c r="T147" s="157" t="s">
        <v>1103</v>
      </c>
      <c r="U147" s="157" t="s">
        <v>957</v>
      </c>
      <c r="V147" s="157" t="s">
        <v>1008</v>
      </c>
      <c r="W147" s="258"/>
      <c r="X147" s="232"/>
      <c r="Y147" s="258"/>
      <c r="Z147" s="259">
        <f>IF(OR(J147="Fail",ISBLANK(J147)),INDEX('Issue Code Table'!C:C,MATCH(N:N,'Issue Code Table'!A:A,0)),IF(M147="Critical",6,IF(M147="Significant",5,IF(M147="Moderate",3,2))))</f>
        <v>4</v>
      </c>
    </row>
    <row r="148" spans="1:26" s="153" customFormat="1" ht="83.1" customHeight="1" x14ac:dyDescent="0.25">
      <c r="A148" s="164" t="s">
        <v>162</v>
      </c>
      <c r="B148" s="155" t="s">
        <v>1159</v>
      </c>
      <c r="C148" s="156" t="s">
        <v>1223</v>
      </c>
      <c r="D148" s="157" t="s">
        <v>21</v>
      </c>
      <c r="E148" s="157" t="s">
        <v>1496</v>
      </c>
      <c r="F148" s="157" t="s">
        <v>394</v>
      </c>
      <c r="G148" s="157" t="s">
        <v>417</v>
      </c>
      <c r="H148" s="157" t="s">
        <v>1663</v>
      </c>
      <c r="I148" s="155"/>
      <c r="J148" s="158"/>
      <c r="K148" s="156" t="s">
        <v>1339</v>
      </c>
      <c r="L148" s="155"/>
      <c r="M148" s="157" t="s">
        <v>1183</v>
      </c>
      <c r="N148" s="152" t="s">
        <v>1198</v>
      </c>
      <c r="O148" s="246"/>
      <c r="P148" s="256"/>
      <c r="Q148" s="249" t="s">
        <v>661</v>
      </c>
      <c r="R148" s="157" t="s">
        <v>665</v>
      </c>
      <c r="S148" s="157" t="s">
        <v>799</v>
      </c>
      <c r="T148" s="157" t="s">
        <v>1104</v>
      </c>
      <c r="U148" s="157" t="s">
        <v>957</v>
      </c>
      <c r="V148" s="157" t="s">
        <v>1009</v>
      </c>
      <c r="W148" s="258"/>
      <c r="X148" s="232"/>
      <c r="Y148" s="258"/>
      <c r="Z148" s="259">
        <f>IF(OR(J148="Fail",ISBLANK(J148)),INDEX('Issue Code Table'!C:C,MATCH(N:N,'Issue Code Table'!A:A,0)),IF(M148="Critical",6,IF(M148="Significant",5,IF(M148="Moderate",3,2))))</f>
        <v>4</v>
      </c>
    </row>
    <row r="149" spans="1:26" s="153" customFormat="1" ht="83.1" customHeight="1" x14ac:dyDescent="0.25">
      <c r="A149" s="164" t="s">
        <v>163</v>
      </c>
      <c r="B149" s="159" t="s">
        <v>1161</v>
      </c>
      <c r="C149" s="156" t="s">
        <v>1217</v>
      </c>
      <c r="D149" s="156" t="s">
        <v>21</v>
      </c>
      <c r="E149" s="157" t="s">
        <v>1497</v>
      </c>
      <c r="F149" s="157" t="s">
        <v>395</v>
      </c>
      <c r="G149" s="157" t="s">
        <v>480</v>
      </c>
      <c r="H149" s="156" t="s">
        <v>1664</v>
      </c>
      <c r="I149" s="155"/>
      <c r="J149" s="158"/>
      <c r="K149" s="160" t="s">
        <v>1340</v>
      </c>
      <c r="L149" s="155"/>
      <c r="M149" s="157" t="s">
        <v>1183</v>
      </c>
      <c r="N149" s="152" t="s">
        <v>1207</v>
      </c>
      <c r="O149" s="246"/>
      <c r="P149" s="256"/>
      <c r="Q149" s="249" t="s">
        <v>666</v>
      </c>
      <c r="R149" s="157" t="s">
        <v>667</v>
      </c>
      <c r="S149" s="157" t="s">
        <v>800</v>
      </c>
      <c r="T149" s="157" t="s">
        <v>1952</v>
      </c>
      <c r="U149" s="157" t="s">
        <v>1010</v>
      </c>
      <c r="V149" s="157" t="s">
        <v>1011</v>
      </c>
      <c r="W149" s="258"/>
      <c r="X149" s="232"/>
      <c r="Y149" s="258"/>
      <c r="Z149" s="259">
        <f>IF(OR(J149="Fail",ISBLANK(J149)),INDEX('Issue Code Table'!C:C,MATCH(N:N,'Issue Code Table'!A:A,0)),IF(M149="Critical",6,IF(M149="Significant",5,IF(M149="Moderate",3,2))))</f>
        <v>5</v>
      </c>
    </row>
    <row r="150" spans="1:26" s="153" customFormat="1" ht="83.1" customHeight="1" x14ac:dyDescent="0.25">
      <c r="A150" s="164" t="s">
        <v>164</v>
      </c>
      <c r="B150" s="159" t="s">
        <v>1161</v>
      </c>
      <c r="C150" s="156" t="s">
        <v>1217</v>
      </c>
      <c r="D150" s="156" t="s">
        <v>21</v>
      </c>
      <c r="E150" s="157" t="s">
        <v>1498</v>
      </c>
      <c r="F150" s="157" t="s">
        <v>396</v>
      </c>
      <c r="G150" s="157" t="s">
        <v>481</v>
      </c>
      <c r="H150" s="156" t="s">
        <v>1665</v>
      </c>
      <c r="I150" s="155"/>
      <c r="J150" s="158"/>
      <c r="K150" s="160" t="s">
        <v>1880</v>
      </c>
      <c r="L150" s="155"/>
      <c r="M150" s="157" t="s">
        <v>1183</v>
      </c>
      <c r="N150" s="152" t="s">
        <v>1207</v>
      </c>
      <c r="O150" s="246"/>
      <c r="P150" s="256"/>
      <c r="Q150" s="249" t="s">
        <v>666</v>
      </c>
      <c r="R150" s="157" t="s">
        <v>669</v>
      </c>
      <c r="S150" s="157" t="s">
        <v>802</v>
      </c>
      <c r="T150" s="157" t="s">
        <v>1951</v>
      </c>
      <c r="U150" s="157" t="s">
        <v>1014</v>
      </c>
      <c r="V150" s="157" t="s">
        <v>1015</v>
      </c>
      <c r="W150" s="258"/>
      <c r="X150" s="232"/>
      <c r="Y150" s="258"/>
      <c r="Z150" s="259">
        <f>IF(OR(J150="Fail",ISBLANK(J150)),INDEX('Issue Code Table'!C:C,MATCH(N:N,'Issue Code Table'!A:A,0)),IF(M150="Critical",6,IF(M150="Significant",5,IF(M150="Moderate",3,2))))</f>
        <v>5</v>
      </c>
    </row>
    <row r="151" spans="1:26" s="153" customFormat="1" ht="83.1" customHeight="1" x14ac:dyDescent="0.25">
      <c r="A151" s="164" t="s">
        <v>165</v>
      </c>
      <c r="B151" s="159" t="s">
        <v>1161</v>
      </c>
      <c r="C151" s="156" t="s">
        <v>1217</v>
      </c>
      <c r="D151" s="156" t="s">
        <v>21</v>
      </c>
      <c r="E151" s="157" t="s">
        <v>1499</v>
      </c>
      <c r="F151" s="157" t="s">
        <v>397</v>
      </c>
      <c r="G151" s="157" t="s">
        <v>482</v>
      </c>
      <c r="H151" s="156" t="s">
        <v>1881</v>
      </c>
      <c r="I151" s="155"/>
      <c r="J151" s="158"/>
      <c r="K151" s="160" t="s">
        <v>1882</v>
      </c>
      <c r="L151" s="155"/>
      <c r="M151" s="157" t="s">
        <v>1183</v>
      </c>
      <c r="N151" s="152" t="s">
        <v>1207</v>
      </c>
      <c r="O151" s="246"/>
      <c r="P151" s="256"/>
      <c r="Q151" s="249" t="s">
        <v>666</v>
      </c>
      <c r="R151" s="157" t="s">
        <v>670</v>
      </c>
      <c r="S151" s="157" t="s">
        <v>803</v>
      </c>
      <c r="T151" s="157" t="s">
        <v>1100</v>
      </c>
      <c r="U151" s="157" t="s">
        <v>1010</v>
      </c>
      <c r="V151" s="157" t="s">
        <v>1016</v>
      </c>
      <c r="W151" s="258"/>
      <c r="X151" s="232"/>
      <c r="Y151" s="258"/>
      <c r="Z151" s="259">
        <f>IF(OR(J151="Fail",ISBLANK(J151)),INDEX('Issue Code Table'!C:C,MATCH(N:N,'Issue Code Table'!A:A,0)),IF(M151="Critical",6,IF(M151="Significant",5,IF(M151="Moderate",3,2))))</f>
        <v>5</v>
      </c>
    </row>
    <row r="152" spans="1:26" s="153" customFormat="1" ht="83.1" customHeight="1" x14ac:dyDescent="0.25">
      <c r="A152" s="164" t="s">
        <v>166</v>
      </c>
      <c r="B152" s="159" t="s">
        <v>1161</v>
      </c>
      <c r="C152" s="156" t="s">
        <v>1217</v>
      </c>
      <c r="D152" s="156" t="s">
        <v>21</v>
      </c>
      <c r="E152" s="157" t="s">
        <v>1500</v>
      </c>
      <c r="F152" s="157" t="s">
        <v>398</v>
      </c>
      <c r="G152" s="157" t="s">
        <v>483</v>
      </c>
      <c r="H152" s="156" t="s">
        <v>1666</v>
      </c>
      <c r="I152" s="155"/>
      <c r="J152" s="158"/>
      <c r="K152" s="160" t="s">
        <v>1883</v>
      </c>
      <c r="L152" s="155"/>
      <c r="M152" s="157" t="s">
        <v>1183</v>
      </c>
      <c r="N152" s="152" t="s">
        <v>1207</v>
      </c>
      <c r="O152" s="246"/>
      <c r="P152" s="256"/>
      <c r="Q152" s="249" t="s">
        <v>666</v>
      </c>
      <c r="R152" s="157" t="s">
        <v>671</v>
      </c>
      <c r="S152" s="157" t="s">
        <v>804</v>
      </c>
      <c r="T152" s="157" t="s">
        <v>1950</v>
      </c>
      <c r="U152" s="157" t="s">
        <v>1017</v>
      </c>
      <c r="V152" s="157" t="s">
        <v>1018</v>
      </c>
      <c r="W152" s="258"/>
      <c r="X152" s="232"/>
      <c r="Y152" s="258"/>
      <c r="Z152" s="259">
        <f>IF(OR(J152="Fail",ISBLANK(J152)),INDEX('Issue Code Table'!C:C,MATCH(N:N,'Issue Code Table'!A:A,0)),IF(M152="Critical",6,IF(M152="Significant",5,IF(M152="Moderate",3,2))))</f>
        <v>5</v>
      </c>
    </row>
    <row r="153" spans="1:26" s="153" customFormat="1" ht="83.1" customHeight="1" x14ac:dyDescent="0.25">
      <c r="A153" s="164" t="s">
        <v>167</v>
      </c>
      <c r="B153" s="159" t="s">
        <v>1161</v>
      </c>
      <c r="C153" s="156" t="s">
        <v>1217</v>
      </c>
      <c r="D153" s="156" t="s">
        <v>21</v>
      </c>
      <c r="E153" s="157" t="s">
        <v>1501</v>
      </c>
      <c r="F153" s="157" t="s">
        <v>399</v>
      </c>
      <c r="G153" s="157" t="s">
        <v>484</v>
      </c>
      <c r="H153" s="156" t="s">
        <v>1667</v>
      </c>
      <c r="I153" s="155"/>
      <c r="J153" s="158"/>
      <c r="K153" s="160" t="s">
        <v>1884</v>
      </c>
      <c r="L153" s="155"/>
      <c r="M153" s="157" t="s">
        <v>1183</v>
      </c>
      <c r="N153" s="152" t="s">
        <v>1207</v>
      </c>
      <c r="O153" s="246"/>
      <c r="P153" s="256"/>
      <c r="Q153" s="249" t="s">
        <v>666</v>
      </c>
      <c r="R153" s="157" t="s">
        <v>672</v>
      </c>
      <c r="S153" s="157" t="s">
        <v>805</v>
      </c>
      <c r="T153" s="157" t="s">
        <v>1949</v>
      </c>
      <c r="U153" s="157" t="s">
        <v>1010</v>
      </c>
      <c r="V153" s="157" t="s">
        <v>1019</v>
      </c>
      <c r="W153" s="258"/>
      <c r="X153" s="232"/>
      <c r="Y153" s="258"/>
      <c r="Z153" s="259">
        <f>IF(OR(J153="Fail",ISBLANK(J153)),INDEX('Issue Code Table'!C:C,MATCH(N:N,'Issue Code Table'!A:A,0)),IF(M153="Critical",6,IF(M153="Significant",5,IF(M153="Moderate",3,2))))</f>
        <v>5</v>
      </c>
    </row>
    <row r="154" spans="1:26" s="153" customFormat="1" ht="83.1" customHeight="1" x14ac:dyDescent="0.25">
      <c r="A154" s="164" t="s">
        <v>168</v>
      </c>
      <c r="B154" s="159" t="s">
        <v>1161</v>
      </c>
      <c r="C154" s="156" t="s">
        <v>1217</v>
      </c>
      <c r="D154" s="156" t="s">
        <v>21</v>
      </c>
      <c r="E154" s="157" t="s">
        <v>1502</v>
      </c>
      <c r="F154" s="157" t="s">
        <v>400</v>
      </c>
      <c r="G154" s="157" t="s">
        <v>485</v>
      </c>
      <c r="H154" s="156" t="s">
        <v>1668</v>
      </c>
      <c r="I154" s="155"/>
      <c r="J154" s="158"/>
      <c r="K154" s="160" t="s">
        <v>1341</v>
      </c>
      <c r="L154" s="155"/>
      <c r="M154" s="157" t="s">
        <v>1183</v>
      </c>
      <c r="N154" s="152" t="s">
        <v>1207</v>
      </c>
      <c r="O154" s="246"/>
      <c r="P154" s="256"/>
      <c r="Q154" s="249" t="s">
        <v>666</v>
      </c>
      <c r="R154" s="157" t="s">
        <v>673</v>
      </c>
      <c r="S154" s="157" t="s">
        <v>804</v>
      </c>
      <c r="T154" s="157" t="s">
        <v>1948</v>
      </c>
      <c r="U154" s="157" t="s">
        <v>1017</v>
      </c>
      <c r="V154" s="157" t="s">
        <v>1020</v>
      </c>
      <c r="W154" s="258"/>
      <c r="X154" s="232"/>
      <c r="Y154" s="258"/>
      <c r="Z154" s="259">
        <f>IF(OR(J154="Fail",ISBLANK(J154)),INDEX('Issue Code Table'!C:C,MATCH(N:N,'Issue Code Table'!A:A,0)),IF(M154="Critical",6,IF(M154="Significant",5,IF(M154="Moderate",3,2))))</f>
        <v>5</v>
      </c>
    </row>
    <row r="155" spans="1:26" s="153" customFormat="1" ht="83.1" customHeight="1" x14ac:dyDescent="0.25">
      <c r="A155" s="164" t="s">
        <v>169</v>
      </c>
      <c r="B155" s="159" t="s">
        <v>1161</v>
      </c>
      <c r="C155" s="156" t="s">
        <v>1217</v>
      </c>
      <c r="D155" s="156" t="s">
        <v>21</v>
      </c>
      <c r="E155" s="157" t="s">
        <v>1503</v>
      </c>
      <c r="F155" s="157" t="s">
        <v>401</v>
      </c>
      <c r="G155" s="157" t="s">
        <v>486</v>
      </c>
      <c r="H155" s="156" t="s">
        <v>1669</v>
      </c>
      <c r="I155" s="155"/>
      <c r="J155" s="158"/>
      <c r="K155" s="156" t="s">
        <v>1342</v>
      </c>
      <c r="L155" s="155"/>
      <c r="M155" s="157" t="s">
        <v>1183</v>
      </c>
      <c r="N155" s="152" t="s">
        <v>1207</v>
      </c>
      <c r="O155" s="246"/>
      <c r="P155" s="256"/>
      <c r="Q155" s="249" t="s">
        <v>666</v>
      </c>
      <c r="R155" s="157" t="s">
        <v>668</v>
      </c>
      <c r="S155" s="157" t="s">
        <v>801</v>
      </c>
      <c r="T155" s="157" t="s">
        <v>1947</v>
      </c>
      <c r="U155" s="157" t="s">
        <v>1012</v>
      </c>
      <c r="V155" s="157" t="s">
        <v>1013</v>
      </c>
      <c r="W155" s="258"/>
      <c r="X155" s="232"/>
      <c r="Y155" s="258"/>
      <c r="Z155" s="259">
        <f>IF(OR(J155="Fail",ISBLANK(J155)),INDEX('Issue Code Table'!C:C,MATCH(N:N,'Issue Code Table'!A:A,0)),IF(M155="Critical",6,IF(M155="Significant",5,IF(M155="Moderate",3,2))))</f>
        <v>5</v>
      </c>
    </row>
    <row r="156" spans="1:26" s="153" customFormat="1" ht="83.1" customHeight="1" x14ac:dyDescent="0.25">
      <c r="A156" s="164" t="s">
        <v>170</v>
      </c>
      <c r="B156" s="159" t="s">
        <v>1161</v>
      </c>
      <c r="C156" s="156" t="s">
        <v>1217</v>
      </c>
      <c r="D156" s="156" t="s">
        <v>21</v>
      </c>
      <c r="E156" s="157" t="s">
        <v>1504</v>
      </c>
      <c r="F156" s="157" t="s">
        <v>402</v>
      </c>
      <c r="G156" s="157" t="s">
        <v>487</v>
      </c>
      <c r="H156" s="156" t="s">
        <v>1670</v>
      </c>
      <c r="I156" s="155"/>
      <c r="J156" s="158"/>
      <c r="K156" s="160" t="s">
        <v>1343</v>
      </c>
      <c r="L156" s="155"/>
      <c r="M156" s="157" t="s">
        <v>1183</v>
      </c>
      <c r="N156" s="152" t="s">
        <v>1207</v>
      </c>
      <c r="O156" s="246"/>
      <c r="P156" s="256"/>
      <c r="Q156" s="249" t="s">
        <v>674</v>
      </c>
      <c r="R156" s="157" t="s">
        <v>675</v>
      </c>
      <c r="S156" s="157" t="s">
        <v>805</v>
      </c>
      <c r="T156" s="157" t="s">
        <v>1946</v>
      </c>
      <c r="U156" s="157" t="s">
        <v>1010</v>
      </c>
      <c r="V156" s="157" t="s">
        <v>1021</v>
      </c>
      <c r="W156" s="258"/>
      <c r="X156" s="232"/>
      <c r="Y156" s="258"/>
      <c r="Z156" s="259">
        <f>IF(OR(J156="Fail",ISBLANK(J156)),INDEX('Issue Code Table'!C:C,MATCH(N:N,'Issue Code Table'!A:A,0)),IF(M156="Critical",6,IF(M156="Significant",5,IF(M156="Moderate",3,2))))</f>
        <v>5</v>
      </c>
    </row>
    <row r="157" spans="1:26" s="153" customFormat="1" ht="83.1" customHeight="1" x14ac:dyDescent="0.25">
      <c r="A157" s="164" t="s">
        <v>171</v>
      </c>
      <c r="B157" s="159" t="s">
        <v>1161</v>
      </c>
      <c r="C157" s="156" t="s">
        <v>1217</v>
      </c>
      <c r="D157" s="156" t="s">
        <v>21</v>
      </c>
      <c r="E157" s="157" t="s">
        <v>1505</v>
      </c>
      <c r="F157" s="157" t="s">
        <v>398</v>
      </c>
      <c r="G157" s="157" t="s">
        <v>488</v>
      </c>
      <c r="H157" s="156" t="s">
        <v>1671</v>
      </c>
      <c r="I157" s="155"/>
      <c r="J157" s="158"/>
      <c r="K157" s="160" t="s">
        <v>1344</v>
      </c>
      <c r="L157" s="155"/>
      <c r="M157" s="157" t="s">
        <v>1183</v>
      </c>
      <c r="N157" s="152" t="s">
        <v>1207</v>
      </c>
      <c r="O157" s="246"/>
      <c r="P157" s="256"/>
      <c r="Q157" s="249" t="s">
        <v>674</v>
      </c>
      <c r="R157" s="157" t="s">
        <v>677</v>
      </c>
      <c r="S157" s="157" t="s">
        <v>804</v>
      </c>
      <c r="T157" s="157" t="s">
        <v>1945</v>
      </c>
      <c r="U157" s="157" t="s">
        <v>1017</v>
      </c>
      <c r="V157" s="157" t="s">
        <v>1023</v>
      </c>
      <c r="W157" s="258"/>
      <c r="X157" s="232"/>
      <c r="Y157" s="258"/>
      <c r="Z157" s="259">
        <f>IF(OR(J157="Fail",ISBLANK(J157)),INDEX('Issue Code Table'!C:C,MATCH(N:N,'Issue Code Table'!A:A,0)),IF(M157="Critical",6,IF(M157="Significant",5,IF(M157="Moderate",3,2))))</f>
        <v>5</v>
      </c>
    </row>
    <row r="158" spans="1:26" s="153" customFormat="1" ht="83.1" customHeight="1" x14ac:dyDescent="0.25">
      <c r="A158" s="164" t="s">
        <v>172</v>
      </c>
      <c r="B158" s="159" t="s">
        <v>1161</v>
      </c>
      <c r="C158" s="156" t="s">
        <v>1217</v>
      </c>
      <c r="D158" s="156" t="s">
        <v>21</v>
      </c>
      <c r="E158" s="157" t="s">
        <v>1506</v>
      </c>
      <c r="F158" s="157" t="s">
        <v>397</v>
      </c>
      <c r="G158" s="157" t="s">
        <v>489</v>
      </c>
      <c r="H158" s="156" t="s">
        <v>1885</v>
      </c>
      <c r="I158" s="155"/>
      <c r="J158" s="158"/>
      <c r="K158" s="160" t="s">
        <v>1886</v>
      </c>
      <c r="L158" s="155"/>
      <c r="M158" s="157" t="s">
        <v>1183</v>
      </c>
      <c r="N158" s="152" t="s">
        <v>1207</v>
      </c>
      <c r="O158" s="246"/>
      <c r="P158" s="256"/>
      <c r="Q158" s="249" t="s">
        <v>674</v>
      </c>
      <c r="R158" s="157" t="s">
        <v>678</v>
      </c>
      <c r="S158" s="157" t="s">
        <v>803</v>
      </c>
      <c r="T158" s="157" t="s">
        <v>1099</v>
      </c>
      <c r="U158" s="157" t="s">
        <v>1010</v>
      </c>
      <c r="V158" s="157" t="s">
        <v>1024</v>
      </c>
      <c r="W158" s="258"/>
      <c r="X158" s="232"/>
      <c r="Y158" s="258"/>
      <c r="Z158" s="259">
        <f>IF(OR(J158="Fail",ISBLANK(J158)),INDEX('Issue Code Table'!C:C,MATCH(N:N,'Issue Code Table'!A:A,0)),IF(M158="Critical",6,IF(M158="Significant",5,IF(M158="Moderate",3,2))))</f>
        <v>5</v>
      </c>
    </row>
    <row r="159" spans="1:26" s="153" customFormat="1" ht="83.1" customHeight="1" x14ac:dyDescent="0.25">
      <c r="A159" s="164" t="s">
        <v>173</v>
      </c>
      <c r="B159" s="159" t="s">
        <v>1161</v>
      </c>
      <c r="C159" s="156" t="s">
        <v>1217</v>
      </c>
      <c r="D159" s="156" t="s">
        <v>21</v>
      </c>
      <c r="E159" s="157" t="s">
        <v>1507</v>
      </c>
      <c r="F159" s="157" t="s">
        <v>396</v>
      </c>
      <c r="G159" s="157" t="s">
        <v>490</v>
      </c>
      <c r="H159" s="156" t="s">
        <v>1672</v>
      </c>
      <c r="I159" s="155"/>
      <c r="J159" s="158"/>
      <c r="K159" s="160" t="s">
        <v>1345</v>
      </c>
      <c r="L159" s="155"/>
      <c r="M159" s="157" t="s">
        <v>1183</v>
      </c>
      <c r="N159" s="152" t="s">
        <v>1207</v>
      </c>
      <c r="O159" s="246"/>
      <c r="P159" s="256"/>
      <c r="Q159" s="249" t="s">
        <v>674</v>
      </c>
      <c r="R159" s="157" t="s">
        <v>679</v>
      </c>
      <c r="S159" s="157" t="s">
        <v>802</v>
      </c>
      <c r="T159" s="157" t="s">
        <v>1944</v>
      </c>
      <c r="U159" s="157" t="s">
        <v>1014</v>
      </c>
      <c r="V159" s="157" t="s">
        <v>1025</v>
      </c>
      <c r="W159" s="258"/>
      <c r="X159" s="232"/>
      <c r="Y159" s="258"/>
      <c r="Z159" s="259">
        <f>IF(OR(J159="Fail",ISBLANK(J159)),INDEX('Issue Code Table'!C:C,MATCH(N:N,'Issue Code Table'!A:A,0)),IF(M159="Critical",6,IF(M159="Significant",5,IF(M159="Moderate",3,2))))</f>
        <v>5</v>
      </c>
    </row>
    <row r="160" spans="1:26" s="153" customFormat="1" ht="83.1" customHeight="1" x14ac:dyDescent="0.25">
      <c r="A160" s="164" t="s">
        <v>174</v>
      </c>
      <c r="B160" s="159" t="s">
        <v>1161</v>
      </c>
      <c r="C160" s="156" t="s">
        <v>1217</v>
      </c>
      <c r="D160" s="156" t="s">
        <v>21</v>
      </c>
      <c r="E160" s="157" t="s">
        <v>1508</v>
      </c>
      <c r="F160" s="157" t="s">
        <v>395</v>
      </c>
      <c r="G160" s="157" t="s">
        <v>491</v>
      </c>
      <c r="H160" s="156" t="s">
        <v>1673</v>
      </c>
      <c r="I160" s="155"/>
      <c r="J160" s="158"/>
      <c r="K160" s="160" t="s">
        <v>1346</v>
      </c>
      <c r="L160" s="155"/>
      <c r="M160" s="157" t="s">
        <v>1183</v>
      </c>
      <c r="N160" s="152" t="s">
        <v>1207</v>
      </c>
      <c r="O160" s="246"/>
      <c r="P160" s="256"/>
      <c r="Q160" s="249" t="s">
        <v>674</v>
      </c>
      <c r="R160" s="157" t="s">
        <v>680</v>
      </c>
      <c r="S160" s="157" t="s">
        <v>800</v>
      </c>
      <c r="T160" s="157" t="s">
        <v>1943</v>
      </c>
      <c r="U160" s="157" t="s">
        <v>1010</v>
      </c>
      <c r="V160" s="157" t="s">
        <v>1026</v>
      </c>
      <c r="W160" s="258"/>
      <c r="X160" s="232"/>
      <c r="Y160" s="258"/>
      <c r="Z160" s="259">
        <f>IF(OR(J160="Fail",ISBLANK(J160)),INDEX('Issue Code Table'!C:C,MATCH(N:N,'Issue Code Table'!A:A,0)),IF(M160="Critical",6,IF(M160="Significant",5,IF(M160="Moderate",3,2))))</f>
        <v>5</v>
      </c>
    </row>
    <row r="161" spans="1:26" s="153" customFormat="1" ht="83.1" customHeight="1" x14ac:dyDescent="0.25">
      <c r="A161" s="164" t="s">
        <v>175</v>
      </c>
      <c r="B161" s="159" t="s">
        <v>1161</v>
      </c>
      <c r="C161" s="156" t="s">
        <v>1217</v>
      </c>
      <c r="D161" s="156" t="s">
        <v>21</v>
      </c>
      <c r="E161" s="157" t="s">
        <v>1509</v>
      </c>
      <c r="F161" s="157" t="s">
        <v>400</v>
      </c>
      <c r="G161" s="157" t="s">
        <v>492</v>
      </c>
      <c r="H161" s="156" t="s">
        <v>1674</v>
      </c>
      <c r="I161" s="155"/>
      <c r="J161" s="158"/>
      <c r="K161" s="160" t="s">
        <v>1347</v>
      </c>
      <c r="L161" s="155"/>
      <c r="M161" s="157" t="s">
        <v>1183</v>
      </c>
      <c r="N161" s="152" t="s">
        <v>1207</v>
      </c>
      <c r="O161" s="246"/>
      <c r="P161" s="256"/>
      <c r="Q161" s="249" t="s">
        <v>674</v>
      </c>
      <c r="R161" s="157" t="s">
        <v>681</v>
      </c>
      <c r="S161" s="157" t="s">
        <v>804</v>
      </c>
      <c r="T161" s="157" t="s">
        <v>1942</v>
      </c>
      <c r="U161" s="157" t="s">
        <v>1017</v>
      </c>
      <c r="V161" s="157" t="s">
        <v>1027</v>
      </c>
      <c r="W161" s="258"/>
      <c r="X161" s="232"/>
      <c r="Y161" s="258"/>
      <c r="Z161" s="259">
        <f>IF(OR(J161="Fail",ISBLANK(J161)),INDEX('Issue Code Table'!C:C,MATCH(N:N,'Issue Code Table'!A:A,0)),IF(M161="Critical",6,IF(M161="Significant",5,IF(M161="Moderate",3,2))))</f>
        <v>5</v>
      </c>
    </row>
    <row r="162" spans="1:26" s="153" customFormat="1" ht="83.1" customHeight="1" x14ac:dyDescent="0.25">
      <c r="A162" s="164" t="s">
        <v>176</v>
      </c>
      <c r="B162" s="159" t="s">
        <v>1161</v>
      </c>
      <c r="C162" s="156" t="s">
        <v>1217</v>
      </c>
      <c r="D162" s="156" t="s">
        <v>21</v>
      </c>
      <c r="E162" s="157" t="s">
        <v>1510</v>
      </c>
      <c r="F162" s="157" t="s">
        <v>401</v>
      </c>
      <c r="G162" s="157" t="s">
        <v>493</v>
      </c>
      <c r="H162" s="157" t="s">
        <v>1675</v>
      </c>
      <c r="I162" s="155"/>
      <c r="J162" s="158"/>
      <c r="K162" s="156" t="s">
        <v>1348</v>
      </c>
      <c r="L162" s="155"/>
      <c r="M162" s="157" t="s">
        <v>1183</v>
      </c>
      <c r="N162" s="152" t="s">
        <v>1207</v>
      </c>
      <c r="O162" s="246"/>
      <c r="P162" s="256"/>
      <c r="Q162" s="249" t="s">
        <v>674</v>
      </c>
      <c r="R162" s="157" t="s">
        <v>676</v>
      </c>
      <c r="S162" s="157" t="s">
        <v>801</v>
      </c>
      <c r="T162" s="157" t="s">
        <v>1941</v>
      </c>
      <c r="U162" s="157" t="s">
        <v>1012</v>
      </c>
      <c r="V162" s="157" t="s">
        <v>1022</v>
      </c>
      <c r="W162" s="258"/>
      <c r="X162" s="232"/>
      <c r="Y162" s="258"/>
      <c r="Z162" s="259">
        <f>IF(OR(J162="Fail",ISBLANK(J162)),INDEX('Issue Code Table'!C:C,MATCH(N:N,'Issue Code Table'!A:A,0)),IF(M162="Critical",6,IF(M162="Significant",5,IF(M162="Moderate",3,2))))</f>
        <v>5</v>
      </c>
    </row>
    <row r="163" spans="1:26" s="153" customFormat="1" ht="83.1" customHeight="1" x14ac:dyDescent="0.25">
      <c r="A163" s="164" t="s">
        <v>177</v>
      </c>
      <c r="B163" s="159" t="s">
        <v>1161</v>
      </c>
      <c r="C163" s="156" t="s">
        <v>1217</v>
      </c>
      <c r="D163" s="156" t="s">
        <v>21</v>
      </c>
      <c r="E163" s="157" t="s">
        <v>1511</v>
      </c>
      <c r="F163" s="157" t="s">
        <v>399</v>
      </c>
      <c r="G163" s="157" t="s">
        <v>494</v>
      </c>
      <c r="H163" s="156" t="s">
        <v>1676</v>
      </c>
      <c r="I163" s="155"/>
      <c r="J163" s="158"/>
      <c r="K163" s="160" t="s">
        <v>1349</v>
      </c>
      <c r="L163" s="155"/>
      <c r="M163" s="157" t="s">
        <v>1183</v>
      </c>
      <c r="N163" s="152" t="s">
        <v>1207</v>
      </c>
      <c r="O163" s="246"/>
      <c r="P163" s="256"/>
      <c r="Q163" s="249" t="s">
        <v>682</v>
      </c>
      <c r="R163" s="157" t="s">
        <v>683</v>
      </c>
      <c r="S163" s="157" t="s">
        <v>805</v>
      </c>
      <c r="T163" s="157" t="s">
        <v>1940</v>
      </c>
      <c r="U163" s="157" t="s">
        <v>1010</v>
      </c>
      <c r="V163" s="157" t="s">
        <v>1028</v>
      </c>
      <c r="W163" s="258"/>
      <c r="X163" s="232"/>
      <c r="Y163" s="258"/>
      <c r="Z163" s="259">
        <f>IF(OR(J163="Fail",ISBLANK(J163)),INDEX('Issue Code Table'!C:C,MATCH(N:N,'Issue Code Table'!A:A,0)),IF(M163="Critical",6,IF(M163="Significant",5,IF(M163="Moderate",3,2))))</f>
        <v>5</v>
      </c>
    </row>
    <row r="164" spans="1:26" s="153" customFormat="1" ht="83.1" customHeight="1" x14ac:dyDescent="0.25">
      <c r="A164" s="164" t="s">
        <v>178</v>
      </c>
      <c r="B164" s="159" t="s">
        <v>1161</v>
      </c>
      <c r="C164" s="156" t="s">
        <v>1217</v>
      </c>
      <c r="D164" s="156" t="s">
        <v>21</v>
      </c>
      <c r="E164" s="157" t="s">
        <v>1512</v>
      </c>
      <c r="F164" s="157" t="s">
        <v>400</v>
      </c>
      <c r="G164" s="157" t="s">
        <v>495</v>
      </c>
      <c r="H164" s="156" t="s">
        <v>1677</v>
      </c>
      <c r="I164" s="155"/>
      <c r="J164" s="158"/>
      <c r="K164" s="156" t="s">
        <v>1350</v>
      </c>
      <c r="L164" s="155"/>
      <c r="M164" s="157" t="s">
        <v>1183</v>
      </c>
      <c r="N164" s="152" t="s">
        <v>1207</v>
      </c>
      <c r="O164" s="246"/>
      <c r="P164" s="256"/>
      <c r="Q164" s="249" t="s">
        <v>682</v>
      </c>
      <c r="R164" s="157" t="s">
        <v>685</v>
      </c>
      <c r="S164" s="157" t="s">
        <v>804</v>
      </c>
      <c r="T164" s="157" t="s">
        <v>1939</v>
      </c>
      <c r="U164" s="157" t="s">
        <v>1017</v>
      </c>
      <c r="V164" s="157" t="s">
        <v>1030</v>
      </c>
      <c r="W164" s="258"/>
      <c r="X164" s="232"/>
      <c r="Y164" s="258"/>
      <c r="Z164" s="259">
        <f>IF(OR(J164="Fail",ISBLANK(J164)),INDEX('Issue Code Table'!C:C,MATCH(N:N,'Issue Code Table'!A:A,0)),IF(M164="Critical",6,IF(M164="Significant",5,IF(M164="Moderate",3,2))))</f>
        <v>5</v>
      </c>
    </row>
    <row r="165" spans="1:26" s="153" customFormat="1" ht="83.1" customHeight="1" x14ac:dyDescent="0.25">
      <c r="A165" s="164" t="s">
        <v>179</v>
      </c>
      <c r="B165" s="159" t="s">
        <v>1161</v>
      </c>
      <c r="C165" s="156" t="s">
        <v>1217</v>
      </c>
      <c r="D165" s="156" t="s">
        <v>21</v>
      </c>
      <c r="E165" s="157" t="s">
        <v>1513</v>
      </c>
      <c r="F165" s="157" t="s">
        <v>397</v>
      </c>
      <c r="G165" s="157" t="s">
        <v>496</v>
      </c>
      <c r="H165" s="156" t="s">
        <v>1887</v>
      </c>
      <c r="I165" s="155"/>
      <c r="J165" s="158"/>
      <c r="K165" s="160" t="s">
        <v>1888</v>
      </c>
      <c r="L165" s="155"/>
      <c r="M165" s="157" t="s">
        <v>1183</v>
      </c>
      <c r="N165" s="152" t="s">
        <v>1207</v>
      </c>
      <c r="O165" s="246"/>
      <c r="P165" s="256"/>
      <c r="Q165" s="249" t="s">
        <v>682</v>
      </c>
      <c r="R165" s="157" t="s">
        <v>686</v>
      </c>
      <c r="S165" s="157" t="s">
        <v>803</v>
      </c>
      <c r="T165" s="157" t="s">
        <v>1098</v>
      </c>
      <c r="U165" s="157" t="s">
        <v>1010</v>
      </c>
      <c r="V165" s="157" t="s">
        <v>1031</v>
      </c>
      <c r="W165" s="258"/>
      <c r="X165" s="232"/>
      <c r="Y165" s="258"/>
      <c r="Z165" s="259">
        <f>IF(OR(J165="Fail",ISBLANK(J165)),INDEX('Issue Code Table'!C:C,MATCH(N:N,'Issue Code Table'!A:A,0)),IF(M165="Critical",6,IF(M165="Significant",5,IF(M165="Moderate",3,2))))</f>
        <v>5</v>
      </c>
    </row>
    <row r="166" spans="1:26" s="153" customFormat="1" ht="83.1" customHeight="1" x14ac:dyDescent="0.25">
      <c r="A166" s="164" t="s">
        <v>180</v>
      </c>
      <c r="B166" s="159" t="s">
        <v>1161</v>
      </c>
      <c r="C166" s="156" t="s">
        <v>1217</v>
      </c>
      <c r="D166" s="156" t="s">
        <v>21</v>
      </c>
      <c r="E166" s="157" t="s">
        <v>1514</v>
      </c>
      <c r="F166" s="157" t="s">
        <v>401</v>
      </c>
      <c r="G166" s="157" t="s">
        <v>497</v>
      </c>
      <c r="H166" s="156" t="s">
        <v>1678</v>
      </c>
      <c r="I166" s="155"/>
      <c r="J166" s="158"/>
      <c r="K166" s="156" t="s">
        <v>1351</v>
      </c>
      <c r="L166" s="155"/>
      <c r="M166" s="157" t="s">
        <v>1183</v>
      </c>
      <c r="N166" s="152" t="s">
        <v>1207</v>
      </c>
      <c r="O166" s="246"/>
      <c r="P166" s="256"/>
      <c r="Q166" s="249" t="s">
        <v>682</v>
      </c>
      <c r="R166" s="157" t="s">
        <v>687</v>
      </c>
      <c r="S166" s="157" t="s">
        <v>801</v>
      </c>
      <c r="T166" s="157" t="s">
        <v>1938</v>
      </c>
      <c r="U166" s="157" t="s">
        <v>1012</v>
      </c>
      <c r="V166" s="157" t="s">
        <v>1032</v>
      </c>
      <c r="W166" s="258"/>
      <c r="X166" s="232"/>
      <c r="Y166" s="258"/>
      <c r="Z166" s="259">
        <f>IF(OR(J166="Fail",ISBLANK(J166)),INDEX('Issue Code Table'!C:C,MATCH(N:N,'Issue Code Table'!A:A,0)),IF(M166="Critical",6,IF(M166="Significant",5,IF(M166="Moderate",3,2))))</f>
        <v>5</v>
      </c>
    </row>
    <row r="167" spans="1:26" s="153" customFormat="1" ht="83.1" customHeight="1" x14ac:dyDescent="0.25">
      <c r="A167" s="164" t="s">
        <v>181</v>
      </c>
      <c r="B167" s="159" t="s">
        <v>1161</v>
      </c>
      <c r="C167" s="156" t="s">
        <v>1217</v>
      </c>
      <c r="D167" s="156" t="s">
        <v>21</v>
      </c>
      <c r="E167" s="157" t="s">
        <v>1515</v>
      </c>
      <c r="F167" s="157" t="s">
        <v>395</v>
      </c>
      <c r="G167" s="157" t="s">
        <v>498</v>
      </c>
      <c r="H167" s="156" t="s">
        <v>1679</v>
      </c>
      <c r="I167" s="155"/>
      <c r="J167" s="158"/>
      <c r="K167" s="160" t="s">
        <v>1889</v>
      </c>
      <c r="L167" s="155"/>
      <c r="M167" s="157" t="s">
        <v>1183</v>
      </c>
      <c r="N167" s="152" t="s">
        <v>1207</v>
      </c>
      <c r="O167" s="246"/>
      <c r="P167" s="256"/>
      <c r="Q167" s="249" t="s">
        <v>682</v>
      </c>
      <c r="R167" s="157" t="s">
        <v>688</v>
      </c>
      <c r="S167" s="157" t="s">
        <v>800</v>
      </c>
      <c r="T167" s="157" t="s">
        <v>1937</v>
      </c>
      <c r="U167" s="157" t="s">
        <v>1010</v>
      </c>
      <c r="V167" s="157" t="s">
        <v>1033</v>
      </c>
      <c r="W167" s="258"/>
      <c r="X167" s="232"/>
      <c r="Y167" s="258"/>
      <c r="Z167" s="259">
        <f>IF(OR(J167="Fail",ISBLANK(J167)),INDEX('Issue Code Table'!C:C,MATCH(N:N,'Issue Code Table'!A:A,0)),IF(M167="Critical",6,IF(M167="Significant",5,IF(M167="Moderate",3,2))))</f>
        <v>5</v>
      </c>
    </row>
    <row r="168" spans="1:26" s="153" customFormat="1" ht="83.1" customHeight="1" x14ac:dyDescent="0.25">
      <c r="A168" s="164" t="s">
        <v>182</v>
      </c>
      <c r="B168" s="159" t="s">
        <v>1161</v>
      </c>
      <c r="C168" s="156" t="s">
        <v>1217</v>
      </c>
      <c r="D168" s="156" t="s">
        <v>21</v>
      </c>
      <c r="E168" s="157" t="s">
        <v>1516</v>
      </c>
      <c r="F168" s="157" t="s">
        <v>396</v>
      </c>
      <c r="G168" s="157" t="s">
        <v>499</v>
      </c>
      <c r="H168" s="156" t="s">
        <v>1680</v>
      </c>
      <c r="I168" s="155"/>
      <c r="J168" s="158"/>
      <c r="K168" s="156" t="s">
        <v>1352</v>
      </c>
      <c r="L168" s="155"/>
      <c r="M168" s="157" t="s">
        <v>1183</v>
      </c>
      <c r="N168" s="152" t="s">
        <v>1207</v>
      </c>
      <c r="O168" s="246"/>
      <c r="P168" s="256"/>
      <c r="Q168" s="249" t="s">
        <v>682</v>
      </c>
      <c r="R168" s="157" t="s">
        <v>689</v>
      </c>
      <c r="S168" s="157" t="s">
        <v>802</v>
      </c>
      <c r="T168" s="157" t="s">
        <v>1936</v>
      </c>
      <c r="U168" s="157" t="s">
        <v>1014</v>
      </c>
      <c r="V168" s="157" t="s">
        <v>1034</v>
      </c>
      <c r="W168" s="258"/>
      <c r="X168" s="232"/>
      <c r="Y168" s="258"/>
      <c r="Z168" s="259">
        <f>IF(OR(J168="Fail",ISBLANK(J168)),INDEX('Issue Code Table'!C:C,MATCH(N:N,'Issue Code Table'!A:A,0)),IF(M168="Critical",6,IF(M168="Significant",5,IF(M168="Moderate",3,2))))</f>
        <v>5</v>
      </c>
    </row>
    <row r="169" spans="1:26" s="153" customFormat="1" ht="83.1" customHeight="1" x14ac:dyDescent="0.25">
      <c r="A169" s="164" t="s">
        <v>183</v>
      </c>
      <c r="B169" s="159" t="s">
        <v>1161</v>
      </c>
      <c r="C169" s="156" t="s">
        <v>1217</v>
      </c>
      <c r="D169" s="156" t="s">
        <v>21</v>
      </c>
      <c r="E169" s="157" t="s">
        <v>1517</v>
      </c>
      <c r="F169" s="157" t="s">
        <v>398</v>
      </c>
      <c r="G169" s="157" t="s">
        <v>500</v>
      </c>
      <c r="H169" s="156" t="s">
        <v>1681</v>
      </c>
      <c r="I169" s="155"/>
      <c r="J169" s="158"/>
      <c r="K169" s="160" t="s">
        <v>1890</v>
      </c>
      <c r="L169" s="155"/>
      <c r="M169" s="157" t="s">
        <v>1183</v>
      </c>
      <c r="N169" s="152" t="s">
        <v>1207</v>
      </c>
      <c r="O169" s="246"/>
      <c r="P169" s="256"/>
      <c r="Q169" s="249" t="s">
        <v>682</v>
      </c>
      <c r="R169" s="157" t="s">
        <v>684</v>
      </c>
      <c r="S169" s="157" t="s">
        <v>804</v>
      </c>
      <c r="T169" s="157" t="s">
        <v>1935</v>
      </c>
      <c r="U169" s="157" t="s">
        <v>1017</v>
      </c>
      <c r="V169" s="157" t="s">
        <v>1029</v>
      </c>
      <c r="W169" s="258"/>
      <c r="X169" s="232"/>
      <c r="Y169" s="258"/>
      <c r="Z169" s="259">
        <f>IF(OR(J169="Fail",ISBLANK(J169)),INDEX('Issue Code Table'!C:C,MATCH(N:N,'Issue Code Table'!A:A,0)),IF(M169="Critical",6,IF(M169="Significant",5,IF(M169="Moderate",3,2))))</f>
        <v>5</v>
      </c>
    </row>
    <row r="170" spans="1:26" s="153" customFormat="1" ht="83.1" customHeight="1" x14ac:dyDescent="0.25">
      <c r="A170" s="164" t="s">
        <v>184</v>
      </c>
      <c r="B170" s="155" t="s">
        <v>1155</v>
      </c>
      <c r="C170" s="156" t="s">
        <v>1221</v>
      </c>
      <c r="D170" s="157" t="s">
        <v>21</v>
      </c>
      <c r="E170" s="157" t="s">
        <v>1955</v>
      </c>
      <c r="F170" s="157" t="s">
        <v>403</v>
      </c>
      <c r="G170" s="157" t="s">
        <v>417</v>
      </c>
      <c r="H170" s="157" t="s">
        <v>1763</v>
      </c>
      <c r="I170" s="155"/>
      <c r="J170" s="158"/>
      <c r="K170" s="157" t="s">
        <v>1764</v>
      </c>
      <c r="L170" s="154" t="s">
        <v>1765</v>
      </c>
      <c r="M170" s="157" t="s">
        <v>1183</v>
      </c>
      <c r="N170" s="152" t="s">
        <v>1196</v>
      </c>
      <c r="O170" s="246"/>
      <c r="P170" s="256"/>
      <c r="Q170" s="249" t="s">
        <v>690</v>
      </c>
      <c r="R170" s="157" t="s">
        <v>691</v>
      </c>
      <c r="S170" s="157" t="s">
        <v>806</v>
      </c>
      <c r="T170" s="157" t="s">
        <v>1766</v>
      </c>
      <c r="U170" s="157" t="s">
        <v>1035</v>
      </c>
      <c r="V170" s="157" t="s">
        <v>1036</v>
      </c>
      <c r="W170" s="258"/>
      <c r="X170" s="232"/>
      <c r="Y170" s="258"/>
      <c r="Z170" s="259">
        <f>IF(OR(J170="Fail",ISBLANK(J170)),INDEX('Issue Code Table'!C:C,MATCH(N:N,'Issue Code Table'!A:A,0)),IF(M170="Critical",6,IF(M170="Significant",5,IF(M170="Moderate",3,2))))</f>
        <v>4</v>
      </c>
    </row>
    <row r="171" spans="1:26" s="153" customFormat="1" ht="83.1" customHeight="1" x14ac:dyDescent="0.25">
      <c r="A171" s="164" t="s">
        <v>185</v>
      </c>
      <c r="B171" s="155" t="s">
        <v>1155</v>
      </c>
      <c r="C171" s="156" t="s">
        <v>1221</v>
      </c>
      <c r="D171" s="157" t="s">
        <v>21</v>
      </c>
      <c r="E171" s="157" t="s">
        <v>1518</v>
      </c>
      <c r="F171" s="157" t="s">
        <v>404</v>
      </c>
      <c r="G171" s="157" t="s">
        <v>417</v>
      </c>
      <c r="H171" s="157" t="s">
        <v>1682</v>
      </c>
      <c r="I171" s="155"/>
      <c r="J171" s="158"/>
      <c r="K171" s="156" t="s">
        <v>1353</v>
      </c>
      <c r="L171" s="154" t="s">
        <v>1897</v>
      </c>
      <c r="M171" s="157" t="s">
        <v>1183</v>
      </c>
      <c r="N171" s="152" t="s">
        <v>1196</v>
      </c>
      <c r="O171" s="246"/>
      <c r="P171" s="256"/>
      <c r="Q171" s="249" t="s">
        <v>690</v>
      </c>
      <c r="R171" s="157" t="s">
        <v>692</v>
      </c>
      <c r="S171" s="157" t="s">
        <v>807</v>
      </c>
      <c r="T171" s="157" t="s">
        <v>1954</v>
      </c>
      <c r="U171" s="157" t="s">
        <v>1037</v>
      </c>
      <c r="V171" s="157" t="s">
        <v>213</v>
      </c>
      <c r="W171" s="258"/>
      <c r="X171" s="232"/>
      <c r="Y171" s="258"/>
      <c r="Z171" s="259">
        <f>IF(OR(J171="Fail",ISBLANK(J171)),INDEX('Issue Code Table'!C:C,MATCH(N:N,'Issue Code Table'!A:A,0)),IF(M171="Critical",6,IF(M171="Significant",5,IF(M171="Moderate",3,2))))</f>
        <v>4</v>
      </c>
    </row>
    <row r="172" spans="1:26" s="153" customFormat="1" ht="83.1" customHeight="1" x14ac:dyDescent="0.25">
      <c r="A172" s="164" t="s">
        <v>186</v>
      </c>
      <c r="B172" s="155" t="s">
        <v>1155</v>
      </c>
      <c r="C172" s="156" t="s">
        <v>1221</v>
      </c>
      <c r="D172" s="157" t="s">
        <v>21</v>
      </c>
      <c r="E172" s="157" t="s">
        <v>1519</v>
      </c>
      <c r="F172" s="156" t="s">
        <v>405</v>
      </c>
      <c r="G172" s="157" t="s">
        <v>417</v>
      </c>
      <c r="H172" s="157" t="s">
        <v>1683</v>
      </c>
      <c r="I172" s="155"/>
      <c r="J172" s="158"/>
      <c r="K172" s="157" t="s">
        <v>1354</v>
      </c>
      <c r="L172" s="154" t="s">
        <v>1767</v>
      </c>
      <c r="M172" s="157" t="s">
        <v>1183</v>
      </c>
      <c r="N172" s="152" t="s">
        <v>1208</v>
      </c>
      <c r="O172" s="246"/>
      <c r="P172" s="256"/>
      <c r="Q172" s="249" t="s">
        <v>690</v>
      </c>
      <c r="R172" s="157" t="s">
        <v>693</v>
      </c>
      <c r="S172" s="157" t="s">
        <v>808</v>
      </c>
      <c r="T172" s="157" t="s">
        <v>1766</v>
      </c>
      <c r="U172" s="157" t="s">
        <v>1038</v>
      </c>
      <c r="V172" s="157" t="s">
        <v>1039</v>
      </c>
      <c r="W172" s="258"/>
      <c r="X172" s="232"/>
      <c r="Y172" s="258"/>
      <c r="Z172" s="259">
        <f>IF(OR(J172="Fail",ISBLANK(J172)),INDEX('Issue Code Table'!C:C,MATCH(N:N,'Issue Code Table'!A:A,0)),IF(M172="Critical",6,IF(M172="Significant",5,IF(M172="Moderate",3,2))))</f>
        <v>2</v>
      </c>
    </row>
    <row r="173" spans="1:26" s="153" customFormat="1" ht="83.1" customHeight="1" x14ac:dyDescent="0.25">
      <c r="A173" s="164" t="s">
        <v>187</v>
      </c>
      <c r="B173" s="155" t="s">
        <v>1155</v>
      </c>
      <c r="C173" s="156" t="s">
        <v>1221</v>
      </c>
      <c r="D173" s="157" t="s">
        <v>21</v>
      </c>
      <c r="E173" s="157" t="s">
        <v>1520</v>
      </c>
      <c r="F173" s="157" t="s">
        <v>406</v>
      </c>
      <c r="G173" s="157" t="s">
        <v>417</v>
      </c>
      <c r="H173" s="157" t="s">
        <v>1684</v>
      </c>
      <c r="I173" s="155"/>
      <c r="J173" s="158"/>
      <c r="K173" s="156" t="s">
        <v>1738</v>
      </c>
      <c r="L173" s="155"/>
      <c r="M173" s="157" t="s">
        <v>1184</v>
      </c>
      <c r="N173" s="152" t="s">
        <v>1192</v>
      </c>
      <c r="O173" s="246"/>
      <c r="P173" s="256"/>
      <c r="Q173" s="249" t="s">
        <v>694</v>
      </c>
      <c r="R173" s="157" t="s">
        <v>695</v>
      </c>
      <c r="S173" s="157" t="s">
        <v>809</v>
      </c>
      <c r="T173" s="157" t="s">
        <v>1097</v>
      </c>
      <c r="U173" s="157" t="s">
        <v>1040</v>
      </c>
      <c r="V173" s="157" t="s">
        <v>239</v>
      </c>
      <c r="W173" s="258"/>
      <c r="X173" s="232"/>
      <c r="Y173" s="258"/>
      <c r="Z173" s="259">
        <f>IF(OR(J173="Fail",ISBLANK(J173)),INDEX('Issue Code Table'!C:C,MATCH(N:N,'Issue Code Table'!A:A,0)),IF(M173="Critical",6,IF(M173="Significant",5,IF(M173="Moderate",3,2))))</f>
        <v>6</v>
      </c>
    </row>
    <row r="174" spans="1:26" s="153" customFormat="1" ht="83.1" customHeight="1" x14ac:dyDescent="0.25">
      <c r="A174" s="164" t="s">
        <v>188</v>
      </c>
      <c r="B174" s="155" t="s">
        <v>1156</v>
      </c>
      <c r="C174" s="156" t="s">
        <v>1227</v>
      </c>
      <c r="D174" s="157" t="s">
        <v>21</v>
      </c>
      <c r="E174" s="157" t="s">
        <v>1521</v>
      </c>
      <c r="F174" s="157" t="s">
        <v>407</v>
      </c>
      <c r="G174" s="157" t="s">
        <v>417</v>
      </c>
      <c r="H174" s="157" t="s">
        <v>1685</v>
      </c>
      <c r="I174" s="155"/>
      <c r="J174" s="158"/>
      <c r="K174" s="156" t="s">
        <v>1355</v>
      </c>
      <c r="L174" s="154" t="s">
        <v>1917</v>
      </c>
      <c r="M174" s="157" t="s">
        <v>1184</v>
      </c>
      <c r="N174" s="152" t="s">
        <v>1209</v>
      </c>
      <c r="O174" s="246"/>
      <c r="P174" s="256"/>
      <c r="Q174" s="249" t="s">
        <v>694</v>
      </c>
      <c r="R174" s="157" t="s">
        <v>696</v>
      </c>
      <c r="S174" s="157" t="s">
        <v>810</v>
      </c>
      <c r="T174" s="157" t="s">
        <v>1953</v>
      </c>
      <c r="U174" s="157" t="s">
        <v>1041</v>
      </c>
      <c r="V174" s="157" t="s">
        <v>241</v>
      </c>
      <c r="W174" s="258"/>
      <c r="X174" s="232"/>
      <c r="Y174" s="258"/>
      <c r="Z174" s="259">
        <f>IF(OR(J174="Fail",ISBLANK(J174)),INDEX('Issue Code Table'!C:C,MATCH(N:N,'Issue Code Table'!A:A,0)),IF(M174="Critical",6,IF(M174="Significant",5,IF(M174="Moderate",3,2))))</f>
        <v>6</v>
      </c>
    </row>
    <row r="175" spans="1:26" s="153" customFormat="1" ht="83.1" customHeight="1" x14ac:dyDescent="0.25">
      <c r="A175" s="164" t="s">
        <v>189</v>
      </c>
      <c r="B175" s="155" t="s">
        <v>1154</v>
      </c>
      <c r="C175" s="156" t="s">
        <v>1216</v>
      </c>
      <c r="D175" s="156" t="s">
        <v>22</v>
      </c>
      <c r="E175" s="157" t="s">
        <v>1522</v>
      </c>
      <c r="F175" s="157" t="s">
        <v>408</v>
      </c>
      <c r="G175" s="157" t="s">
        <v>417</v>
      </c>
      <c r="H175" s="156" t="s">
        <v>1686</v>
      </c>
      <c r="I175" s="155"/>
      <c r="J175" s="158"/>
      <c r="K175" s="157" t="s">
        <v>1925</v>
      </c>
      <c r="L175" s="154" t="s">
        <v>1768</v>
      </c>
      <c r="M175" s="157" t="s">
        <v>1184</v>
      </c>
      <c r="N175" s="152" t="s">
        <v>1193</v>
      </c>
      <c r="O175" s="246"/>
      <c r="P175" s="256"/>
      <c r="Q175" s="249" t="s">
        <v>694</v>
      </c>
      <c r="R175" s="157" t="s">
        <v>697</v>
      </c>
      <c r="S175" s="157" t="s">
        <v>811</v>
      </c>
      <c r="T175" s="157" t="s">
        <v>1934</v>
      </c>
      <c r="U175" s="157" t="s">
        <v>1042</v>
      </c>
      <c r="V175" s="157" t="s">
        <v>211</v>
      </c>
      <c r="W175" s="258"/>
      <c r="X175" s="232"/>
      <c r="Y175" s="258"/>
      <c r="Z175" s="259">
        <f>IF(OR(J175="Fail",ISBLANK(J175)),INDEX('Issue Code Table'!C:C,MATCH(N:N,'Issue Code Table'!A:A,0)),IF(M175="Critical",6,IF(M175="Significant",5,IF(M175="Moderate",3,2))))</f>
        <v>5</v>
      </c>
    </row>
    <row r="176" spans="1:26" s="153" customFormat="1" ht="83.1" customHeight="1" x14ac:dyDescent="0.25">
      <c r="A176" s="164" t="s">
        <v>190</v>
      </c>
      <c r="B176" s="155" t="s">
        <v>1156</v>
      </c>
      <c r="C176" s="156" t="s">
        <v>1227</v>
      </c>
      <c r="D176" s="157" t="s">
        <v>21</v>
      </c>
      <c r="E176" s="157" t="s">
        <v>1523</v>
      </c>
      <c r="F176" s="157" t="s">
        <v>409</v>
      </c>
      <c r="G176" s="157" t="s">
        <v>417</v>
      </c>
      <c r="H176" s="157" t="s">
        <v>1687</v>
      </c>
      <c r="I176" s="155"/>
      <c r="J176" s="158"/>
      <c r="K176" s="156" t="s">
        <v>1356</v>
      </c>
      <c r="L176" s="155"/>
      <c r="M176" s="157" t="s">
        <v>1183</v>
      </c>
      <c r="N176" s="152" t="s">
        <v>1210</v>
      </c>
      <c r="O176" s="246"/>
      <c r="P176" s="256"/>
      <c r="Q176" s="249" t="s">
        <v>694</v>
      </c>
      <c r="R176" s="157" t="s">
        <v>698</v>
      </c>
      <c r="S176" s="157" t="s">
        <v>812</v>
      </c>
      <c r="T176" s="157" t="s">
        <v>1096</v>
      </c>
      <c r="U176" s="157" t="s">
        <v>1043</v>
      </c>
      <c r="V176" s="157" t="s">
        <v>242</v>
      </c>
      <c r="W176" s="258"/>
      <c r="X176" s="232"/>
      <c r="Y176" s="258"/>
      <c r="Z176" s="259">
        <f>IF(OR(J176="Fail",ISBLANK(J176)),INDEX('Issue Code Table'!C:C,MATCH(N:N,'Issue Code Table'!A:A,0)),IF(M176="Critical",6,IF(M176="Significant",5,IF(M176="Moderate",3,2))))</f>
        <v>3</v>
      </c>
    </row>
    <row r="177" spans="1:26" s="153" customFormat="1" ht="83.1" customHeight="1" x14ac:dyDescent="0.25">
      <c r="A177" s="164" t="s">
        <v>191</v>
      </c>
      <c r="B177" s="155" t="s">
        <v>1156</v>
      </c>
      <c r="C177" s="156" t="s">
        <v>1227</v>
      </c>
      <c r="D177" s="157" t="s">
        <v>21</v>
      </c>
      <c r="E177" s="157" t="s">
        <v>1524</v>
      </c>
      <c r="F177" s="157" t="s">
        <v>410</v>
      </c>
      <c r="G177" s="157" t="s">
        <v>417</v>
      </c>
      <c r="H177" s="156" t="s">
        <v>1927</v>
      </c>
      <c r="I177" s="155"/>
      <c r="J177" s="158"/>
      <c r="K177" s="156" t="s">
        <v>1926</v>
      </c>
      <c r="L177" s="155"/>
      <c r="M177" s="157" t="s">
        <v>1184</v>
      </c>
      <c r="N177" s="152" t="s">
        <v>1211</v>
      </c>
      <c r="O177" s="246"/>
      <c r="P177" s="256"/>
      <c r="Q177" s="249" t="s">
        <v>694</v>
      </c>
      <c r="R177" s="157" t="s">
        <v>699</v>
      </c>
      <c r="S177" s="157" t="s">
        <v>813</v>
      </c>
      <c r="T177" s="157" t="s">
        <v>1089</v>
      </c>
      <c r="U177" s="157" t="s">
        <v>1044</v>
      </c>
      <c r="V177" s="157" t="s">
        <v>212</v>
      </c>
      <c r="W177" s="258"/>
      <c r="X177" s="232"/>
      <c r="Y177" s="258"/>
      <c r="Z177" s="259">
        <f>IF(OR(J177="Fail",ISBLANK(J177)),INDEX('Issue Code Table'!C:C,MATCH(N:N,'Issue Code Table'!A:A,0)),IF(M177="Critical",6,IF(M177="Significant",5,IF(M177="Moderate",3,2))))</f>
        <v>3</v>
      </c>
    </row>
    <row r="178" spans="1:26" s="153" customFormat="1" ht="83.1" customHeight="1" x14ac:dyDescent="0.25">
      <c r="A178" s="164" t="s">
        <v>192</v>
      </c>
      <c r="B178" s="155" t="s">
        <v>1156</v>
      </c>
      <c r="C178" s="156" t="s">
        <v>1227</v>
      </c>
      <c r="D178" s="157" t="s">
        <v>21</v>
      </c>
      <c r="E178" s="157" t="s">
        <v>1525</v>
      </c>
      <c r="F178" s="157" t="s">
        <v>411</v>
      </c>
      <c r="G178" s="157" t="s">
        <v>417</v>
      </c>
      <c r="H178" s="157" t="s">
        <v>1688</v>
      </c>
      <c r="I178" s="155"/>
      <c r="J178" s="158"/>
      <c r="K178" s="157" t="s">
        <v>1721</v>
      </c>
      <c r="L178" s="155"/>
      <c r="M178" s="157" t="s">
        <v>1183</v>
      </c>
      <c r="N178" s="152" t="s">
        <v>1194</v>
      </c>
      <c r="O178" s="246"/>
      <c r="P178" s="256"/>
      <c r="Q178" s="249" t="s">
        <v>694</v>
      </c>
      <c r="R178" s="157" t="s">
        <v>700</v>
      </c>
      <c r="S178" s="157" t="s">
        <v>814</v>
      </c>
      <c r="T178" s="157" t="s">
        <v>1088</v>
      </c>
      <c r="U178" s="157" t="s">
        <v>1045</v>
      </c>
      <c r="V178" s="157" t="s">
        <v>225</v>
      </c>
      <c r="W178" s="258"/>
      <c r="X178" s="232"/>
      <c r="Y178" s="258"/>
      <c r="Z178" s="259">
        <f>IF(OR(J178="Fail",ISBLANK(J178)),INDEX('Issue Code Table'!C:C,MATCH(N:N,'Issue Code Table'!A:A,0)),IF(M178="Critical",6,IF(M178="Significant",5,IF(M178="Moderate",3,2))))</f>
        <v>4</v>
      </c>
    </row>
    <row r="179" spans="1:26" s="153" customFormat="1" ht="83.1" customHeight="1" x14ac:dyDescent="0.25">
      <c r="A179" s="164" t="s">
        <v>193</v>
      </c>
      <c r="B179" s="159" t="s">
        <v>1213</v>
      </c>
      <c r="C179" s="156" t="s">
        <v>1224</v>
      </c>
      <c r="D179" s="157" t="s">
        <v>21</v>
      </c>
      <c r="E179" s="157" t="s">
        <v>1526</v>
      </c>
      <c r="F179" s="157" t="s">
        <v>412</v>
      </c>
      <c r="G179" s="157" t="s">
        <v>501</v>
      </c>
      <c r="H179" s="156" t="s">
        <v>1891</v>
      </c>
      <c r="I179" s="155"/>
      <c r="J179" s="158"/>
      <c r="K179" s="156" t="s">
        <v>1892</v>
      </c>
      <c r="L179" s="155"/>
      <c r="M179" s="157" t="s">
        <v>1183</v>
      </c>
      <c r="N179" s="152" t="s">
        <v>1198</v>
      </c>
      <c r="O179" s="246"/>
      <c r="P179" s="256"/>
      <c r="Q179" s="249" t="s">
        <v>701</v>
      </c>
      <c r="R179" s="157" t="s">
        <v>702</v>
      </c>
      <c r="S179" s="157" t="s">
        <v>815</v>
      </c>
      <c r="T179" s="157" t="s">
        <v>1095</v>
      </c>
      <c r="U179" s="157" t="s">
        <v>1046</v>
      </c>
      <c r="V179" s="157" t="s">
        <v>1047</v>
      </c>
      <c r="W179" s="258"/>
      <c r="X179" s="232"/>
      <c r="Y179" s="258"/>
      <c r="Z179" s="259">
        <f>IF(OR(J179="Fail",ISBLANK(J179)),INDEX('Issue Code Table'!C:C,MATCH(N:N,'Issue Code Table'!A:A,0)),IF(M179="Critical",6,IF(M179="Significant",5,IF(M179="Moderate",3,2))))</f>
        <v>4</v>
      </c>
    </row>
    <row r="180" spans="1:26" s="153" customFormat="1" ht="83.1" customHeight="1" x14ac:dyDescent="0.25">
      <c r="A180" s="164" t="s">
        <v>194</v>
      </c>
      <c r="B180" s="159" t="s">
        <v>1214</v>
      </c>
      <c r="C180" s="156" t="s">
        <v>1222</v>
      </c>
      <c r="D180" s="157" t="s">
        <v>21</v>
      </c>
      <c r="E180" s="157" t="s">
        <v>1527</v>
      </c>
      <c r="F180" s="157" t="s">
        <v>413</v>
      </c>
      <c r="G180" s="157" t="s">
        <v>502</v>
      </c>
      <c r="H180" s="157" t="s">
        <v>1689</v>
      </c>
      <c r="I180" s="155"/>
      <c r="J180" s="158"/>
      <c r="K180" s="156" t="s">
        <v>1739</v>
      </c>
      <c r="L180" s="155"/>
      <c r="M180" s="157" t="s">
        <v>1183</v>
      </c>
      <c r="N180" s="152" t="s">
        <v>1212</v>
      </c>
      <c r="O180" s="246"/>
      <c r="P180" s="256"/>
      <c r="Q180" s="249" t="s">
        <v>701</v>
      </c>
      <c r="R180" s="157" t="s">
        <v>703</v>
      </c>
      <c r="S180" s="157" t="s">
        <v>816</v>
      </c>
      <c r="T180" s="157" t="s">
        <v>1094</v>
      </c>
      <c r="U180" s="157" t="s">
        <v>1048</v>
      </c>
      <c r="V180" s="157" t="s">
        <v>1049</v>
      </c>
      <c r="W180" s="258"/>
      <c r="X180" s="232"/>
      <c r="Y180" s="258"/>
      <c r="Z180" s="259">
        <f>IF(OR(J180="Fail",ISBLANK(J180)),INDEX('Issue Code Table'!C:C,MATCH(N:N,'Issue Code Table'!A:A,0)),IF(M180="Critical",6,IF(M180="Significant",5,IF(M180="Moderate",3,2))))</f>
        <v>5</v>
      </c>
    </row>
    <row r="181" spans="1:26" s="153" customFormat="1" ht="83.1" customHeight="1" x14ac:dyDescent="0.25">
      <c r="A181" s="164" t="s">
        <v>195</v>
      </c>
      <c r="B181" s="159" t="s">
        <v>1213</v>
      </c>
      <c r="C181" s="156" t="s">
        <v>1224</v>
      </c>
      <c r="D181" s="157" t="s">
        <v>21</v>
      </c>
      <c r="E181" s="157" t="s">
        <v>1526</v>
      </c>
      <c r="F181" s="157" t="s">
        <v>412</v>
      </c>
      <c r="G181" s="157" t="s">
        <v>503</v>
      </c>
      <c r="H181" s="156" t="s">
        <v>1891</v>
      </c>
      <c r="I181" s="155"/>
      <c r="J181" s="158"/>
      <c r="K181" s="156" t="s">
        <v>1892</v>
      </c>
      <c r="L181" s="155"/>
      <c r="M181" s="157" t="s">
        <v>1183</v>
      </c>
      <c r="N181" s="152" t="s">
        <v>1198</v>
      </c>
      <c r="O181" s="246"/>
      <c r="P181" s="256"/>
      <c r="Q181" s="249" t="s">
        <v>704</v>
      </c>
      <c r="R181" s="157" t="s">
        <v>705</v>
      </c>
      <c r="S181" s="157" t="s">
        <v>815</v>
      </c>
      <c r="T181" s="157" t="s">
        <v>1093</v>
      </c>
      <c r="U181" s="157" t="s">
        <v>1046</v>
      </c>
      <c r="V181" s="157" t="s">
        <v>1050</v>
      </c>
      <c r="W181" s="258"/>
      <c r="X181" s="232"/>
      <c r="Y181" s="258"/>
      <c r="Z181" s="259">
        <f>IF(OR(J181="Fail",ISBLANK(J181)),INDEX('Issue Code Table'!C:C,MATCH(N:N,'Issue Code Table'!A:A,0)),IF(M181="Critical",6,IF(M181="Significant",5,IF(M181="Moderate",3,2))))</f>
        <v>4</v>
      </c>
    </row>
    <row r="182" spans="1:26" s="153" customFormat="1" ht="83.1" customHeight="1" x14ac:dyDescent="0.25">
      <c r="A182" s="164" t="s">
        <v>196</v>
      </c>
      <c r="B182" s="159" t="s">
        <v>1214</v>
      </c>
      <c r="C182" s="156" t="s">
        <v>1222</v>
      </c>
      <c r="D182" s="157" t="s">
        <v>21</v>
      </c>
      <c r="E182" s="157" t="s">
        <v>1527</v>
      </c>
      <c r="F182" s="157" t="s">
        <v>413</v>
      </c>
      <c r="G182" s="157" t="s">
        <v>504</v>
      </c>
      <c r="H182" s="156" t="s">
        <v>1690</v>
      </c>
      <c r="I182" s="155"/>
      <c r="J182" s="158"/>
      <c r="K182" s="156" t="s">
        <v>1739</v>
      </c>
      <c r="L182" s="155"/>
      <c r="M182" s="157" t="s">
        <v>1183</v>
      </c>
      <c r="N182" s="152" t="s">
        <v>1212</v>
      </c>
      <c r="O182" s="246"/>
      <c r="P182" s="256"/>
      <c r="Q182" s="249" t="s">
        <v>704</v>
      </c>
      <c r="R182" s="157" t="s">
        <v>706</v>
      </c>
      <c r="S182" s="157" t="s">
        <v>816</v>
      </c>
      <c r="T182" s="157" t="s">
        <v>1092</v>
      </c>
      <c r="U182" s="157" t="s">
        <v>1048</v>
      </c>
      <c r="V182" s="157" t="s">
        <v>1051</v>
      </c>
      <c r="W182" s="258"/>
      <c r="X182" s="232"/>
      <c r="Y182" s="258"/>
      <c r="Z182" s="259">
        <f>IF(OR(J182="Fail",ISBLANK(J182)),INDEX('Issue Code Table'!C:C,MATCH(N:N,'Issue Code Table'!A:A,0)),IF(M182="Critical",6,IF(M182="Significant",5,IF(M182="Moderate",3,2))))</f>
        <v>5</v>
      </c>
    </row>
    <row r="183" spans="1:26" s="153" customFormat="1" ht="83.1" customHeight="1" x14ac:dyDescent="0.25">
      <c r="A183" s="164" t="s">
        <v>197</v>
      </c>
      <c r="B183" s="159" t="s">
        <v>1214</v>
      </c>
      <c r="C183" s="156" t="s">
        <v>1222</v>
      </c>
      <c r="D183" s="157" t="s">
        <v>21</v>
      </c>
      <c r="E183" s="157" t="s">
        <v>1527</v>
      </c>
      <c r="F183" s="157" t="s">
        <v>413</v>
      </c>
      <c r="G183" s="157" t="s">
        <v>505</v>
      </c>
      <c r="H183" s="156" t="s">
        <v>1690</v>
      </c>
      <c r="I183" s="155"/>
      <c r="J183" s="158"/>
      <c r="K183" s="156" t="s">
        <v>1739</v>
      </c>
      <c r="L183" s="155"/>
      <c r="M183" s="157" t="s">
        <v>1183</v>
      </c>
      <c r="N183" s="152" t="s">
        <v>1212</v>
      </c>
      <c r="O183" s="246"/>
      <c r="P183" s="256"/>
      <c r="Q183" s="249" t="s">
        <v>707</v>
      </c>
      <c r="R183" s="157" t="s">
        <v>708</v>
      </c>
      <c r="S183" s="157" t="s">
        <v>816</v>
      </c>
      <c r="T183" s="157" t="s">
        <v>1091</v>
      </c>
      <c r="U183" s="157" t="s">
        <v>1048</v>
      </c>
      <c r="V183" s="157" t="s">
        <v>1052</v>
      </c>
      <c r="W183" s="258"/>
      <c r="X183" s="232"/>
      <c r="Y183" s="258"/>
      <c r="Z183" s="259">
        <f>IF(OR(J183="Fail",ISBLANK(J183)),INDEX('Issue Code Table'!C:C,MATCH(N:N,'Issue Code Table'!A:A,0)),IF(M183="Critical",6,IF(M183="Significant",5,IF(M183="Moderate",3,2))))</f>
        <v>5</v>
      </c>
    </row>
    <row r="184" spans="1:26" s="153" customFormat="1" ht="83.1" customHeight="1" x14ac:dyDescent="0.25">
      <c r="A184" s="164" t="s">
        <v>198</v>
      </c>
      <c r="B184" s="159" t="s">
        <v>1213</v>
      </c>
      <c r="C184" s="156" t="s">
        <v>1224</v>
      </c>
      <c r="D184" s="157" t="s">
        <v>21</v>
      </c>
      <c r="E184" s="157" t="s">
        <v>1528</v>
      </c>
      <c r="F184" s="157" t="s">
        <v>412</v>
      </c>
      <c r="G184" s="157" t="s">
        <v>506</v>
      </c>
      <c r="H184" s="156" t="s">
        <v>1691</v>
      </c>
      <c r="I184" s="155"/>
      <c r="J184" s="158"/>
      <c r="K184" s="156" t="s">
        <v>1357</v>
      </c>
      <c r="L184" s="155"/>
      <c r="M184" s="157" t="s">
        <v>1183</v>
      </c>
      <c r="N184" s="152" t="s">
        <v>1198</v>
      </c>
      <c r="O184" s="246"/>
      <c r="P184" s="256"/>
      <c r="Q184" s="249" t="s">
        <v>707</v>
      </c>
      <c r="R184" s="157" t="s">
        <v>709</v>
      </c>
      <c r="S184" s="157" t="s">
        <v>817</v>
      </c>
      <c r="T184" s="157" t="s">
        <v>1893</v>
      </c>
      <c r="U184" s="157" t="s">
        <v>1046</v>
      </c>
      <c r="V184" s="157" t="s">
        <v>1053</v>
      </c>
      <c r="W184" s="258"/>
      <c r="X184" s="232"/>
      <c r="Y184" s="258"/>
      <c r="Z184" s="259">
        <f>IF(OR(J184="Fail",ISBLANK(J184)),INDEX('Issue Code Table'!C:C,MATCH(N:N,'Issue Code Table'!A:A,0)),IF(M184="Critical",6,IF(M184="Significant",5,IF(M184="Moderate",3,2))))</f>
        <v>4</v>
      </c>
    </row>
    <row r="185" spans="1:26" s="153" customFormat="1" ht="83.1" customHeight="1" x14ac:dyDescent="0.25">
      <c r="A185" s="164" t="s">
        <v>199</v>
      </c>
      <c r="B185" s="155" t="s">
        <v>1156</v>
      </c>
      <c r="C185" s="156" t="s">
        <v>1227</v>
      </c>
      <c r="D185" s="157" t="s">
        <v>21</v>
      </c>
      <c r="E185" s="157" t="s">
        <v>1529</v>
      </c>
      <c r="F185" s="157" t="s">
        <v>414</v>
      </c>
      <c r="G185" s="157" t="s">
        <v>507</v>
      </c>
      <c r="H185" s="156" t="s">
        <v>1894</v>
      </c>
      <c r="I185" s="155"/>
      <c r="J185" s="158"/>
      <c r="K185" s="156" t="s">
        <v>1895</v>
      </c>
      <c r="L185" s="155"/>
      <c r="M185" s="157" t="s">
        <v>1184</v>
      </c>
      <c r="N185" s="152" t="s">
        <v>1195</v>
      </c>
      <c r="O185" s="246"/>
      <c r="P185" s="256"/>
      <c r="Q185" s="249" t="s">
        <v>710</v>
      </c>
      <c r="R185" s="157" t="s">
        <v>711</v>
      </c>
      <c r="S185" s="157" t="s">
        <v>818</v>
      </c>
      <c r="T185" s="157" t="s">
        <v>1896</v>
      </c>
      <c r="U185" s="157" t="s">
        <v>1054</v>
      </c>
      <c r="V185" s="157" t="s">
        <v>222</v>
      </c>
      <c r="W185" s="258"/>
      <c r="X185" s="232"/>
      <c r="Y185" s="258"/>
      <c r="Z185" s="259">
        <f>IF(OR(J185="Fail",ISBLANK(J185)),INDEX('Issue Code Table'!C:C,MATCH(N:N,'Issue Code Table'!A:A,0)),IF(M185="Critical",6,IF(M185="Significant",5,IF(M185="Moderate",3,2))))</f>
        <v>5</v>
      </c>
    </row>
    <row r="186" spans="1:26" s="153" customFormat="1" ht="83.1" customHeight="1" x14ac:dyDescent="0.25">
      <c r="A186" s="164" t="s">
        <v>200</v>
      </c>
      <c r="B186" s="159" t="s">
        <v>1154</v>
      </c>
      <c r="C186" s="156" t="s">
        <v>1216</v>
      </c>
      <c r="D186" s="157" t="s">
        <v>21</v>
      </c>
      <c r="E186" s="157" t="s">
        <v>1530</v>
      </c>
      <c r="F186" s="157" t="s">
        <v>415</v>
      </c>
      <c r="G186" s="157" t="s">
        <v>508</v>
      </c>
      <c r="H186" s="157" t="s">
        <v>1692</v>
      </c>
      <c r="I186" s="155"/>
      <c r="J186" s="158"/>
      <c r="K186" s="156" t="s">
        <v>1740</v>
      </c>
      <c r="L186" s="155"/>
      <c r="M186" s="157" t="s">
        <v>1184</v>
      </c>
      <c r="N186" s="152" t="s">
        <v>1195</v>
      </c>
      <c r="O186" s="246"/>
      <c r="P186" s="256"/>
      <c r="Q186" s="249" t="s">
        <v>712</v>
      </c>
      <c r="R186" s="157" t="s">
        <v>713</v>
      </c>
      <c r="S186" s="157" t="s">
        <v>819</v>
      </c>
      <c r="T186" s="157" t="s">
        <v>1090</v>
      </c>
      <c r="U186" s="157" t="s">
        <v>1055</v>
      </c>
      <c r="V186" s="157" t="s">
        <v>1056</v>
      </c>
      <c r="W186" s="258"/>
      <c r="X186" s="232"/>
      <c r="Y186" s="258"/>
      <c r="Z186" s="259">
        <f>IF(OR(J186="Fail",ISBLANK(J186)),INDEX('Issue Code Table'!C:C,MATCH(N:N,'Issue Code Table'!A:A,0)),IF(M186="Critical",6,IF(M186="Significant",5,IF(M186="Moderate",3,2))))</f>
        <v>5</v>
      </c>
    </row>
    <row r="187" spans="1:26" s="135" customFormat="1" ht="13.2" x14ac:dyDescent="0.25">
      <c r="A187" s="252"/>
      <c r="B187" s="251"/>
      <c r="C187" s="251"/>
      <c r="D187" s="253"/>
      <c r="E187" s="251"/>
      <c r="F187" s="251"/>
      <c r="G187" s="251"/>
      <c r="H187" s="251"/>
      <c r="I187" s="251"/>
      <c r="J187" s="251"/>
      <c r="K187" s="251"/>
      <c r="L187" s="251"/>
      <c r="M187" s="251"/>
      <c r="N187" s="254"/>
      <c r="O187" s="251"/>
      <c r="P187" s="251"/>
      <c r="Q187" s="251"/>
      <c r="R187" s="251"/>
      <c r="S187" s="251"/>
      <c r="T187" s="251"/>
      <c r="U187" s="251"/>
      <c r="V187" s="251"/>
      <c r="W187" s="261"/>
      <c r="X187" s="232"/>
      <c r="Y187" s="261"/>
      <c r="Z187" s="262"/>
    </row>
    <row r="188" spans="1:26" ht="13.2" x14ac:dyDescent="0.25">
      <c r="J188" s="86"/>
      <c r="N188" s="138"/>
      <c r="O188" s="138"/>
      <c r="W188" s="263"/>
      <c r="X188" s="263"/>
      <c r="Y188" s="258"/>
      <c r="Z188" s="264"/>
    </row>
    <row r="189" spans="1:26" ht="13.2" x14ac:dyDescent="0.25">
      <c r="J189" s="86"/>
      <c r="N189" s="138"/>
      <c r="O189" s="138"/>
      <c r="Y189" s="258"/>
      <c r="Z189" s="264"/>
    </row>
    <row r="190" spans="1:26" ht="13.2" hidden="1" x14ac:dyDescent="0.25">
      <c r="J190" s="86"/>
      <c r="N190" s="138"/>
      <c r="O190" s="138"/>
      <c r="Y190" s="258"/>
      <c r="Z190" s="264"/>
    </row>
    <row r="191" spans="1:26" ht="13.2" hidden="1" x14ac:dyDescent="0.25">
      <c r="I191" s="139" t="s">
        <v>26</v>
      </c>
      <c r="J191" s="139"/>
      <c r="N191" s="138"/>
      <c r="O191" s="138"/>
      <c r="Y191" s="258"/>
      <c r="Z191" s="264"/>
    </row>
    <row r="192" spans="1:26" ht="13.2" hidden="1" x14ac:dyDescent="0.25">
      <c r="I192" s="139" t="s">
        <v>7</v>
      </c>
      <c r="J192" s="139"/>
      <c r="N192" s="138"/>
      <c r="O192" s="138"/>
      <c r="Y192" s="258"/>
      <c r="Z192" s="264"/>
    </row>
    <row r="193" spans="9:26" ht="13.2" hidden="1" x14ac:dyDescent="0.25">
      <c r="I193" s="139" t="s">
        <v>8</v>
      </c>
      <c r="J193" s="139"/>
      <c r="N193" s="138"/>
      <c r="O193" s="138"/>
      <c r="Y193" s="258"/>
      <c r="Z193" s="264"/>
    </row>
    <row r="194" spans="9:26" ht="13.2" hidden="1" x14ac:dyDescent="0.25">
      <c r="I194" s="139" t="s">
        <v>247</v>
      </c>
      <c r="J194" s="139"/>
      <c r="N194" s="138"/>
      <c r="O194" s="138"/>
      <c r="Y194" s="258"/>
      <c r="Z194" s="264"/>
    </row>
    <row r="195" spans="9:26" ht="13.2" hidden="1" x14ac:dyDescent="0.25">
      <c r="I195" s="139" t="s">
        <v>248</v>
      </c>
      <c r="J195" s="139"/>
      <c r="N195" s="138"/>
      <c r="O195" s="138"/>
      <c r="Y195" s="258"/>
      <c r="Z195" s="264"/>
    </row>
    <row r="196" spans="9:26" ht="13.2" hidden="1" x14ac:dyDescent="0.25">
      <c r="J196" s="86"/>
      <c r="N196" s="138"/>
      <c r="O196" s="138"/>
      <c r="Y196" s="258"/>
      <c r="Z196" s="264"/>
    </row>
    <row r="197" spans="9:26" ht="13.2" hidden="1" x14ac:dyDescent="0.25">
      <c r="I197" s="135" t="s">
        <v>1186</v>
      </c>
      <c r="J197" s="86"/>
      <c r="N197" s="138"/>
      <c r="O197" s="138"/>
      <c r="Y197" s="258"/>
      <c r="Z197" s="264"/>
    </row>
    <row r="198" spans="9:26" ht="13.2" hidden="1" x14ac:dyDescent="0.25">
      <c r="I198" s="137" t="s">
        <v>1187</v>
      </c>
      <c r="J198" s="86"/>
      <c r="N198" s="138"/>
      <c r="O198" s="138"/>
      <c r="Y198" s="258"/>
      <c r="Z198" s="264"/>
    </row>
    <row r="199" spans="9:26" ht="13.2" hidden="1" x14ac:dyDescent="0.25">
      <c r="I199" s="135" t="s">
        <v>1184</v>
      </c>
      <c r="J199" s="86"/>
      <c r="N199" s="138"/>
      <c r="O199" s="138"/>
      <c r="Y199" s="258"/>
      <c r="Z199" s="264"/>
    </row>
    <row r="200" spans="9:26" ht="13.2" hidden="1" x14ac:dyDescent="0.25">
      <c r="I200" s="135" t="s">
        <v>1183</v>
      </c>
      <c r="J200" s="86"/>
      <c r="N200" s="138"/>
      <c r="O200" s="138"/>
      <c r="Y200" s="258"/>
      <c r="Z200" s="264"/>
    </row>
    <row r="201" spans="9:26" ht="13.2" hidden="1" x14ac:dyDescent="0.25">
      <c r="I201" s="135" t="s">
        <v>1185</v>
      </c>
      <c r="J201" s="86"/>
      <c r="N201" s="138"/>
      <c r="O201" s="138"/>
      <c r="Y201" s="258"/>
      <c r="Z201" s="264"/>
    </row>
  </sheetData>
  <protectedRanges>
    <protectedRange password="E1A2" sqref="N3:O19 Z2 X2:X19" name="Range1_1"/>
    <protectedRange password="E1A2" sqref="Z3:Z186" name="Range1_1_1"/>
    <protectedRange password="E1A2" sqref="N2:O2" name="Range1_5_1_1"/>
  </protectedRanges>
  <autoFilter ref="A2:V186"/>
  <sortState ref="A2:L265">
    <sortCondition ref="A1"/>
  </sortState>
  <customSheetViews>
    <customSheetView guid="{E96EC931-7DB8-9949-B69E-EB800FAB8EDD}" scale="80" showAutoFilter="1" showRuler="0">
      <pane ySplit="1.0249999999999999" topLeftCell="A2" activePane="bottomLeft" state="frozenSplit"/>
      <selection pane="bottomLeft" activeCell="G4" sqref="G4"/>
      <pageMargins left="0.7" right="0.7" top="0.75" bottom="0.75" header="0.3" footer="0.3"/>
      <printOptions headings="1"/>
      <pageSetup orientation="portrait" horizontalDpi="4294967292" verticalDpi="4294967292"/>
      <autoFilter ref="A1:V244">
        <sortState ref="A2:V246">
          <sortCondition ref="A1:A246"/>
        </sortState>
      </autoFilter>
    </customSheetView>
    <customSheetView guid="{DC6629D9-6399-4F23-8521-98E0AAB6DE93}" scale="70" showAutoFilter="1" showRuler="0">
      <pane ySplit="1" topLeftCell="A2" activePane="bottomLeft" state="frozenSplit"/>
      <selection pane="bottomLeft" activeCell="E201" sqref="E201"/>
      <pageMargins left="0.7" right="0.7" top="0.75" bottom="0.75" header="0.3" footer="0.3"/>
      <printOptions headings="1"/>
      <pageSetup orientation="portrait" horizontalDpi="4294967292" verticalDpi="4294967292"/>
      <autoFilter ref="A1:U246"/>
    </customSheetView>
    <customSheetView guid="{49FE20BB-FBAE-4179-A770-21772DC36366}" scale="80" showAutoFilter="1" showRuler="0">
      <pane ySplit="1" topLeftCell="A2" activePane="bottomLeft" state="frozenSplit"/>
      <selection pane="bottomLeft" activeCell="G4" sqref="G4"/>
      <pageMargins left="0.7" right="0.7" top="0.75" bottom="0.75" header="0.3" footer="0.3"/>
      <printOptions headings="1"/>
      <pageSetup orientation="portrait" horizontalDpi="4294967292" verticalDpi="4294967292"/>
      <autoFilter ref="A1:V244">
        <sortState ref="A2:V246">
          <sortCondition ref="A1:A246"/>
        </sortState>
      </autoFilter>
    </customSheetView>
  </customSheetViews>
  <phoneticPr fontId="2" type="noConversion"/>
  <conditionalFormatting sqref="J188:J190 J3:J186">
    <cfRule type="cellIs" dxfId="7" priority="31" stopIfTrue="1" operator="equal">
      <formula>"Pass"</formula>
    </cfRule>
    <cfRule type="cellIs" dxfId="6" priority="32" stopIfTrue="1" operator="equal">
      <formula>"Fail"</formula>
    </cfRule>
    <cfRule type="cellIs" dxfId="5" priority="33" stopIfTrue="1" operator="equal">
      <formula>"Info"</formula>
    </cfRule>
  </conditionalFormatting>
  <conditionalFormatting sqref="J196:J201">
    <cfRule type="cellIs" dxfId="4" priority="28" stopIfTrue="1" operator="equal">
      <formula>"Pass"</formula>
    </cfRule>
    <cfRule type="cellIs" dxfId="3" priority="29" stopIfTrue="1" operator="equal">
      <formula>"Fail"</formula>
    </cfRule>
    <cfRule type="cellIs" dxfId="2" priority="30" stopIfTrue="1" operator="equal">
      <formula>"Info"</formula>
    </cfRule>
  </conditionalFormatting>
  <conditionalFormatting sqref="N3">
    <cfRule type="expression" dxfId="1" priority="2">
      <formula>ISERROR(Z3)</formula>
    </cfRule>
  </conditionalFormatting>
  <conditionalFormatting sqref="N4:N186">
    <cfRule type="expression" dxfId="0" priority="1">
      <formula>ISERROR(Z4)</formula>
    </cfRule>
  </conditionalFormatting>
  <dataValidations count="2">
    <dataValidation type="list" allowBlank="1" showInputMessage="1" showErrorMessage="1" sqref="J2:J186 J188:J201">
      <formula1>$I$192:$I$195</formula1>
    </dataValidation>
    <dataValidation type="list" allowBlank="1" showInputMessage="1" showErrorMessage="1" sqref="M3:M186">
      <formula1>$I$198:$I$201</formula1>
    </dataValidation>
  </dataValidations>
  <printOptions headings="1"/>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27"/>
  <sheetViews>
    <sheetView showGridLines="0" showRuler="0" zoomScale="90" zoomScaleNormal="90" workbookViewId="0">
      <pane ySplit="1" topLeftCell="A2" activePane="bottomLeft" state="frozenSplit"/>
      <selection pane="bottomLeft"/>
    </sheetView>
  </sheetViews>
  <sheetFormatPr defaultColWidth="18.77734375" defaultRowHeight="12.75" customHeight="1" x14ac:dyDescent="0.25"/>
  <cols>
    <col min="1" max="1" width="9.109375" style="10" customWidth="1"/>
    <col min="2" max="16384" width="18.77734375" style="10"/>
  </cols>
  <sheetData>
    <row r="1" spans="1:1" ht="13.2" x14ac:dyDescent="0.25">
      <c r="A1" s="5" t="s">
        <v>30</v>
      </c>
    </row>
    <row r="2" spans="1:1" s="11" customFormat="1" ht="12.75" customHeight="1" x14ac:dyDescent="0.25">
      <c r="A2" s="15" t="s">
        <v>31</v>
      </c>
    </row>
    <row r="3" spans="1:1" s="11" customFormat="1" ht="12.75" customHeight="1" x14ac:dyDescent="0.25">
      <c r="A3" s="12" t="s">
        <v>91</v>
      </c>
    </row>
    <row r="4" spans="1:1" s="11" customFormat="1" ht="13.2" x14ac:dyDescent="0.25">
      <c r="A4" s="7" t="s">
        <v>1234</v>
      </c>
    </row>
    <row r="5" spans="1:1" s="11" customFormat="1" ht="13.2" x14ac:dyDescent="0.25">
      <c r="A5" s="7" t="s">
        <v>206</v>
      </c>
    </row>
    <row r="6" spans="1:1" s="11" customFormat="1" ht="13.2" x14ac:dyDescent="0.25">
      <c r="A6" s="7" t="s">
        <v>114</v>
      </c>
    </row>
    <row r="7" spans="1:1" s="11" customFormat="1" ht="13.2" x14ac:dyDescent="0.25">
      <c r="A7" s="7" t="s">
        <v>1235</v>
      </c>
    </row>
    <row r="8" spans="1:1" s="11" customFormat="1" ht="13.2" x14ac:dyDescent="0.25">
      <c r="A8" s="13"/>
    </row>
    <row r="9" spans="1:1" ht="13.2" x14ac:dyDescent="0.25"/>
    <row r="10" spans="1:1" ht="12.75" customHeight="1" x14ac:dyDescent="0.25">
      <c r="A10" s="16" t="s">
        <v>115</v>
      </c>
    </row>
    <row r="11" spans="1:1" ht="12.75" customHeight="1" x14ac:dyDescent="0.25">
      <c r="A11" s="17" t="s">
        <v>36</v>
      </c>
    </row>
    <row r="12" spans="1:1" ht="12.75" customHeight="1" x14ac:dyDescent="0.25">
      <c r="A12" s="12" t="s">
        <v>92</v>
      </c>
    </row>
    <row r="13" spans="1:1" ht="13.2" x14ac:dyDescent="0.25">
      <c r="A13" s="7" t="s">
        <v>93</v>
      </c>
    </row>
    <row r="14" spans="1:1" ht="13.2" x14ac:dyDescent="0.25">
      <c r="A14" s="13" t="s">
        <v>94</v>
      </c>
    </row>
    <row r="15" spans="1:1" ht="13.2" x14ac:dyDescent="0.25"/>
    <row r="16" spans="1:1" ht="12.75" customHeight="1" x14ac:dyDescent="0.25">
      <c r="A16" s="16" t="s">
        <v>35</v>
      </c>
    </row>
    <row r="17" spans="1:1" ht="12.75" customHeight="1" x14ac:dyDescent="0.25">
      <c r="A17" s="17" t="s">
        <v>34</v>
      </c>
    </row>
    <row r="18" spans="1:1" ht="12.75" customHeight="1" x14ac:dyDescent="0.25">
      <c r="A18" s="12" t="s">
        <v>95</v>
      </c>
    </row>
    <row r="19" spans="1:1" ht="13.2" x14ac:dyDescent="0.25">
      <c r="A19" s="7" t="s">
        <v>96</v>
      </c>
    </row>
    <row r="20" spans="1:1" ht="13.2" x14ac:dyDescent="0.25">
      <c r="A20" s="7" t="s">
        <v>97</v>
      </c>
    </row>
    <row r="21" spans="1:1" ht="13.2" x14ac:dyDescent="0.25">
      <c r="A21" s="7" t="s">
        <v>98</v>
      </c>
    </row>
    <row r="22" spans="1:1" ht="13.2" x14ac:dyDescent="0.25">
      <c r="A22" s="13"/>
    </row>
    <row r="23" spans="1:1" ht="13.2" x14ac:dyDescent="0.25"/>
    <row r="24" spans="1:1" ht="12.75" customHeight="1" x14ac:dyDescent="0.25">
      <c r="A24" s="16" t="s">
        <v>32</v>
      </c>
    </row>
    <row r="25" spans="1:1" ht="12.75" customHeight="1" x14ac:dyDescent="0.25">
      <c r="A25" s="17" t="s">
        <v>33</v>
      </c>
    </row>
    <row r="26" spans="1:1" ht="12.75" customHeight="1" x14ac:dyDescent="0.25">
      <c r="A26" s="12" t="s">
        <v>99</v>
      </c>
    </row>
    <row r="27" spans="1:1" ht="13.2" x14ac:dyDescent="0.25">
      <c r="A27" s="7" t="s">
        <v>100</v>
      </c>
    </row>
  </sheetData>
  <customSheetViews>
    <customSheetView guid="{E96EC931-7DB8-9949-B69E-EB800FAB8EDD}" showPageBreaks="1" showGridLines="0" fitToPage="1" printArea="1" showRuler="0">
      <pane ySplit="1.0833333333333333" topLeftCell="A2" activePane="bottomLeft" state="frozenSplit"/>
      <selection pane="bottomLeft" activeCell="P22" sqref="P22"/>
      <pageMargins left="0.7" right="0.7" top="0.75" bottom="0.75" header="0.3" footer="0.3"/>
      <printOptions horizontalCentered="1"/>
      <pageSetup scale="88" orientation="landscape" horizontalDpi="1200" verticalDpi="1200"/>
      <headerFooter>
        <oddHeader>&amp;CIRS Office of Safeguards SCSEM</oddHeader>
        <oddFooter>&amp;L&amp;F&amp;RPage &amp;P of &amp;N</oddFooter>
      </headerFooter>
    </customSheetView>
    <customSheetView guid="{DC6629D9-6399-4F23-8521-98E0AAB6DE93}" showGridLines="0" fitToPage="1" showRuler="0">
      <pane ySplit="1" topLeftCell="A2" activePane="bottomLeft" state="frozenSplit"/>
      <selection pane="bottomLeft" activeCell="P22" sqref="P22"/>
      <pageMargins left="0.7" right="0.7" top="0.75" bottom="0.75" header="0.3" footer="0.3"/>
      <printOptions horizontalCentered="1"/>
      <pageSetup scale="88" orientation="landscape" horizontalDpi="1200" verticalDpi="1200"/>
      <headerFooter>
        <oddHeader>&amp;CIRS Office of Safeguards SCSEM</oddHeader>
        <oddFooter>&amp;L&amp;F&amp;RPage &amp;P of &amp;N</oddFooter>
      </headerFooter>
    </customSheetView>
    <customSheetView guid="{49FE20BB-FBAE-4179-A770-21772DC36366}" showGridLines="0" fitToPage="1" showRuler="0">
      <pane ySplit="1" topLeftCell="A2" activePane="bottomLeft" state="frozenSplit"/>
      <selection pane="bottomLeft" activeCell="P22" sqref="P22"/>
      <pageMargins left="0.7" right="0.7" top="0.75" bottom="0.75" header="0.3" footer="0.3"/>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7"/>
  <sheetViews>
    <sheetView showGridLines="0" showRuler="0" zoomScale="80" zoomScaleNormal="80" workbookViewId="0">
      <pane ySplit="1" topLeftCell="A2" activePane="bottomLeft" state="frozenSplit"/>
      <selection pane="bottomLeft" activeCell="B8" sqref="B8"/>
    </sheetView>
  </sheetViews>
  <sheetFormatPr defaultColWidth="18.77734375" defaultRowHeight="12.75" customHeight="1" x14ac:dyDescent="0.25"/>
  <cols>
    <col min="1" max="1" width="8.88671875" customWidth="1"/>
    <col min="2" max="2" width="13.109375" customWidth="1"/>
    <col min="3" max="3" width="56.33203125" style="144" customWidth="1"/>
    <col min="4" max="4" width="22.44140625" customWidth="1"/>
    <col min="5" max="18" width="8.88671875" customWidth="1"/>
    <col min="19" max="19" width="8.88671875" hidden="1" customWidth="1"/>
  </cols>
  <sheetData>
    <row r="1" spans="1:19" ht="13.2" x14ac:dyDescent="0.25">
      <c r="A1" s="5" t="s">
        <v>40</v>
      </c>
      <c r="B1" s="6"/>
      <c r="C1" s="141"/>
      <c r="D1" s="6"/>
    </row>
    <row r="2" spans="1:19" s="1" customFormat="1" ht="12.75" customHeight="1" x14ac:dyDescent="0.25">
      <c r="A2" s="14" t="s">
        <v>37</v>
      </c>
      <c r="B2" s="14" t="s">
        <v>38</v>
      </c>
      <c r="C2" s="14" t="s">
        <v>39</v>
      </c>
      <c r="D2" s="14" t="s">
        <v>71</v>
      </c>
    </row>
    <row r="3" spans="1:19" ht="13.2" x14ac:dyDescent="0.25">
      <c r="A3" s="2">
        <v>1</v>
      </c>
      <c r="B3" s="3">
        <v>41948</v>
      </c>
      <c r="C3" s="4" t="s">
        <v>41</v>
      </c>
      <c r="D3" s="78" t="s">
        <v>113</v>
      </c>
      <c r="S3" t="s">
        <v>245</v>
      </c>
    </row>
    <row r="4" spans="1:19" ht="13.2" x14ac:dyDescent="0.25">
      <c r="A4" s="2">
        <v>1</v>
      </c>
      <c r="B4" s="3">
        <v>41961</v>
      </c>
      <c r="C4" s="142" t="s">
        <v>249</v>
      </c>
      <c r="D4" s="78" t="s">
        <v>113</v>
      </c>
    </row>
    <row r="5" spans="1:19" ht="39.6" x14ac:dyDescent="0.25">
      <c r="A5" s="2">
        <v>1.1000000000000001</v>
      </c>
      <c r="B5" s="3">
        <v>42041</v>
      </c>
      <c r="C5" s="143" t="s">
        <v>1236</v>
      </c>
      <c r="D5" s="78" t="s">
        <v>113</v>
      </c>
    </row>
    <row r="6" spans="1:19" ht="13.2" x14ac:dyDescent="0.25">
      <c r="A6" s="2">
        <v>1.2</v>
      </c>
      <c r="B6" s="3">
        <v>42088</v>
      </c>
      <c r="C6" s="150" t="s">
        <v>1259</v>
      </c>
      <c r="D6" s="78" t="s">
        <v>113</v>
      </c>
    </row>
    <row r="7" spans="1:19" ht="39.6" x14ac:dyDescent="0.25">
      <c r="A7" s="2">
        <v>1.3</v>
      </c>
      <c r="B7" s="161">
        <v>42454</v>
      </c>
      <c r="C7" s="162" t="s">
        <v>1899</v>
      </c>
      <c r="D7" s="163" t="s">
        <v>113</v>
      </c>
    </row>
  </sheetData>
  <customSheetViews>
    <customSheetView guid="{E96EC931-7DB8-9949-B69E-EB800FAB8EDD}" showPageBreaks="1" showGridLines="0" fitToPage="1" printArea="1" hiddenColumns="1" showRuler="0">
      <pane ySplit="1.0833333333333333" topLeftCell="A2" activePane="bottomLeft" state="frozenSplit"/>
      <selection pane="bottomLeft" activeCell="C4" sqref="C4"/>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Columns="1" showRuler="0">
      <pane ySplit="1" topLeftCell="A2" activePane="bottomLeft" state="frozenSplit"/>
      <selection pane="bottomLeft" activeCell="C4" sqref="C4"/>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 guid="{49FE20BB-FBAE-4179-A770-21772DC36366}" showGridLines="0" fitToPage="1" hiddenColumns="1" showRuler="0">
      <pane ySplit="1" topLeftCell="A2" activePane="bottomLeft" state="frozenSplit"/>
      <selection pane="bottomLeft" activeCell="C4" sqref="C4"/>
      <pageMargins left="0.7" right="0.7" top="0.75" bottom="0.75" header="0.3" footer="0.3"/>
      <printOptions horizontalCentered="1"/>
      <pageSetup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
  <sheetViews>
    <sheetView zoomScale="80" zoomScaleNormal="80" workbookViewId="0">
      <pane ySplit="1" topLeftCell="A2" activePane="bottomLeft" state="frozen"/>
      <selection pane="bottomLeft"/>
    </sheetView>
  </sheetViews>
  <sheetFormatPr defaultColWidth="18.77734375" defaultRowHeight="12.75" customHeight="1" x14ac:dyDescent="0.3"/>
  <cols>
    <col min="1" max="1" width="11.6640625" style="243" customWidth="1"/>
    <col min="2" max="2" width="94.6640625" style="243" customWidth="1"/>
    <col min="3" max="3" width="16.5546875" style="244" customWidth="1"/>
    <col min="4" max="16384" width="18.77734375" style="245"/>
  </cols>
  <sheetData>
    <row r="1" spans="1:3" ht="15.6" x14ac:dyDescent="0.3">
      <c r="A1" s="241" t="s">
        <v>2024</v>
      </c>
      <c r="B1" s="241" t="s">
        <v>2025</v>
      </c>
      <c r="C1" s="242" t="s">
        <v>2026</v>
      </c>
    </row>
    <row r="2" spans="1:3" ht="15.6" x14ac:dyDescent="0.3">
      <c r="A2" s="266" t="s">
        <v>2027</v>
      </c>
      <c r="B2" s="266" t="s">
        <v>2028</v>
      </c>
      <c r="C2" s="267">
        <v>6</v>
      </c>
    </row>
    <row r="3" spans="1:3" ht="15.6" x14ac:dyDescent="0.3">
      <c r="A3" s="266" t="s">
        <v>2029</v>
      </c>
      <c r="B3" s="266" t="s">
        <v>2030</v>
      </c>
      <c r="C3" s="267">
        <v>4</v>
      </c>
    </row>
    <row r="4" spans="1:3" ht="15.6" x14ac:dyDescent="0.3">
      <c r="A4" s="266" t="s">
        <v>2031</v>
      </c>
      <c r="B4" s="266" t="s">
        <v>2032</v>
      </c>
      <c r="C4" s="267">
        <v>5</v>
      </c>
    </row>
    <row r="5" spans="1:3" ht="15.6" x14ac:dyDescent="0.3">
      <c r="A5" s="266" t="s">
        <v>2033</v>
      </c>
      <c r="B5" s="266" t="s">
        <v>2034</v>
      </c>
      <c r="C5" s="267">
        <v>2</v>
      </c>
    </row>
    <row r="6" spans="1:3" ht="15.6" x14ac:dyDescent="0.3">
      <c r="A6" s="266" t="s">
        <v>2035</v>
      </c>
      <c r="B6" s="266" t="s">
        <v>2036</v>
      </c>
      <c r="C6" s="267">
        <v>2</v>
      </c>
    </row>
    <row r="7" spans="1:3" ht="15.6" x14ac:dyDescent="0.3">
      <c r="A7" s="266" t="s">
        <v>2037</v>
      </c>
      <c r="B7" s="266" t="s">
        <v>2038</v>
      </c>
      <c r="C7" s="267">
        <v>4</v>
      </c>
    </row>
    <row r="8" spans="1:3" ht="15.6" x14ac:dyDescent="0.3">
      <c r="A8" s="266" t="s">
        <v>2039</v>
      </c>
      <c r="B8" s="266" t="s">
        <v>2040</v>
      </c>
      <c r="C8" s="267">
        <v>2</v>
      </c>
    </row>
    <row r="9" spans="1:3" ht="15.6" x14ac:dyDescent="0.3">
      <c r="A9" s="266" t="s">
        <v>2041</v>
      </c>
      <c r="B9" s="266" t="s">
        <v>2042</v>
      </c>
      <c r="C9" s="267">
        <v>4</v>
      </c>
    </row>
    <row r="10" spans="1:3" ht="15.6" x14ac:dyDescent="0.3">
      <c r="A10" s="266" t="s">
        <v>2043</v>
      </c>
      <c r="B10" s="266" t="s">
        <v>2044</v>
      </c>
      <c r="C10" s="267">
        <v>5</v>
      </c>
    </row>
    <row r="11" spans="1:3" ht="15.6" x14ac:dyDescent="0.3">
      <c r="A11" s="266" t="s">
        <v>1189</v>
      </c>
      <c r="B11" s="266" t="s">
        <v>2045</v>
      </c>
      <c r="C11" s="267">
        <v>4</v>
      </c>
    </row>
    <row r="12" spans="1:3" ht="15.6" x14ac:dyDescent="0.3">
      <c r="A12" s="266" t="s">
        <v>1196</v>
      </c>
      <c r="B12" s="266" t="s">
        <v>2046</v>
      </c>
      <c r="C12" s="267">
        <v>4</v>
      </c>
    </row>
    <row r="13" spans="1:3" ht="15.6" x14ac:dyDescent="0.3">
      <c r="A13" s="266" t="s">
        <v>1191</v>
      </c>
      <c r="B13" s="266" t="s">
        <v>2047</v>
      </c>
      <c r="C13" s="267">
        <v>5</v>
      </c>
    </row>
    <row r="14" spans="1:3" ht="15.6" x14ac:dyDescent="0.3">
      <c r="A14" s="266" t="s">
        <v>2048</v>
      </c>
      <c r="B14" s="266" t="s">
        <v>2049</v>
      </c>
      <c r="C14" s="267">
        <v>4</v>
      </c>
    </row>
    <row r="15" spans="1:3" ht="15.6" x14ac:dyDescent="0.3">
      <c r="A15" s="266" t="s">
        <v>2050</v>
      </c>
      <c r="B15" s="266" t="s">
        <v>2051</v>
      </c>
      <c r="C15" s="267">
        <v>5</v>
      </c>
    </row>
    <row r="16" spans="1:3" ht="15.6" x14ac:dyDescent="0.3">
      <c r="A16" s="266" t="s">
        <v>1199</v>
      </c>
      <c r="B16" s="266" t="s">
        <v>2052</v>
      </c>
      <c r="C16" s="267">
        <v>1</v>
      </c>
    </row>
    <row r="17" spans="1:3" ht="15.6" x14ac:dyDescent="0.3">
      <c r="A17" s="266" t="s">
        <v>2053</v>
      </c>
      <c r="B17" s="266" t="s">
        <v>2054</v>
      </c>
      <c r="C17" s="267">
        <v>5</v>
      </c>
    </row>
    <row r="18" spans="1:3" ht="15.6" x14ac:dyDescent="0.3">
      <c r="A18" s="266" t="s">
        <v>2055</v>
      </c>
      <c r="B18" s="266" t="s">
        <v>2056</v>
      </c>
      <c r="C18" s="267">
        <v>7</v>
      </c>
    </row>
    <row r="19" spans="1:3" ht="15.6" x14ac:dyDescent="0.3">
      <c r="A19" s="266" t="s">
        <v>1208</v>
      </c>
      <c r="B19" s="266" t="s">
        <v>2057</v>
      </c>
      <c r="C19" s="267">
        <v>2</v>
      </c>
    </row>
    <row r="20" spans="1:3" ht="15.6" x14ac:dyDescent="0.3">
      <c r="A20" s="266" t="s">
        <v>2058</v>
      </c>
      <c r="B20" s="266" t="s">
        <v>2059</v>
      </c>
      <c r="C20" s="267">
        <v>8</v>
      </c>
    </row>
    <row r="21" spans="1:3" ht="15.6" x14ac:dyDescent="0.3">
      <c r="A21" s="266" t="s">
        <v>2060</v>
      </c>
      <c r="B21" s="266" t="s">
        <v>2061</v>
      </c>
      <c r="C21" s="267">
        <v>6</v>
      </c>
    </row>
    <row r="22" spans="1:3" ht="15.6" x14ac:dyDescent="0.3">
      <c r="A22" s="266" t="s">
        <v>2062</v>
      </c>
      <c r="B22" s="266" t="s">
        <v>2063</v>
      </c>
      <c r="C22" s="267">
        <v>5</v>
      </c>
    </row>
    <row r="23" spans="1:3" ht="15.6" x14ac:dyDescent="0.3">
      <c r="A23" s="266" t="s">
        <v>2064</v>
      </c>
      <c r="B23" s="266" t="s">
        <v>2065</v>
      </c>
      <c r="C23" s="267">
        <v>7</v>
      </c>
    </row>
    <row r="24" spans="1:3" ht="15.6" x14ac:dyDescent="0.3">
      <c r="A24" s="266" t="s">
        <v>1204</v>
      </c>
      <c r="B24" s="266" t="s">
        <v>2066</v>
      </c>
      <c r="C24" s="267">
        <v>6</v>
      </c>
    </row>
    <row r="25" spans="1:3" ht="15.6" x14ac:dyDescent="0.3">
      <c r="A25" s="266" t="s">
        <v>2067</v>
      </c>
      <c r="B25" s="266" t="s">
        <v>2068</v>
      </c>
      <c r="C25" s="267">
        <v>5</v>
      </c>
    </row>
    <row r="26" spans="1:3" ht="15.6" x14ac:dyDescent="0.3">
      <c r="A26" s="266" t="s">
        <v>2069</v>
      </c>
      <c r="B26" s="266" t="s">
        <v>2070</v>
      </c>
      <c r="C26" s="267">
        <v>5</v>
      </c>
    </row>
    <row r="27" spans="1:3" ht="15.6" x14ac:dyDescent="0.3">
      <c r="A27" s="266" t="s">
        <v>2071</v>
      </c>
      <c r="B27" s="266" t="s">
        <v>2072</v>
      </c>
      <c r="C27" s="267">
        <v>5</v>
      </c>
    </row>
    <row r="28" spans="1:3" ht="15.6" x14ac:dyDescent="0.3">
      <c r="A28" s="266" t="s">
        <v>2073</v>
      </c>
      <c r="B28" s="266" t="s">
        <v>2074</v>
      </c>
      <c r="C28" s="267">
        <v>6</v>
      </c>
    </row>
    <row r="29" spans="1:3" ht="15.6" x14ac:dyDescent="0.3">
      <c r="A29" s="266" t="s">
        <v>1190</v>
      </c>
      <c r="B29" s="266" t="s">
        <v>2075</v>
      </c>
      <c r="C29" s="267">
        <v>4</v>
      </c>
    </row>
    <row r="30" spans="1:3" ht="15.6" x14ac:dyDescent="0.3">
      <c r="A30" s="266" t="s">
        <v>2076</v>
      </c>
      <c r="B30" s="266" t="s">
        <v>2077</v>
      </c>
      <c r="C30" s="267">
        <v>4</v>
      </c>
    </row>
    <row r="31" spans="1:3" ht="15.6" x14ac:dyDescent="0.3">
      <c r="A31" s="266" t="s">
        <v>1202</v>
      </c>
      <c r="B31" s="266" t="s">
        <v>2078</v>
      </c>
      <c r="C31" s="267">
        <v>7</v>
      </c>
    </row>
    <row r="32" spans="1:3" ht="15.6" x14ac:dyDescent="0.3">
      <c r="A32" s="266" t="s">
        <v>2079</v>
      </c>
      <c r="B32" s="266" t="s">
        <v>2080</v>
      </c>
      <c r="C32" s="267">
        <v>5</v>
      </c>
    </row>
    <row r="33" spans="1:3" ht="15.6" x14ac:dyDescent="0.3">
      <c r="A33" s="266" t="s">
        <v>2081</v>
      </c>
      <c r="B33" s="266" t="s">
        <v>2082</v>
      </c>
      <c r="C33" s="267">
        <v>5</v>
      </c>
    </row>
    <row r="34" spans="1:3" ht="15.6" x14ac:dyDescent="0.3">
      <c r="A34" s="266" t="s">
        <v>2083</v>
      </c>
      <c r="B34" s="266" t="s">
        <v>2084</v>
      </c>
      <c r="C34" s="267">
        <v>7</v>
      </c>
    </row>
    <row r="35" spans="1:3" ht="15.6" x14ac:dyDescent="0.3">
      <c r="A35" s="266" t="s">
        <v>2085</v>
      </c>
      <c r="B35" s="266" t="s">
        <v>2086</v>
      </c>
      <c r="C35" s="267">
        <v>5</v>
      </c>
    </row>
    <row r="36" spans="1:3" ht="15.6" x14ac:dyDescent="0.3">
      <c r="A36" s="266" t="s">
        <v>2087</v>
      </c>
      <c r="B36" s="266" t="s">
        <v>2088</v>
      </c>
      <c r="C36" s="267">
        <v>5</v>
      </c>
    </row>
    <row r="37" spans="1:3" ht="15.6" x14ac:dyDescent="0.3">
      <c r="A37" s="266" t="s">
        <v>2089</v>
      </c>
      <c r="B37" s="266" t="s">
        <v>2090</v>
      </c>
      <c r="C37" s="267">
        <v>8</v>
      </c>
    </row>
    <row r="38" spans="1:3" ht="15.6" x14ac:dyDescent="0.3">
      <c r="A38" s="266" t="s">
        <v>2091</v>
      </c>
      <c r="B38" s="266" t="s">
        <v>2092</v>
      </c>
      <c r="C38" s="267">
        <v>5</v>
      </c>
    </row>
    <row r="39" spans="1:3" ht="15.6" x14ac:dyDescent="0.25">
      <c r="A39" s="266" t="s">
        <v>2093</v>
      </c>
      <c r="B39" s="268" t="s">
        <v>2094</v>
      </c>
      <c r="C39" s="269">
        <v>5</v>
      </c>
    </row>
    <row r="40" spans="1:3" ht="15.6" x14ac:dyDescent="0.3">
      <c r="A40" s="266" t="s">
        <v>2095</v>
      </c>
      <c r="B40" s="266" t="s">
        <v>2096</v>
      </c>
      <c r="C40" s="267">
        <v>2</v>
      </c>
    </row>
    <row r="41" spans="1:3" ht="15.6" x14ac:dyDescent="0.3">
      <c r="A41" s="266" t="s">
        <v>2097</v>
      </c>
      <c r="B41" s="266" t="s">
        <v>2098</v>
      </c>
      <c r="C41" s="267">
        <v>4</v>
      </c>
    </row>
    <row r="42" spans="1:3" ht="15.6" x14ac:dyDescent="0.3">
      <c r="A42" s="266" t="s">
        <v>2099</v>
      </c>
      <c r="B42" s="266" t="s">
        <v>2100</v>
      </c>
      <c r="C42" s="267">
        <v>5</v>
      </c>
    </row>
    <row r="43" spans="1:3" ht="15.6" x14ac:dyDescent="0.3">
      <c r="A43" s="266" t="s">
        <v>2101</v>
      </c>
      <c r="B43" s="266" t="s">
        <v>2102</v>
      </c>
      <c r="C43" s="267">
        <v>5</v>
      </c>
    </row>
    <row r="44" spans="1:3" ht="15.6" x14ac:dyDescent="0.3">
      <c r="A44" s="266" t="s">
        <v>2103</v>
      </c>
      <c r="B44" s="266" t="s">
        <v>2104</v>
      </c>
      <c r="C44" s="267">
        <v>6</v>
      </c>
    </row>
    <row r="45" spans="1:3" ht="15.6" x14ac:dyDescent="0.3">
      <c r="A45" s="266" t="s">
        <v>2105</v>
      </c>
      <c r="B45" s="266" t="s">
        <v>2106</v>
      </c>
      <c r="C45" s="267">
        <v>5</v>
      </c>
    </row>
    <row r="46" spans="1:3" ht="15.6" x14ac:dyDescent="0.3">
      <c r="A46" s="266" t="s">
        <v>2107</v>
      </c>
      <c r="B46" s="266" t="s">
        <v>2108</v>
      </c>
      <c r="C46" s="267">
        <v>4</v>
      </c>
    </row>
    <row r="47" spans="1:3" ht="15.6" x14ac:dyDescent="0.3">
      <c r="A47" s="266" t="s">
        <v>2109</v>
      </c>
      <c r="B47" s="266" t="s">
        <v>2110</v>
      </c>
      <c r="C47" s="267">
        <v>4</v>
      </c>
    </row>
    <row r="48" spans="1:3" ht="15.6" x14ac:dyDescent="0.3">
      <c r="A48" s="266" t="s">
        <v>2111</v>
      </c>
      <c r="B48" s="266" t="s">
        <v>2112</v>
      </c>
      <c r="C48" s="267">
        <v>6</v>
      </c>
    </row>
    <row r="49" spans="1:3" ht="15.6" x14ac:dyDescent="0.3">
      <c r="A49" s="266" t="s">
        <v>2113</v>
      </c>
      <c r="B49" s="266" t="s">
        <v>2114</v>
      </c>
      <c r="C49" s="267">
        <v>6</v>
      </c>
    </row>
    <row r="50" spans="1:3" ht="15.6" x14ac:dyDescent="0.3">
      <c r="A50" s="266" t="s">
        <v>2115</v>
      </c>
      <c r="B50" s="266" t="s">
        <v>2116</v>
      </c>
      <c r="C50" s="267">
        <v>4</v>
      </c>
    </row>
    <row r="51" spans="1:3" ht="15.6" x14ac:dyDescent="0.3">
      <c r="A51" s="266" t="s">
        <v>2117</v>
      </c>
      <c r="B51" s="266" t="s">
        <v>2118</v>
      </c>
      <c r="C51" s="267">
        <v>6</v>
      </c>
    </row>
    <row r="52" spans="1:3" ht="15.6" x14ac:dyDescent="0.3">
      <c r="A52" s="266" t="s">
        <v>2119</v>
      </c>
      <c r="B52" s="266" t="s">
        <v>2120</v>
      </c>
      <c r="C52" s="267">
        <v>4</v>
      </c>
    </row>
    <row r="53" spans="1:3" ht="15.6" x14ac:dyDescent="0.25">
      <c r="A53" s="266" t="s">
        <v>2612</v>
      </c>
      <c r="B53" s="266" t="s">
        <v>2613</v>
      </c>
      <c r="C53" s="269">
        <v>5</v>
      </c>
    </row>
    <row r="54" spans="1:3" ht="15.6" x14ac:dyDescent="0.25">
      <c r="A54" s="266" t="s">
        <v>2614</v>
      </c>
      <c r="B54" s="266" t="s">
        <v>2615</v>
      </c>
      <c r="C54" s="269">
        <v>2</v>
      </c>
    </row>
    <row r="55" spans="1:3" ht="15.6" x14ac:dyDescent="0.25">
      <c r="A55" s="266" t="s">
        <v>2616</v>
      </c>
      <c r="B55" s="266" t="s">
        <v>2617</v>
      </c>
      <c r="C55" s="269">
        <v>2</v>
      </c>
    </row>
    <row r="56" spans="1:3" ht="15.6" x14ac:dyDescent="0.25">
      <c r="A56" s="266" t="s">
        <v>2618</v>
      </c>
      <c r="B56" s="266" t="s">
        <v>2619</v>
      </c>
      <c r="C56" s="269">
        <v>4</v>
      </c>
    </row>
    <row r="57" spans="1:3" ht="15.6" x14ac:dyDescent="0.25">
      <c r="A57" s="266" t="s">
        <v>2620</v>
      </c>
      <c r="B57" s="266" t="s">
        <v>2621</v>
      </c>
      <c r="C57" s="269">
        <v>5</v>
      </c>
    </row>
    <row r="58" spans="1:3" ht="15.6" x14ac:dyDescent="0.25">
      <c r="A58" s="266" t="s">
        <v>2622</v>
      </c>
      <c r="B58" s="266" t="s">
        <v>2623</v>
      </c>
      <c r="C58" s="269">
        <v>5</v>
      </c>
    </row>
    <row r="59" spans="1:3" ht="15.6" x14ac:dyDescent="0.25">
      <c r="A59" s="266" t="s">
        <v>2624</v>
      </c>
      <c r="B59" s="266" t="s">
        <v>2625</v>
      </c>
      <c r="C59" s="269">
        <v>5</v>
      </c>
    </row>
    <row r="60" spans="1:3" ht="15.6" x14ac:dyDescent="0.25">
      <c r="A60" s="266" t="s">
        <v>2626</v>
      </c>
      <c r="B60" s="266" t="s">
        <v>2627</v>
      </c>
      <c r="C60" s="269">
        <v>3</v>
      </c>
    </row>
    <row r="61" spans="1:3" ht="15.6" x14ac:dyDescent="0.3">
      <c r="A61" s="266" t="s">
        <v>2628</v>
      </c>
      <c r="B61" s="266" t="s">
        <v>2629</v>
      </c>
      <c r="C61" s="267">
        <v>5</v>
      </c>
    </row>
    <row r="62" spans="1:3" ht="15.6" x14ac:dyDescent="0.3">
      <c r="A62" s="266" t="s">
        <v>2630</v>
      </c>
      <c r="B62" s="266" t="s">
        <v>2631</v>
      </c>
      <c r="C62" s="267">
        <v>3</v>
      </c>
    </row>
    <row r="63" spans="1:3" ht="15.6" x14ac:dyDescent="0.3">
      <c r="A63" s="266" t="s">
        <v>2121</v>
      </c>
      <c r="B63" s="266" t="s">
        <v>2122</v>
      </c>
      <c r="C63" s="267">
        <v>3</v>
      </c>
    </row>
    <row r="64" spans="1:3" ht="15.6" x14ac:dyDescent="0.3">
      <c r="A64" s="266" t="s">
        <v>2123</v>
      </c>
      <c r="B64" s="266" t="s">
        <v>2046</v>
      </c>
      <c r="C64" s="267">
        <v>3</v>
      </c>
    </row>
    <row r="65" spans="1:3" ht="15.6" x14ac:dyDescent="0.3">
      <c r="A65" s="266" t="s">
        <v>2124</v>
      </c>
      <c r="B65" s="266" t="s">
        <v>2125</v>
      </c>
      <c r="C65" s="267">
        <v>3</v>
      </c>
    </row>
    <row r="66" spans="1:3" ht="15.6" x14ac:dyDescent="0.3">
      <c r="A66" s="266" t="s">
        <v>2126</v>
      </c>
      <c r="B66" s="266" t="s">
        <v>2127</v>
      </c>
      <c r="C66" s="267">
        <v>1</v>
      </c>
    </row>
    <row r="67" spans="1:3" ht="15.6" x14ac:dyDescent="0.3">
      <c r="A67" s="266" t="s">
        <v>2128</v>
      </c>
      <c r="B67" s="266" t="s">
        <v>2129</v>
      </c>
      <c r="C67" s="267">
        <v>3</v>
      </c>
    </row>
    <row r="68" spans="1:3" ht="15.6" x14ac:dyDescent="0.3">
      <c r="A68" s="266" t="s">
        <v>2130</v>
      </c>
      <c r="B68" s="266" t="s">
        <v>2131</v>
      </c>
      <c r="C68" s="267">
        <v>5</v>
      </c>
    </row>
    <row r="69" spans="1:3" ht="15.6" x14ac:dyDescent="0.3">
      <c r="A69" s="266" t="s">
        <v>2132</v>
      </c>
      <c r="B69" s="266" t="s">
        <v>2133</v>
      </c>
      <c r="C69" s="267">
        <v>3</v>
      </c>
    </row>
    <row r="70" spans="1:3" ht="15.6" x14ac:dyDescent="0.3">
      <c r="A70" s="266" t="s">
        <v>2134</v>
      </c>
      <c r="B70" s="266" t="s">
        <v>2135</v>
      </c>
      <c r="C70" s="267">
        <v>6</v>
      </c>
    </row>
    <row r="71" spans="1:3" ht="15.6" x14ac:dyDescent="0.3">
      <c r="A71" s="266" t="s">
        <v>2136</v>
      </c>
      <c r="B71" s="266" t="s">
        <v>2137</v>
      </c>
      <c r="C71" s="267">
        <v>4</v>
      </c>
    </row>
    <row r="72" spans="1:3" ht="15.6" x14ac:dyDescent="0.3">
      <c r="A72" s="266" t="s">
        <v>2138</v>
      </c>
      <c r="B72" s="266" t="s">
        <v>2139</v>
      </c>
      <c r="C72" s="267">
        <v>4</v>
      </c>
    </row>
    <row r="73" spans="1:3" ht="15.6" x14ac:dyDescent="0.3">
      <c r="A73" s="266" t="s">
        <v>2140</v>
      </c>
      <c r="B73" s="266" t="s">
        <v>2141</v>
      </c>
      <c r="C73" s="267">
        <v>7</v>
      </c>
    </row>
    <row r="74" spans="1:3" ht="15.6" x14ac:dyDescent="0.3">
      <c r="A74" s="266" t="s">
        <v>2142</v>
      </c>
      <c r="B74" s="266" t="s">
        <v>2143</v>
      </c>
      <c r="C74" s="267">
        <v>6</v>
      </c>
    </row>
    <row r="75" spans="1:3" ht="15.6" x14ac:dyDescent="0.3">
      <c r="A75" s="266" t="s">
        <v>2144</v>
      </c>
      <c r="B75" s="266" t="s">
        <v>2145</v>
      </c>
      <c r="C75" s="267">
        <v>5</v>
      </c>
    </row>
    <row r="76" spans="1:3" ht="15.6" x14ac:dyDescent="0.3">
      <c r="A76" s="266" t="s">
        <v>1206</v>
      </c>
      <c r="B76" s="266" t="s">
        <v>2146</v>
      </c>
      <c r="C76" s="267">
        <v>3</v>
      </c>
    </row>
    <row r="77" spans="1:3" ht="15.6" x14ac:dyDescent="0.3">
      <c r="A77" s="266" t="s">
        <v>2147</v>
      </c>
      <c r="B77" s="266" t="s">
        <v>2148</v>
      </c>
      <c r="C77" s="267">
        <v>3</v>
      </c>
    </row>
    <row r="78" spans="1:3" ht="15.6" x14ac:dyDescent="0.3">
      <c r="A78" s="266" t="s">
        <v>2149</v>
      </c>
      <c r="B78" s="266" t="s">
        <v>2150</v>
      </c>
      <c r="C78" s="267">
        <v>4</v>
      </c>
    </row>
    <row r="79" spans="1:3" ht="15.6" x14ac:dyDescent="0.3">
      <c r="A79" s="266" t="s">
        <v>2151</v>
      </c>
      <c r="B79" s="266" t="s">
        <v>2152</v>
      </c>
      <c r="C79" s="267">
        <v>2</v>
      </c>
    </row>
    <row r="80" spans="1:3" ht="15.6" x14ac:dyDescent="0.3">
      <c r="A80" s="266" t="s">
        <v>2153</v>
      </c>
      <c r="B80" s="266" t="s">
        <v>2154</v>
      </c>
      <c r="C80" s="267">
        <v>4</v>
      </c>
    </row>
    <row r="81" spans="1:3" ht="15.6" x14ac:dyDescent="0.3">
      <c r="A81" s="266" t="s">
        <v>2155</v>
      </c>
      <c r="B81" s="266" t="s">
        <v>2156</v>
      </c>
      <c r="C81" s="267">
        <v>4</v>
      </c>
    </row>
    <row r="82" spans="1:3" ht="15.6" x14ac:dyDescent="0.3">
      <c r="A82" s="266" t="s">
        <v>1212</v>
      </c>
      <c r="B82" s="266" t="s">
        <v>2157</v>
      </c>
      <c r="C82" s="267">
        <v>5</v>
      </c>
    </row>
    <row r="83" spans="1:3" ht="15.6" x14ac:dyDescent="0.3">
      <c r="A83" s="266" t="s">
        <v>1198</v>
      </c>
      <c r="B83" s="266" t="s">
        <v>2046</v>
      </c>
      <c r="C83" s="267">
        <v>4</v>
      </c>
    </row>
    <row r="84" spans="1:3" ht="15.6" x14ac:dyDescent="0.3">
      <c r="A84" s="266" t="s">
        <v>2158</v>
      </c>
      <c r="B84" s="266" t="s">
        <v>2159</v>
      </c>
      <c r="C84" s="267">
        <v>3</v>
      </c>
    </row>
    <row r="85" spans="1:3" ht="15.6" x14ac:dyDescent="0.3">
      <c r="A85" s="266" t="s">
        <v>2160</v>
      </c>
      <c r="B85" s="266" t="s">
        <v>2161</v>
      </c>
      <c r="C85" s="267">
        <v>6</v>
      </c>
    </row>
    <row r="86" spans="1:3" ht="15.6" x14ac:dyDescent="0.3">
      <c r="A86" s="266" t="s">
        <v>2162</v>
      </c>
      <c r="B86" s="266" t="s">
        <v>2163</v>
      </c>
      <c r="C86" s="267">
        <v>3</v>
      </c>
    </row>
    <row r="87" spans="1:3" ht="15.6" x14ac:dyDescent="0.3">
      <c r="A87" s="266" t="s">
        <v>2164</v>
      </c>
      <c r="B87" s="266" t="s">
        <v>2165</v>
      </c>
      <c r="C87" s="267">
        <v>6</v>
      </c>
    </row>
    <row r="88" spans="1:3" ht="15.6" x14ac:dyDescent="0.3">
      <c r="A88" s="266" t="s">
        <v>2166</v>
      </c>
      <c r="B88" s="266" t="s">
        <v>2167</v>
      </c>
      <c r="C88" s="267">
        <v>5</v>
      </c>
    </row>
    <row r="89" spans="1:3" ht="15.6" x14ac:dyDescent="0.3">
      <c r="A89" s="266" t="s">
        <v>2168</v>
      </c>
      <c r="B89" s="266" t="s">
        <v>2169</v>
      </c>
      <c r="C89" s="267">
        <v>5</v>
      </c>
    </row>
    <row r="90" spans="1:3" ht="15.6" x14ac:dyDescent="0.3">
      <c r="A90" s="266" t="s">
        <v>2170</v>
      </c>
      <c r="B90" s="266" t="s">
        <v>2171</v>
      </c>
      <c r="C90" s="267">
        <v>5</v>
      </c>
    </row>
    <row r="91" spans="1:3" ht="15.6" x14ac:dyDescent="0.25">
      <c r="A91" s="266" t="s">
        <v>2172</v>
      </c>
      <c r="B91" s="266" t="s">
        <v>2173</v>
      </c>
      <c r="C91" s="269">
        <v>3</v>
      </c>
    </row>
    <row r="92" spans="1:3" ht="15.6" x14ac:dyDescent="0.25">
      <c r="A92" s="266" t="s">
        <v>2174</v>
      </c>
      <c r="B92" s="266" t="s">
        <v>2175</v>
      </c>
      <c r="C92" s="269">
        <v>5</v>
      </c>
    </row>
    <row r="93" spans="1:3" ht="15.6" x14ac:dyDescent="0.25">
      <c r="A93" s="266" t="s">
        <v>2176</v>
      </c>
      <c r="B93" s="266" t="s">
        <v>2177</v>
      </c>
      <c r="C93" s="269">
        <v>2</v>
      </c>
    </row>
    <row r="94" spans="1:3" ht="15.6" x14ac:dyDescent="0.3">
      <c r="A94" s="266" t="s">
        <v>2178</v>
      </c>
      <c r="B94" s="266" t="s">
        <v>2179</v>
      </c>
      <c r="C94" s="267">
        <v>5</v>
      </c>
    </row>
    <row r="95" spans="1:3" ht="15.6" x14ac:dyDescent="0.3">
      <c r="A95" s="266" t="s">
        <v>2180</v>
      </c>
      <c r="B95" s="266" t="s">
        <v>2181</v>
      </c>
      <c r="C95" s="267">
        <v>4</v>
      </c>
    </row>
    <row r="96" spans="1:3" ht="15.6" x14ac:dyDescent="0.3">
      <c r="A96" s="266" t="s">
        <v>2182</v>
      </c>
      <c r="B96" s="266" t="s">
        <v>2183</v>
      </c>
      <c r="C96" s="267">
        <v>2</v>
      </c>
    </row>
    <row r="97" spans="1:3" ht="15.6" x14ac:dyDescent="0.3">
      <c r="A97" s="266" t="s">
        <v>2184</v>
      </c>
      <c r="B97" s="266" t="s">
        <v>2185</v>
      </c>
      <c r="C97" s="267">
        <v>2</v>
      </c>
    </row>
    <row r="98" spans="1:3" ht="15.6" x14ac:dyDescent="0.3">
      <c r="A98" s="266" t="s">
        <v>2186</v>
      </c>
      <c r="B98" s="266" t="s">
        <v>2187</v>
      </c>
      <c r="C98" s="267">
        <v>4</v>
      </c>
    </row>
    <row r="99" spans="1:3" ht="31.2" x14ac:dyDescent="0.3">
      <c r="A99" s="266" t="s">
        <v>2632</v>
      </c>
      <c r="B99" s="266" t="s">
        <v>2633</v>
      </c>
      <c r="C99" s="267">
        <v>5</v>
      </c>
    </row>
    <row r="100" spans="1:3" ht="15.6" x14ac:dyDescent="0.3">
      <c r="A100" s="266" t="s">
        <v>2634</v>
      </c>
      <c r="B100" s="266" t="s">
        <v>2635</v>
      </c>
      <c r="C100" s="267">
        <v>4</v>
      </c>
    </row>
    <row r="101" spans="1:3" ht="15.6" x14ac:dyDescent="0.3">
      <c r="A101" s="266" t="s">
        <v>2188</v>
      </c>
      <c r="B101" s="266" t="s">
        <v>2189</v>
      </c>
      <c r="C101" s="267">
        <v>4</v>
      </c>
    </row>
    <row r="102" spans="1:3" ht="15.6" x14ac:dyDescent="0.3">
      <c r="A102" s="266" t="s">
        <v>2190</v>
      </c>
      <c r="B102" s="266" t="s">
        <v>2046</v>
      </c>
      <c r="C102" s="267">
        <v>4</v>
      </c>
    </row>
    <row r="103" spans="1:3" ht="15.6" x14ac:dyDescent="0.3">
      <c r="A103" s="266" t="s">
        <v>2191</v>
      </c>
      <c r="B103" s="266" t="s">
        <v>2192</v>
      </c>
      <c r="C103" s="267">
        <v>4</v>
      </c>
    </row>
    <row r="104" spans="1:3" ht="15.6" x14ac:dyDescent="0.3">
      <c r="A104" s="266" t="s">
        <v>2193</v>
      </c>
      <c r="B104" s="266" t="s">
        <v>2194</v>
      </c>
      <c r="C104" s="267">
        <v>4</v>
      </c>
    </row>
    <row r="105" spans="1:3" ht="15.6" x14ac:dyDescent="0.3">
      <c r="A105" s="266" t="s">
        <v>2195</v>
      </c>
      <c r="B105" s="266" t="s">
        <v>2196</v>
      </c>
      <c r="C105" s="267">
        <v>2</v>
      </c>
    </row>
    <row r="106" spans="1:3" ht="15.6" x14ac:dyDescent="0.3">
      <c r="A106" s="266" t="s">
        <v>2197</v>
      </c>
      <c r="B106" s="266" t="s">
        <v>2198</v>
      </c>
      <c r="C106" s="267">
        <v>5</v>
      </c>
    </row>
    <row r="107" spans="1:3" ht="15.6" x14ac:dyDescent="0.3">
      <c r="A107" s="266" t="s">
        <v>2199</v>
      </c>
      <c r="B107" s="266" t="s">
        <v>2200</v>
      </c>
      <c r="C107" s="267">
        <v>6</v>
      </c>
    </row>
    <row r="108" spans="1:3" ht="15.6" x14ac:dyDescent="0.3">
      <c r="A108" s="266" t="s">
        <v>2201</v>
      </c>
      <c r="B108" s="266" t="s">
        <v>2202</v>
      </c>
      <c r="C108" s="267">
        <v>4</v>
      </c>
    </row>
    <row r="109" spans="1:3" ht="15.6" x14ac:dyDescent="0.3">
      <c r="A109" s="266" t="s">
        <v>2203</v>
      </c>
      <c r="B109" s="266" t="s">
        <v>2204</v>
      </c>
      <c r="C109" s="267">
        <v>5</v>
      </c>
    </row>
    <row r="110" spans="1:3" ht="15.6" x14ac:dyDescent="0.3">
      <c r="A110" s="266" t="s">
        <v>2205</v>
      </c>
      <c r="B110" s="266" t="s">
        <v>2206</v>
      </c>
      <c r="C110" s="267">
        <v>4</v>
      </c>
    </row>
    <row r="111" spans="1:3" ht="15.6" x14ac:dyDescent="0.3">
      <c r="A111" s="266" t="s">
        <v>2207</v>
      </c>
      <c r="B111" s="266" t="s">
        <v>2208</v>
      </c>
      <c r="C111" s="267">
        <v>2</v>
      </c>
    </row>
    <row r="112" spans="1:3" ht="15.6" x14ac:dyDescent="0.3">
      <c r="A112" s="266" t="s">
        <v>2209</v>
      </c>
      <c r="B112" s="266" t="s">
        <v>2210</v>
      </c>
      <c r="C112" s="267">
        <v>2</v>
      </c>
    </row>
    <row r="113" spans="1:3" ht="15.6" x14ac:dyDescent="0.3">
      <c r="A113" s="266" t="s">
        <v>2211</v>
      </c>
      <c r="B113" s="266" t="s">
        <v>2212</v>
      </c>
      <c r="C113" s="267">
        <v>3</v>
      </c>
    </row>
    <row r="114" spans="1:3" ht="15.6" x14ac:dyDescent="0.3">
      <c r="A114" s="266" t="s">
        <v>2213</v>
      </c>
      <c r="B114" s="266" t="s">
        <v>2214</v>
      </c>
      <c r="C114" s="267">
        <v>3</v>
      </c>
    </row>
    <row r="115" spans="1:3" ht="15.6" x14ac:dyDescent="0.3">
      <c r="A115" s="266" t="s">
        <v>2215</v>
      </c>
      <c r="B115" s="266" t="s">
        <v>2216</v>
      </c>
      <c r="C115" s="267">
        <v>5</v>
      </c>
    </row>
    <row r="116" spans="1:3" ht="15.6" x14ac:dyDescent="0.3">
      <c r="A116" s="266" t="s">
        <v>2217</v>
      </c>
      <c r="B116" s="266" t="s">
        <v>2218</v>
      </c>
      <c r="C116" s="267">
        <v>4</v>
      </c>
    </row>
    <row r="117" spans="1:3" ht="15.6" x14ac:dyDescent="0.25">
      <c r="A117" s="266" t="s">
        <v>2219</v>
      </c>
      <c r="B117" s="266" t="s">
        <v>2220</v>
      </c>
      <c r="C117" s="270">
        <v>3</v>
      </c>
    </row>
    <row r="118" spans="1:3" ht="15.6" x14ac:dyDescent="0.25">
      <c r="A118" s="266" t="s">
        <v>2221</v>
      </c>
      <c r="B118" s="266" t="s">
        <v>2222</v>
      </c>
      <c r="C118" s="270">
        <v>3</v>
      </c>
    </row>
    <row r="119" spans="1:3" ht="15.6" x14ac:dyDescent="0.25">
      <c r="A119" s="266" t="s">
        <v>2223</v>
      </c>
      <c r="B119" s="266" t="s">
        <v>2224</v>
      </c>
      <c r="C119" s="270">
        <v>7</v>
      </c>
    </row>
    <row r="120" spans="1:3" ht="15.6" x14ac:dyDescent="0.3">
      <c r="A120" s="266" t="s">
        <v>2225</v>
      </c>
      <c r="B120" s="266" t="s">
        <v>2226</v>
      </c>
      <c r="C120" s="267">
        <v>3</v>
      </c>
    </row>
    <row r="121" spans="1:3" ht="15.6" x14ac:dyDescent="0.3">
      <c r="A121" s="266" t="s">
        <v>2227</v>
      </c>
      <c r="B121" s="266" t="s">
        <v>2228</v>
      </c>
      <c r="C121" s="267">
        <v>5</v>
      </c>
    </row>
    <row r="122" spans="1:3" ht="15.6" x14ac:dyDescent="0.3">
      <c r="A122" s="266" t="s">
        <v>2229</v>
      </c>
      <c r="B122" s="266" t="s">
        <v>2230</v>
      </c>
      <c r="C122" s="267">
        <v>3</v>
      </c>
    </row>
    <row r="123" spans="1:3" ht="15.6" x14ac:dyDescent="0.3">
      <c r="A123" s="271" t="s">
        <v>2231</v>
      </c>
      <c r="B123" s="271" t="s">
        <v>2232</v>
      </c>
      <c r="C123" s="272">
        <v>2</v>
      </c>
    </row>
    <row r="124" spans="1:3" ht="15.6" x14ac:dyDescent="0.3">
      <c r="A124" s="271" t="s">
        <v>2233</v>
      </c>
      <c r="B124" s="271" t="s">
        <v>2234</v>
      </c>
      <c r="C124" s="272">
        <v>4</v>
      </c>
    </row>
    <row r="125" spans="1:3" ht="15.6" x14ac:dyDescent="0.3">
      <c r="A125" s="271" t="s">
        <v>1195</v>
      </c>
      <c r="B125" s="271" t="s">
        <v>2235</v>
      </c>
      <c r="C125" s="272">
        <v>5</v>
      </c>
    </row>
    <row r="126" spans="1:3" ht="15.6" x14ac:dyDescent="0.3">
      <c r="A126" s="271" t="s">
        <v>1201</v>
      </c>
      <c r="B126" s="271" t="s">
        <v>2236</v>
      </c>
      <c r="C126" s="272">
        <v>5</v>
      </c>
    </row>
    <row r="127" spans="1:3" ht="15.6" x14ac:dyDescent="0.3">
      <c r="A127" s="271" t="s">
        <v>2237</v>
      </c>
      <c r="B127" s="271" t="s">
        <v>2238</v>
      </c>
      <c r="C127" s="272">
        <v>4</v>
      </c>
    </row>
    <row r="128" spans="1:3" ht="15.6" x14ac:dyDescent="0.3">
      <c r="A128" s="271" t="s">
        <v>2239</v>
      </c>
      <c r="B128" s="271" t="s">
        <v>2240</v>
      </c>
      <c r="C128" s="272">
        <v>1</v>
      </c>
    </row>
    <row r="129" spans="1:3" ht="15.6" x14ac:dyDescent="0.25">
      <c r="A129" s="266" t="s">
        <v>2241</v>
      </c>
      <c r="B129" s="266" t="s">
        <v>2242</v>
      </c>
      <c r="C129" s="273">
        <v>3</v>
      </c>
    </row>
    <row r="130" spans="1:3" ht="15.6" x14ac:dyDescent="0.25">
      <c r="A130" s="266" t="s">
        <v>2243</v>
      </c>
      <c r="B130" s="266" t="s">
        <v>2244</v>
      </c>
      <c r="C130" s="270">
        <v>3</v>
      </c>
    </row>
    <row r="131" spans="1:3" ht="15.6" x14ac:dyDescent="0.25">
      <c r="A131" s="266" t="s">
        <v>2245</v>
      </c>
      <c r="B131" s="271" t="s">
        <v>2246</v>
      </c>
      <c r="C131" s="273">
        <v>2</v>
      </c>
    </row>
    <row r="132" spans="1:3" ht="15.6" x14ac:dyDescent="0.25">
      <c r="A132" s="266" t="s">
        <v>2247</v>
      </c>
      <c r="B132" s="271" t="s">
        <v>2248</v>
      </c>
      <c r="C132" s="269">
        <v>2</v>
      </c>
    </row>
    <row r="133" spans="1:3" ht="15.6" x14ac:dyDescent="0.25">
      <c r="A133" s="266" t="s">
        <v>2249</v>
      </c>
      <c r="B133" s="266" t="s">
        <v>2250</v>
      </c>
      <c r="C133" s="269">
        <v>3</v>
      </c>
    </row>
    <row r="134" spans="1:3" ht="15.6" x14ac:dyDescent="0.25">
      <c r="A134" s="266" t="s">
        <v>2251</v>
      </c>
      <c r="B134" s="266" t="s">
        <v>2252</v>
      </c>
      <c r="C134" s="269">
        <v>3</v>
      </c>
    </row>
    <row r="135" spans="1:3" ht="15.6" x14ac:dyDescent="0.25">
      <c r="A135" s="266" t="s">
        <v>2253</v>
      </c>
      <c r="B135" s="266" t="s">
        <v>2254</v>
      </c>
      <c r="C135" s="269">
        <v>5</v>
      </c>
    </row>
    <row r="136" spans="1:3" ht="15.6" x14ac:dyDescent="0.3">
      <c r="A136" s="266" t="s">
        <v>2255</v>
      </c>
      <c r="B136" s="266" t="s">
        <v>2256</v>
      </c>
      <c r="C136" s="267">
        <v>6</v>
      </c>
    </row>
    <row r="137" spans="1:3" ht="15.6" x14ac:dyDescent="0.3">
      <c r="A137" s="266" t="s">
        <v>2257</v>
      </c>
      <c r="B137" s="266" t="s">
        <v>2258</v>
      </c>
      <c r="C137" s="267">
        <v>4</v>
      </c>
    </row>
    <row r="138" spans="1:3" ht="15.6" x14ac:dyDescent="0.3">
      <c r="A138" s="266" t="s">
        <v>2259</v>
      </c>
      <c r="B138" s="266" t="s">
        <v>2260</v>
      </c>
      <c r="C138" s="267">
        <v>5</v>
      </c>
    </row>
    <row r="139" spans="1:3" ht="15.6" x14ac:dyDescent="0.3">
      <c r="A139" s="266" t="s">
        <v>2261</v>
      </c>
      <c r="B139" s="266" t="s">
        <v>2262</v>
      </c>
      <c r="C139" s="267">
        <v>5</v>
      </c>
    </row>
    <row r="140" spans="1:3" ht="15.6" x14ac:dyDescent="0.3">
      <c r="A140" s="266" t="s">
        <v>2263</v>
      </c>
      <c r="B140" s="266" t="s">
        <v>2264</v>
      </c>
      <c r="C140" s="267">
        <v>4</v>
      </c>
    </row>
    <row r="141" spans="1:3" ht="15.6" x14ac:dyDescent="0.3">
      <c r="A141" s="266" t="s">
        <v>2265</v>
      </c>
      <c r="B141" s="266" t="s">
        <v>2266</v>
      </c>
      <c r="C141" s="267">
        <v>4</v>
      </c>
    </row>
    <row r="142" spans="1:3" ht="15.6" x14ac:dyDescent="0.3">
      <c r="A142" s="266" t="s">
        <v>2267</v>
      </c>
      <c r="B142" s="266" t="s">
        <v>2268</v>
      </c>
      <c r="C142" s="267">
        <v>4</v>
      </c>
    </row>
    <row r="143" spans="1:3" ht="15.6" x14ac:dyDescent="0.3">
      <c r="A143" s="266" t="s">
        <v>2269</v>
      </c>
      <c r="B143" s="266" t="s">
        <v>2270</v>
      </c>
      <c r="C143" s="267">
        <v>5</v>
      </c>
    </row>
    <row r="144" spans="1:3" ht="15.6" x14ac:dyDescent="0.3">
      <c r="A144" s="266" t="s">
        <v>2271</v>
      </c>
      <c r="B144" s="266" t="s">
        <v>2272</v>
      </c>
      <c r="C144" s="267">
        <v>6</v>
      </c>
    </row>
    <row r="145" spans="1:3" ht="15.6" x14ac:dyDescent="0.3">
      <c r="A145" s="266" t="s">
        <v>2273</v>
      </c>
      <c r="B145" s="266" t="s">
        <v>2636</v>
      </c>
      <c r="C145" s="267">
        <v>5</v>
      </c>
    </row>
    <row r="146" spans="1:3" ht="15.6" x14ac:dyDescent="0.3">
      <c r="A146" s="266" t="s">
        <v>2274</v>
      </c>
      <c r="B146" s="266" t="s">
        <v>2275</v>
      </c>
      <c r="C146" s="267">
        <v>5</v>
      </c>
    </row>
    <row r="147" spans="1:3" ht="15.6" x14ac:dyDescent="0.3">
      <c r="A147" s="266" t="s">
        <v>2276</v>
      </c>
      <c r="B147" s="266" t="s">
        <v>2277</v>
      </c>
      <c r="C147" s="267">
        <v>3</v>
      </c>
    </row>
    <row r="148" spans="1:3" ht="15.6" x14ac:dyDescent="0.3">
      <c r="A148" s="266" t="s">
        <v>2278</v>
      </c>
      <c r="B148" s="266" t="s">
        <v>2279</v>
      </c>
      <c r="C148" s="267">
        <v>6</v>
      </c>
    </row>
    <row r="149" spans="1:3" ht="15.6" x14ac:dyDescent="0.3">
      <c r="A149" s="266" t="s">
        <v>2280</v>
      </c>
      <c r="B149" s="266" t="s">
        <v>2281</v>
      </c>
      <c r="C149" s="267">
        <v>5</v>
      </c>
    </row>
    <row r="150" spans="1:3" ht="15.6" x14ac:dyDescent="0.3">
      <c r="A150" s="266" t="s">
        <v>2282</v>
      </c>
      <c r="B150" s="266" t="s">
        <v>2283</v>
      </c>
      <c r="C150" s="267">
        <v>5</v>
      </c>
    </row>
    <row r="151" spans="1:3" ht="15.6" x14ac:dyDescent="0.3">
      <c r="A151" s="266" t="s">
        <v>2284</v>
      </c>
      <c r="B151" s="266" t="s">
        <v>2285</v>
      </c>
      <c r="C151" s="267">
        <v>4</v>
      </c>
    </row>
    <row r="152" spans="1:3" ht="15.6" x14ac:dyDescent="0.3">
      <c r="A152" s="266" t="s">
        <v>2286</v>
      </c>
      <c r="B152" s="266" t="s">
        <v>2287</v>
      </c>
      <c r="C152" s="267">
        <v>6</v>
      </c>
    </row>
    <row r="153" spans="1:3" ht="15.6" x14ac:dyDescent="0.3">
      <c r="A153" s="266" t="s">
        <v>2288</v>
      </c>
      <c r="B153" s="266" t="s">
        <v>2289</v>
      </c>
      <c r="C153" s="267">
        <v>3</v>
      </c>
    </row>
    <row r="154" spans="1:3" ht="15.6" x14ac:dyDescent="0.3">
      <c r="A154" s="266" t="s">
        <v>2637</v>
      </c>
      <c r="B154" s="266" t="s">
        <v>2638</v>
      </c>
      <c r="C154" s="267">
        <v>4</v>
      </c>
    </row>
    <row r="155" spans="1:3" ht="15.6" x14ac:dyDescent="0.3">
      <c r="A155" s="266" t="s">
        <v>2639</v>
      </c>
      <c r="B155" s="266" t="s">
        <v>2640</v>
      </c>
      <c r="C155" s="267">
        <v>5</v>
      </c>
    </row>
    <row r="156" spans="1:3" ht="15.6" x14ac:dyDescent="0.3">
      <c r="A156" s="266" t="s">
        <v>2641</v>
      </c>
      <c r="B156" s="266" t="s">
        <v>2642</v>
      </c>
      <c r="C156" s="267">
        <v>5</v>
      </c>
    </row>
    <row r="157" spans="1:3" ht="15.6" x14ac:dyDescent="0.3">
      <c r="A157" s="266" t="s">
        <v>2643</v>
      </c>
      <c r="B157" s="266" t="s">
        <v>2644</v>
      </c>
      <c r="C157" s="267">
        <v>5</v>
      </c>
    </row>
    <row r="158" spans="1:3" ht="15.6" x14ac:dyDescent="0.3">
      <c r="A158" s="266" t="s">
        <v>2645</v>
      </c>
      <c r="B158" s="266" t="s">
        <v>2646</v>
      </c>
      <c r="C158" s="267">
        <v>5</v>
      </c>
    </row>
    <row r="159" spans="1:3" ht="15.6" x14ac:dyDescent="0.3">
      <c r="A159" s="266" t="s">
        <v>2647</v>
      </c>
      <c r="B159" s="266" t="s">
        <v>2648</v>
      </c>
      <c r="C159" s="267">
        <v>5</v>
      </c>
    </row>
    <row r="160" spans="1:3" ht="15.6" x14ac:dyDescent="0.3">
      <c r="A160" s="266" t="s">
        <v>2649</v>
      </c>
      <c r="B160" s="266" t="s">
        <v>2650</v>
      </c>
      <c r="C160" s="267">
        <v>5</v>
      </c>
    </row>
    <row r="161" spans="1:3" ht="15.6" x14ac:dyDescent="0.3">
      <c r="A161" s="266" t="s">
        <v>2651</v>
      </c>
      <c r="B161" s="266" t="s">
        <v>2652</v>
      </c>
      <c r="C161" s="267">
        <v>5</v>
      </c>
    </row>
    <row r="162" spans="1:3" ht="15.6" x14ac:dyDescent="0.3">
      <c r="A162" s="266" t="s">
        <v>2653</v>
      </c>
      <c r="B162" s="266" t="s">
        <v>2654</v>
      </c>
      <c r="C162" s="267">
        <v>6</v>
      </c>
    </row>
    <row r="163" spans="1:3" ht="15.6" x14ac:dyDescent="0.3">
      <c r="A163" s="266" t="s">
        <v>2655</v>
      </c>
      <c r="B163" s="266" t="s">
        <v>2656</v>
      </c>
      <c r="C163" s="267">
        <v>4</v>
      </c>
    </row>
    <row r="164" spans="1:3" ht="15.6" x14ac:dyDescent="0.3">
      <c r="A164" s="266" t="s">
        <v>1197</v>
      </c>
      <c r="B164" s="266" t="s">
        <v>2046</v>
      </c>
      <c r="C164" s="267">
        <v>4</v>
      </c>
    </row>
    <row r="165" spans="1:3" ht="15.6" x14ac:dyDescent="0.3">
      <c r="A165" s="266" t="s">
        <v>2290</v>
      </c>
      <c r="B165" s="266" t="s">
        <v>2291</v>
      </c>
      <c r="C165" s="267">
        <v>4</v>
      </c>
    </row>
    <row r="166" spans="1:3" ht="15.6" x14ac:dyDescent="0.3">
      <c r="A166" s="266" t="s">
        <v>2292</v>
      </c>
      <c r="B166" s="266" t="s">
        <v>2046</v>
      </c>
      <c r="C166" s="267">
        <v>2</v>
      </c>
    </row>
    <row r="167" spans="1:3" ht="15.6" x14ac:dyDescent="0.3">
      <c r="A167" s="266" t="s">
        <v>2293</v>
      </c>
      <c r="B167" s="266" t="s">
        <v>2294</v>
      </c>
      <c r="C167" s="267">
        <v>3</v>
      </c>
    </row>
    <row r="168" spans="1:3" ht="15.6" x14ac:dyDescent="0.3">
      <c r="A168" s="266" t="s">
        <v>2295</v>
      </c>
      <c r="B168" s="266" t="s">
        <v>2296</v>
      </c>
      <c r="C168" s="267">
        <v>3</v>
      </c>
    </row>
    <row r="169" spans="1:3" ht="15.6" x14ac:dyDescent="0.3">
      <c r="A169" s="266" t="s">
        <v>2297</v>
      </c>
      <c r="B169" s="266" t="s">
        <v>2298</v>
      </c>
      <c r="C169" s="267">
        <v>5</v>
      </c>
    </row>
    <row r="170" spans="1:3" ht="15.6" x14ac:dyDescent="0.3">
      <c r="A170" s="266" t="s">
        <v>2299</v>
      </c>
      <c r="B170" s="266" t="s">
        <v>2309</v>
      </c>
      <c r="C170" s="267">
        <v>5</v>
      </c>
    </row>
    <row r="171" spans="1:3" ht="15.6" x14ac:dyDescent="0.3">
      <c r="A171" s="266" t="s">
        <v>2300</v>
      </c>
      <c r="B171" s="266" t="s">
        <v>2301</v>
      </c>
      <c r="C171" s="267">
        <v>2</v>
      </c>
    </row>
    <row r="172" spans="1:3" ht="15.6" x14ac:dyDescent="0.3">
      <c r="A172" s="266" t="s">
        <v>2302</v>
      </c>
      <c r="B172" s="266" t="s">
        <v>2303</v>
      </c>
      <c r="C172" s="267">
        <v>3</v>
      </c>
    </row>
    <row r="173" spans="1:3" ht="15.6" x14ac:dyDescent="0.3">
      <c r="A173" s="266" t="s">
        <v>2304</v>
      </c>
      <c r="B173" s="266" t="s">
        <v>2305</v>
      </c>
      <c r="C173" s="267">
        <v>4</v>
      </c>
    </row>
    <row r="174" spans="1:3" ht="15.6" x14ac:dyDescent="0.3">
      <c r="A174" s="266" t="s">
        <v>2306</v>
      </c>
      <c r="B174" s="266" t="s">
        <v>2307</v>
      </c>
      <c r="C174" s="267">
        <v>2</v>
      </c>
    </row>
    <row r="175" spans="1:3" ht="15.6" x14ac:dyDescent="0.3">
      <c r="A175" s="266" t="s">
        <v>2308</v>
      </c>
      <c r="B175" s="266" t="s">
        <v>2657</v>
      </c>
      <c r="C175" s="267">
        <v>2</v>
      </c>
    </row>
    <row r="176" spans="1:3" ht="15.6" x14ac:dyDescent="0.3">
      <c r="A176" s="266" t="s">
        <v>2310</v>
      </c>
      <c r="B176" s="266" t="s">
        <v>2311</v>
      </c>
      <c r="C176" s="267">
        <v>5</v>
      </c>
    </row>
    <row r="177" spans="1:3" ht="15.6" x14ac:dyDescent="0.3">
      <c r="A177" s="266" t="s">
        <v>2312</v>
      </c>
      <c r="B177" s="266" t="s">
        <v>2046</v>
      </c>
      <c r="C177" s="267">
        <v>4</v>
      </c>
    </row>
    <row r="178" spans="1:3" ht="15.6" x14ac:dyDescent="0.3">
      <c r="A178" s="266" t="s">
        <v>2313</v>
      </c>
      <c r="B178" s="266" t="s">
        <v>2314</v>
      </c>
      <c r="C178" s="267">
        <v>3</v>
      </c>
    </row>
    <row r="179" spans="1:3" ht="15.6" x14ac:dyDescent="0.3">
      <c r="A179" s="266" t="s">
        <v>2315</v>
      </c>
      <c r="B179" s="266" t="s">
        <v>2658</v>
      </c>
      <c r="C179" s="267">
        <v>3</v>
      </c>
    </row>
    <row r="180" spans="1:3" ht="31.2" x14ac:dyDescent="0.3">
      <c r="A180" s="266" t="s">
        <v>2659</v>
      </c>
      <c r="B180" s="266" t="s">
        <v>2660</v>
      </c>
      <c r="C180" s="267">
        <v>2</v>
      </c>
    </row>
    <row r="181" spans="1:3" ht="15.6" x14ac:dyDescent="0.3">
      <c r="A181" s="266" t="s">
        <v>2661</v>
      </c>
      <c r="B181" s="266" t="s">
        <v>2662</v>
      </c>
      <c r="C181" s="267">
        <v>5</v>
      </c>
    </row>
    <row r="182" spans="1:3" ht="15.6" x14ac:dyDescent="0.3">
      <c r="A182" s="266" t="s">
        <v>2316</v>
      </c>
      <c r="B182" s="266" t="s">
        <v>2317</v>
      </c>
      <c r="C182" s="267">
        <v>4</v>
      </c>
    </row>
    <row r="183" spans="1:3" ht="15.6" x14ac:dyDescent="0.3">
      <c r="A183" s="266" t="s">
        <v>2318</v>
      </c>
      <c r="B183" s="266" t="s">
        <v>2046</v>
      </c>
      <c r="C183" s="267">
        <v>3</v>
      </c>
    </row>
    <row r="184" spans="1:3" ht="15.6" x14ac:dyDescent="0.3">
      <c r="A184" s="266" t="s">
        <v>2319</v>
      </c>
      <c r="B184" s="266" t="s">
        <v>2320</v>
      </c>
      <c r="C184" s="267">
        <v>1</v>
      </c>
    </row>
    <row r="185" spans="1:3" ht="15.6" x14ac:dyDescent="0.3">
      <c r="A185" s="266" t="s">
        <v>2321</v>
      </c>
      <c r="B185" s="266" t="s">
        <v>2322</v>
      </c>
      <c r="C185" s="267">
        <v>4</v>
      </c>
    </row>
    <row r="186" spans="1:3" ht="15.6" x14ac:dyDescent="0.3">
      <c r="A186" s="266" t="s">
        <v>2663</v>
      </c>
      <c r="B186" s="266" t="s">
        <v>2664</v>
      </c>
      <c r="C186" s="267">
        <v>3</v>
      </c>
    </row>
    <row r="187" spans="1:3" ht="15.6" x14ac:dyDescent="0.3">
      <c r="A187" s="266" t="s">
        <v>2665</v>
      </c>
      <c r="B187" s="266" t="s">
        <v>2666</v>
      </c>
      <c r="C187" s="267">
        <v>4</v>
      </c>
    </row>
    <row r="188" spans="1:3" ht="15.6" x14ac:dyDescent="0.3">
      <c r="A188" s="266" t="s">
        <v>2323</v>
      </c>
      <c r="B188" s="266" t="s">
        <v>2324</v>
      </c>
      <c r="C188" s="267">
        <v>4</v>
      </c>
    </row>
    <row r="189" spans="1:3" ht="15.6" x14ac:dyDescent="0.3">
      <c r="A189" s="266" t="s">
        <v>2325</v>
      </c>
      <c r="B189" s="266" t="s">
        <v>2326</v>
      </c>
      <c r="C189" s="267">
        <v>4</v>
      </c>
    </row>
    <row r="190" spans="1:3" ht="15.6" x14ac:dyDescent="0.3">
      <c r="A190" s="266" t="s">
        <v>2327</v>
      </c>
      <c r="B190" s="266" t="s">
        <v>2328</v>
      </c>
      <c r="C190" s="267">
        <v>2</v>
      </c>
    </row>
    <row r="191" spans="1:3" ht="15.6" x14ac:dyDescent="0.3">
      <c r="A191" s="266" t="s">
        <v>2329</v>
      </c>
      <c r="B191" s="266" t="s">
        <v>2330</v>
      </c>
      <c r="C191" s="267">
        <v>3</v>
      </c>
    </row>
    <row r="192" spans="1:3" ht="15.6" x14ac:dyDescent="0.3">
      <c r="A192" s="266" t="s">
        <v>2331</v>
      </c>
      <c r="B192" s="266" t="s">
        <v>2332</v>
      </c>
      <c r="C192" s="267">
        <v>4</v>
      </c>
    </row>
    <row r="193" spans="1:3" ht="15.6" x14ac:dyDescent="0.3">
      <c r="A193" s="266" t="s">
        <v>2333</v>
      </c>
      <c r="B193" s="266" t="s">
        <v>2334</v>
      </c>
      <c r="C193" s="267">
        <v>2</v>
      </c>
    </row>
    <row r="194" spans="1:3" ht="15.6" x14ac:dyDescent="0.3">
      <c r="A194" s="266" t="s">
        <v>2335</v>
      </c>
      <c r="B194" s="266" t="s">
        <v>2336</v>
      </c>
      <c r="C194" s="267">
        <v>4</v>
      </c>
    </row>
    <row r="195" spans="1:3" ht="15.6" x14ac:dyDescent="0.3">
      <c r="A195" s="266" t="s">
        <v>2337</v>
      </c>
      <c r="B195" s="266" t="s">
        <v>2338</v>
      </c>
      <c r="C195" s="267">
        <v>4</v>
      </c>
    </row>
    <row r="196" spans="1:3" ht="15.6" x14ac:dyDescent="0.3">
      <c r="A196" s="266" t="s">
        <v>2339</v>
      </c>
      <c r="B196" s="266" t="s">
        <v>2340</v>
      </c>
      <c r="C196" s="267">
        <v>4</v>
      </c>
    </row>
    <row r="197" spans="1:3" ht="15.6" x14ac:dyDescent="0.3">
      <c r="A197" s="266" t="s">
        <v>2341</v>
      </c>
      <c r="B197" s="266" t="s">
        <v>2342</v>
      </c>
      <c r="C197" s="267">
        <v>3</v>
      </c>
    </row>
    <row r="198" spans="1:3" ht="15.6" x14ac:dyDescent="0.3">
      <c r="A198" s="266" t="s">
        <v>2343</v>
      </c>
      <c r="B198" s="266" t="s">
        <v>2046</v>
      </c>
      <c r="C198" s="267">
        <v>1</v>
      </c>
    </row>
    <row r="199" spans="1:3" ht="15.6" x14ac:dyDescent="0.3">
      <c r="A199" s="266" t="s">
        <v>2344</v>
      </c>
      <c r="B199" s="266" t="s">
        <v>2345</v>
      </c>
      <c r="C199" s="267">
        <v>1</v>
      </c>
    </row>
    <row r="200" spans="1:3" ht="15.6" x14ac:dyDescent="0.3">
      <c r="A200" s="266" t="s">
        <v>2346</v>
      </c>
      <c r="B200" s="266" t="s">
        <v>2347</v>
      </c>
      <c r="C200" s="267">
        <v>4</v>
      </c>
    </row>
    <row r="201" spans="1:3" ht="15.6" x14ac:dyDescent="0.3">
      <c r="A201" s="266" t="s">
        <v>2348</v>
      </c>
      <c r="B201" s="266" t="s">
        <v>2349</v>
      </c>
      <c r="C201" s="267">
        <v>4</v>
      </c>
    </row>
    <row r="202" spans="1:3" ht="15.6" x14ac:dyDescent="0.3">
      <c r="A202" s="266" t="s">
        <v>2350</v>
      </c>
      <c r="B202" s="266" t="s">
        <v>2351</v>
      </c>
      <c r="C202" s="267">
        <v>4</v>
      </c>
    </row>
    <row r="203" spans="1:3" ht="15.6" x14ac:dyDescent="0.3">
      <c r="A203" s="266" t="s">
        <v>2352</v>
      </c>
      <c r="B203" s="266" t="s">
        <v>2353</v>
      </c>
      <c r="C203" s="267">
        <v>4</v>
      </c>
    </row>
    <row r="204" spans="1:3" ht="15.6" x14ac:dyDescent="0.3">
      <c r="A204" s="266" t="s">
        <v>2354</v>
      </c>
      <c r="B204" s="266" t="s">
        <v>2355</v>
      </c>
      <c r="C204" s="267">
        <v>2</v>
      </c>
    </row>
    <row r="205" spans="1:3" ht="15.6" x14ac:dyDescent="0.3">
      <c r="A205" s="266" t="s">
        <v>2356</v>
      </c>
      <c r="B205" s="266" t="s">
        <v>2357</v>
      </c>
      <c r="C205" s="267">
        <v>1</v>
      </c>
    </row>
    <row r="206" spans="1:3" ht="15.6" x14ac:dyDescent="0.3">
      <c r="A206" s="266" t="s">
        <v>2358</v>
      </c>
      <c r="B206" s="266" t="s">
        <v>2359</v>
      </c>
      <c r="C206" s="267">
        <v>1</v>
      </c>
    </row>
    <row r="207" spans="1:3" ht="15.6" x14ac:dyDescent="0.3">
      <c r="A207" s="266" t="s">
        <v>2360</v>
      </c>
      <c r="B207" s="266" t="s">
        <v>2361</v>
      </c>
      <c r="C207" s="267">
        <v>7</v>
      </c>
    </row>
    <row r="208" spans="1:3" ht="15.6" x14ac:dyDescent="0.3">
      <c r="A208" s="266" t="s">
        <v>1193</v>
      </c>
      <c r="B208" s="266" t="s">
        <v>2362</v>
      </c>
      <c r="C208" s="267">
        <v>5</v>
      </c>
    </row>
    <row r="209" spans="1:3" ht="15.6" x14ac:dyDescent="0.3">
      <c r="A209" s="266" t="s">
        <v>1209</v>
      </c>
      <c r="B209" s="266" t="s">
        <v>2363</v>
      </c>
      <c r="C209" s="267">
        <v>6</v>
      </c>
    </row>
    <row r="210" spans="1:3" ht="15.6" x14ac:dyDescent="0.3">
      <c r="A210" s="266" t="s">
        <v>1211</v>
      </c>
      <c r="B210" s="266" t="s">
        <v>2364</v>
      </c>
      <c r="C210" s="267">
        <v>3</v>
      </c>
    </row>
    <row r="211" spans="1:3" ht="15.6" x14ac:dyDescent="0.3">
      <c r="A211" s="266" t="s">
        <v>2365</v>
      </c>
      <c r="B211" s="266" t="s">
        <v>2366</v>
      </c>
      <c r="C211" s="267">
        <v>2</v>
      </c>
    </row>
    <row r="212" spans="1:3" ht="15.6" x14ac:dyDescent="0.3">
      <c r="A212" s="266" t="s">
        <v>1210</v>
      </c>
      <c r="B212" s="266" t="s">
        <v>2367</v>
      </c>
      <c r="C212" s="267">
        <v>3</v>
      </c>
    </row>
    <row r="213" spans="1:3" ht="15.6" x14ac:dyDescent="0.3">
      <c r="A213" s="266" t="s">
        <v>1205</v>
      </c>
      <c r="B213" s="266" t="s">
        <v>2368</v>
      </c>
      <c r="C213" s="267">
        <v>1</v>
      </c>
    </row>
    <row r="214" spans="1:3" ht="15.6" x14ac:dyDescent="0.3">
      <c r="A214" s="266" t="s">
        <v>2369</v>
      </c>
      <c r="B214" s="266" t="s">
        <v>2370</v>
      </c>
      <c r="C214" s="267">
        <v>7</v>
      </c>
    </row>
    <row r="215" spans="1:3" ht="15.6" x14ac:dyDescent="0.3">
      <c r="A215" s="266" t="s">
        <v>2371</v>
      </c>
      <c r="B215" s="266" t="s">
        <v>2372</v>
      </c>
      <c r="C215" s="267">
        <v>2</v>
      </c>
    </row>
    <row r="216" spans="1:3" ht="15.6" x14ac:dyDescent="0.3">
      <c r="A216" s="266" t="s">
        <v>1200</v>
      </c>
      <c r="B216" s="266" t="s">
        <v>2373</v>
      </c>
      <c r="C216" s="267">
        <v>5</v>
      </c>
    </row>
    <row r="217" spans="1:3" ht="15.6" x14ac:dyDescent="0.3">
      <c r="A217" s="266" t="s">
        <v>1194</v>
      </c>
      <c r="B217" s="266" t="s">
        <v>2046</v>
      </c>
      <c r="C217" s="267">
        <v>4</v>
      </c>
    </row>
    <row r="218" spans="1:3" ht="15.6" x14ac:dyDescent="0.3">
      <c r="A218" s="266" t="s">
        <v>1192</v>
      </c>
      <c r="B218" s="266" t="s">
        <v>2374</v>
      </c>
      <c r="C218" s="267">
        <v>6</v>
      </c>
    </row>
    <row r="219" spans="1:3" ht="15.6" x14ac:dyDescent="0.3">
      <c r="A219" s="266" t="s">
        <v>2375</v>
      </c>
      <c r="B219" s="266" t="s">
        <v>2376</v>
      </c>
      <c r="C219" s="267">
        <v>4</v>
      </c>
    </row>
    <row r="220" spans="1:3" ht="15.6" x14ac:dyDescent="0.3">
      <c r="A220" s="266" t="s">
        <v>2377</v>
      </c>
      <c r="B220" s="266" t="s">
        <v>2378</v>
      </c>
      <c r="C220" s="267">
        <v>6</v>
      </c>
    </row>
    <row r="221" spans="1:3" ht="15.6" x14ac:dyDescent="0.3">
      <c r="A221" s="266" t="s">
        <v>2379</v>
      </c>
      <c r="B221" s="266" t="s">
        <v>2380</v>
      </c>
      <c r="C221" s="267">
        <v>2</v>
      </c>
    </row>
    <row r="222" spans="1:3" ht="15.6" x14ac:dyDescent="0.3">
      <c r="A222" s="266" t="s">
        <v>2381</v>
      </c>
      <c r="B222" s="266" t="s">
        <v>2382</v>
      </c>
      <c r="C222" s="267">
        <v>6</v>
      </c>
    </row>
    <row r="223" spans="1:3" ht="15.6" x14ac:dyDescent="0.3">
      <c r="A223" s="266" t="s">
        <v>2383</v>
      </c>
      <c r="B223" s="266" t="s">
        <v>2384</v>
      </c>
      <c r="C223" s="267">
        <v>4</v>
      </c>
    </row>
    <row r="224" spans="1:3" ht="15.6" x14ac:dyDescent="0.3">
      <c r="A224" s="266" t="s">
        <v>2385</v>
      </c>
      <c r="B224" s="266" t="s">
        <v>2386</v>
      </c>
      <c r="C224" s="267">
        <v>7</v>
      </c>
    </row>
    <row r="225" spans="1:3" ht="15.6" x14ac:dyDescent="0.3">
      <c r="A225" s="266" t="s">
        <v>2387</v>
      </c>
      <c r="B225" s="266" t="s">
        <v>2388</v>
      </c>
      <c r="C225" s="267">
        <v>8</v>
      </c>
    </row>
    <row r="226" spans="1:3" ht="15.6" x14ac:dyDescent="0.3">
      <c r="A226" s="266" t="s">
        <v>2389</v>
      </c>
      <c r="B226" s="266" t="s">
        <v>2390</v>
      </c>
      <c r="C226" s="267">
        <v>6</v>
      </c>
    </row>
    <row r="227" spans="1:3" ht="15.6" x14ac:dyDescent="0.3">
      <c r="A227" s="266" t="s">
        <v>2391</v>
      </c>
      <c r="B227" s="266" t="s">
        <v>2392</v>
      </c>
      <c r="C227" s="267">
        <v>5</v>
      </c>
    </row>
    <row r="228" spans="1:3" ht="15.6" x14ac:dyDescent="0.3">
      <c r="A228" s="266" t="s">
        <v>2393</v>
      </c>
      <c r="B228" s="266" t="s">
        <v>2394</v>
      </c>
      <c r="C228" s="267">
        <v>6</v>
      </c>
    </row>
    <row r="229" spans="1:3" ht="15.6" x14ac:dyDescent="0.3">
      <c r="A229" s="266" t="s">
        <v>2395</v>
      </c>
      <c r="B229" s="266" t="s">
        <v>2396</v>
      </c>
      <c r="C229" s="267">
        <v>1</v>
      </c>
    </row>
    <row r="230" spans="1:3" ht="15.6" x14ac:dyDescent="0.3">
      <c r="A230" s="266" t="s">
        <v>2397</v>
      </c>
      <c r="B230" s="266" t="s">
        <v>2398</v>
      </c>
      <c r="C230" s="267">
        <v>4</v>
      </c>
    </row>
    <row r="231" spans="1:3" ht="15.6" x14ac:dyDescent="0.3">
      <c r="A231" s="266" t="s">
        <v>2399</v>
      </c>
      <c r="B231" s="266" t="s">
        <v>2400</v>
      </c>
      <c r="C231" s="267">
        <v>5</v>
      </c>
    </row>
    <row r="232" spans="1:3" ht="15.6" x14ac:dyDescent="0.3">
      <c r="A232" s="266" t="s">
        <v>2401</v>
      </c>
      <c r="B232" s="266" t="s">
        <v>2046</v>
      </c>
      <c r="C232" s="267">
        <v>4</v>
      </c>
    </row>
    <row r="233" spans="1:3" ht="15.6" x14ac:dyDescent="0.3">
      <c r="A233" s="266" t="s">
        <v>2402</v>
      </c>
      <c r="B233" s="266" t="s">
        <v>2403</v>
      </c>
      <c r="C233" s="267">
        <v>6</v>
      </c>
    </row>
    <row r="234" spans="1:3" ht="15.6" x14ac:dyDescent="0.3">
      <c r="A234" s="266" t="s">
        <v>2404</v>
      </c>
      <c r="B234" s="266" t="s">
        <v>2405</v>
      </c>
      <c r="C234" s="267">
        <v>5</v>
      </c>
    </row>
    <row r="235" spans="1:3" ht="15.6" x14ac:dyDescent="0.3">
      <c r="A235" s="266" t="s">
        <v>2406</v>
      </c>
      <c r="B235" s="266" t="s">
        <v>2407</v>
      </c>
      <c r="C235" s="267">
        <v>4</v>
      </c>
    </row>
    <row r="236" spans="1:3" ht="15.6" x14ac:dyDescent="0.3">
      <c r="A236" s="266" t="s">
        <v>2408</v>
      </c>
      <c r="B236" s="266" t="s">
        <v>2409</v>
      </c>
      <c r="C236" s="267">
        <v>4</v>
      </c>
    </row>
    <row r="237" spans="1:3" ht="15.6" x14ac:dyDescent="0.3">
      <c r="A237" s="266" t="s">
        <v>2410</v>
      </c>
      <c r="B237" s="266" t="s">
        <v>2411</v>
      </c>
      <c r="C237" s="267">
        <v>5</v>
      </c>
    </row>
    <row r="238" spans="1:3" ht="15.6" x14ac:dyDescent="0.3">
      <c r="A238" s="266" t="s">
        <v>2412</v>
      </c>
      <c r="B238" s="266" t="s">
        <v>2413</v>
      </c>
      <c r="C238" s="267">
        <v>4</v>
      </c>
    </row>
    <row r="239" spans="1:3" ht="15.6" x14ac:dyDescent="0.3">
      <c r="A239" s="266" t="s">
        <v>2414</v>
      </c>
      <c r="B239" s="266" t="s">
        <v>2415</v>
      </c>
      <c r="C239" s="267">
        <v>4</v>
      </c>
    </row>
    <row r="240" spans="1:3" ht="15.6" x14ac:dyDescent="0.3">
      <c r="A240" s="266" t="s">
        <v>2667</v>
      </c>
      <c r="B240" s="266" t="s">
        <v>2668</v>
      </c>
      <c r="C240" s="267">
        <v>5</v>
      </c>
    </row>
    <row r="241" spans="1:3" ht="15.6" x14ac:dyDescent="0.3">
      <c r="A241" s="266" t="s">
        <v>2416</v>
      </c>
      <c r="B241" s="266" t="s">
        <v>2417</v>
      </c>
      <c r="C241" s="267">
        <v>7</v>
      </c>
    </row>
    <row r="242" spans="1:3" ht="15.6" x14ac:dyDescent="0.3">
      <c r="A242" s="266" t="s">
        <v>1207</v>
      </c>
      <c r="B242" s="266" t="s">
        <v>2046</v>
      </c>
      <c r="C242" s="267">
        <v>5</v>
      </c>
    </row>
    <row r="243" spans="1:3" ht="15.6" x14ac:dyDescent="0.3">
      <c r="A243" s="266" t="s">
        <v>2418</v>
      </c>
      <c r="B243" s="266" t="s">
        <v>2669</v>
      </c>
      <c r="C243" s="267">
        <v>8</v>
      </c>
    </row>
    <row r="244" spans="1:3" ht="15.6" x14ac:dyDescent="0.3">
      <c r="A244" s="266" t="s">
        <v>2419</v>
      </c>
      <c r="B244" s="266" t="s">
        <v>2420</v>
      </c>
      <c r="C244" s="267">
        <v>6</v>
      </c>
    </row>
    <row r="245" spans="1:3" ht="15.6" x14ac:dyDescent="0.3">
      <c r="A245" s="266" t="s">
        <v>2421</v>
      </c>
      <c r="B245" s="266" t="s">
        <v>2422</v>
      </c>
      <c r="C245" s="267">
        <v>6</v>
      </c>
    </row>
    <row r="246" spans="1:3" ht="15.6" x14ac:dyDescent="0.3">
      <c r="A246" s="266" t="s">
        <v>2423</v>
      </c>
      <c r="B246" s="266" t="s">
        <v>2424</v>
      </c>
      <c r="C246" s="267">
        <v>4</v>
      </c>
    </row>
    <row r="247" spans="1:3" ht="15.6" x14ac:dyDescent="0.3">
      <c r="A247" s="266" t="s">
        <v>2425</v>
      </c>
      <c r="B247" s="266" t="s">
        <v>2426</v>
      </c>
      <c r="C247" s="267">
        <v>8</v>
      </c>
    </row>
    <row r="248" spans="1:3" ht="15.6" x14ac:dyDescent="0.3">
      <c r="A248" s="266" t="s">
        <v>2427</v>
      </c>
      <c r="B248" s="266" t="s">
        <v>2428</v>
      </c>
      <c r="C248" s="267">
        <v>6</v>
      </c>
    </row>
    <row r="249" spans="1:3" ht="15.6" x14ac:dyDescent="0.3">
      <c r="A249" s="266" t="s">
        <v>2429</v>
      </c>
      <c r="B249" s="266" t="s">
        <v>2430</v>
      </c>
      <c r="C249" s="267">
        <v>6</v>
      </c>
    </row>
    <row r="250" spans="1:3" ht="15.6" x14ac:dyDescent="0.3">
      <c r="A250" s="266" t="s">
        <v>2431</v>
      </c>
      <c r="B250" s="266" t="s">
        <v>2432</v>
      </c>
      <c r="C250" s="267">
        <v>6</v>
      </c>
    </row>
    <row r="251" spans="1:3" ht="15.6" x14ac:dyDescent="0.3">
      <c r="A251" s="266" t="s">
        <v>2670</v>
      </c>
      <c r="B251" s="266" t="s">
        <v>2433</v>
      </c>
      <c r="C251" s="267">
        <v>4</v>
      </c>
    </row>
    <row r="252" spans="1:3" ht="15.6" x14ac:dyDescent="0.3">
      <c r="A252" s="266" t="s">
        <v>2434</v>
      </c>
      <c r="B252" s="266" t="s">
        <v>2435</v>
      </c>
      <c r="C252" s="267">
        <v>5</v>
      </c>
    </row>
    <row r="253" spans="1:3" ht="15.6" x14ac:dyDescent="0.3">
      <c r="A253" s="266" t="s">
        <v>2436</v>
      </c>
      <c r="B253" s="266" t="s">
        <v>2671</v>
      </c>
      <c r="C253" s="267">
        <v>8</v>
      </c>
    </row>
    <row r="254" spans="1:3" ht="15.6" x14ac:dyDescent="0.3">
      <c r="A254" s="266" t="s">
        <v>2437</v>
      </c>
      <c r="B254" s="266" t="s">
        <v>2438</v>
      </c>
      <c r="C254" s="267">
        <v>5</v>
      </c>
    </row>
    <row r="255" spans="1:3" ht="15.6" x14ac:dyDescent="0.3">
      <c r="A255" s="266" t="s">
        <v>2439</v>
      </c>
      <c r="B255" s="266" t="s">
        <v>2440</v>
      </c>
      <c r="C255" s="267">
        <v>4</v>
      </c>
    </row>
    <row r="256" spans="1:3" ht="15.6" x14ac:dyDescent="0.3">
      <c r="A256" s="266" t="s">
        <v>2441</v>
      </c>
      <c r="B256" s="266" t="s">
        <v>2442</v>
      </c>
      <c r="C256" s="267">
        <v>4</v>
      </c>
    </row>
    <row r="257" spans="1:3" ht="15.6" x14ac:dyDescent="0.3">
      <c r="A257" s="266" t="s">
        <v>2443</v>
      </c>
      <c r="B257" s="266" t="s">
        <v>2444</v>
      </c>
      <c r="C257" s="267">
        <v>5</v>
      </c>
    </row>
    <row r="258" spans="1:3" ht="15.6" x14ac:dyDescent="0.3">
      <c r="A258" s="266" t="s">
        <v>2445</v>
      </c>
      <c r="B258" s="266" t="s">
        <v>2446</v>
      </c>
      <c r="C258" s="267">
        <v>6</v>
      </c>
    </row>
    <row r="259" spans="1:3" ht="15.6" x14ac:dyDescent="0.3">
      <c r="A259" s="266" t="s">
        <v>2672</v>
      </c>
      <c r="B259" s="266" t="s">
        <v>2673</v>
      </c>
      <c r="C259" s="267">
        <v>3</v>
      </c>
    </row>
    <row r="260" spans="1:3" ht="15.6" x14ac:dyDescent="0.3">
      <c r="A260" s="266" t="s">
        <v>2674</v>
      </c>
      <c r="B260" s="266" t="s">
        <v>2675</v>
      </c>
      <c r="C260" s="267">
        <v>6</v>
      </c>
    </row>
    <row r="261" spans="1:3" ht="15.6" x14ac:dyDescent="0.3">
      <c r="A261" s="266" t="s">
        <v>2447</v>
      </c>
      <c r="B261" s="266" t="s">
        <v>2448</v>
      </c>
      <c r="C261" s="267">
        <v>4</v>
      </c>
    </row>
    <row r="262" spans="1:3" ht="15.6" x14ac:dyDescent="0.3">
      <c r="A262" s="266" t="s">
        <v>2449</v>
      </c>
      <c r="B262" s="266" t="s">
        <v>2046</v>
      </c>
      <c r="C262" s="267">
        <v>3</v>
      </c>
    </row>
    <row r="263" spans="1:3" ht="15.6" x14ac:dyDescent="0.3">
      <c r="A263" s="266" t="s">
        <v>2450</v>
      </c>
      <c r="B263" s="266" t="s">
        <v>2451</v>
      </c>
      <c r="C263" s="267">
        <v>2</v>
      </c>
    </row>
    <row r="264" spans="1:3" ht="15.6" x14ac:dyDescent="0.3">
      <c r="A264" s="266" t="s">
        <v>2452</v>
      </c>
      <c r="B264" s="266" t="s">
        <v>2453</v>
      </c>
      <c r="C264" s="267">
        <v>5</v>
      </c>
    </row>
    <row r="265" spans="1:3" ht="15.6" x14ac:dyDescent="0.3">
      <c r="A265" s="266" t="s">
        <v>2454</v>
      </c>
      <c r="B265" s="266" t="s">
        <v>2455</v>
      </c>
      <c r="C265" s="267">
        <v>5</v>
      </c>
    </row>
    <row r="266" spans="1:3" ht="15.6" x14ac:dyDescent="0.3">
      <c r="A266" s="266" t="s">
        <v>2456</v>
      </c>
      <c r="B266" s="266" t="s">
        <v>2457</v>
      </c>
      <c r="C266" s="267">
        <v>4</v>
      </c>
    </row>
    <row r="267" spans="1:3" ht="15.6" x14ac:dyDescent="0.3">
      <c r="A267" s="266" t="s">
        <v>2458</v>
      </c>
      <c r="B267" s="266" t="s">
        <v>2459</v>
      </c>
      <c r="C267" s="267">
        <v>4</v>
      </c>
    </row>
    <row r="268" spans="1:3" ht="15.6" x14ac:dyDescent="0.3">
      <c r="A268" s="266" t="s">
        <v>2460</v>
      </c>
      <c r="B268" s="266" t="s">
        <v>2461</v>
      </c>
      <c r="C268" s="267">
        <v>8</v>
      </c>
    </row>
    <row r="269" spans="1:3" ht="15.6" x14ac:dyDescent="0.3">
      <c r="A269" s="266" t="s">
        <v>2462</v>
      </c>
      <c r="B269" s="266" t="s">
        <v>2463</v>
      </c>
      <c r="C269" s="267">
        <v>7</v>
      </c>
    </row>
    <row r="270" spans="1:3" ht="15.6" x14ac:dyDescent="0.3">
      <c r="A270" s="266" t="s">
        <v>2464</v>
      </c>
      <c r="B270" s="266" t="s">
        <v>2465</v>
      </c>
      <c r="C270" s="267">
        <v>6</v>
      </c>
    </row>
    <row r="271" spans="1:3" ht="15.6" x14ac:dyDescent="0.3">
      <c r="A271" s="266" t="s">
        <v>2466</v>
      </c>
      <c r="B271" s="266" t="s">
        <v>2467</v>
      </c>
      <c r="C271" s="267">
        <v>8</v>
      </c>
    </row>
    <row r="272" spans="1:3" ht="15.6" x14ac:dyDescent="0.3">
      <c r="A272" s="266" t="s">
        <v>2468</v>
      </c>
      <c r="B272" s="266" t="s">
        <v>2469</v>
      </c>
      <c r="C272" s="267">
        <v>7</v>
      </c>
    </row>
    <row r="273" spans="1:3" ht="15.6" x14ac:dyDescent="0.3">
      <c r="A273" s="266" t="s">
        <v>2470</v>
      </c>
      <c r="B273" s="266" t="s">
        <v>2471</v>
      </c>
      <c r="C273" s="267">
        <v>6</v>
      </c>
    </row>
    <row r="274" spans="1:3" ht="15.6" x14ac:dyDescent="0.3">
      <c r="A274" s="266" t="s">
        <v>2472</v>
      </c>
      <c r="B274" s="266" t="s">
        <v>2473</v>
      </c>
      <c r="C274" s="267">
        <v>4</v>
      </c>
    </row>
    <row r="275" spans="1:3" ht="15.6" x14ac:dyDescent="0.3">
      <c r="A275" s="266" t="s">
        <v>2474</v>
      </c>
      <c r="B275" s="266" t="s">
        <v>2475</v>
      </c>
      <c r="C275" s="267">
        <v>4</v>
      </c>
    </row>
    <row r="276" spans="1:3" ht="15.6" x14ac:dyDescent="0.3">
      <c r="A276" s="266" t="s">
        <v>2476</v>
      </c>
      <c r="B276" s="266" t="s">
        <v>2477</v>
      </c>
      <c r="C276" s="267">
        <v>5</v>
      </c>
    </row>
    <row r="277" spans="1:3" ht="15.6" x14ac:dyDescent="0.3">
      <c r="A277" s="266" t="s">
        <v>2478</v>
      </c>
      <c r="B277" s="266" t="s">
        <v>2479</v>
      </c>
      <c r="C277" s="267">
        <v>1</v>
      </c>
    </row>
    <row r="278" spans="1:3" ht="15.6" x14ac:dyDescent="0.3">
      <c r="A278" s="266" t="s">
        <v>2480</v>
      </c>
      <c r="B278" s="266" t="s">
        <v>2481</v>
      </c>
      <c r="C278" s="267">
        <v>4</v>
      </c>
    </row>
    <row r="279" spans="1:3" ht="15.6" x14ac:dyDescent="0.3">
      <c r="A279" s="266" t="s">
        <v>2676</v>
      </c>
      <c r="B279" s="266" t="s">
        <v>2677</v>
      </c>
      <c r="C279" s="267">
        <v>7</v>
      </c>
    </row>
    <row r="280" spans="1:3" ht="21" customHeight="1" x14ac:dyDescent="0.3">
      <c r="A280" s="266" t="s">
        <v>2482</v>
      </c>
      <c r="B280" s="266" t="s">
        <v>2483</v>
      </c>
      <c r="C280" s="267">
        <v>6</v>
      </c>
    </row>
    <row r="281" spans="1:3" ht="15.6" x14ac:dyDescent="0.3">
      <c r="A281" s="266" t="s">
        <v>2484</v>
      </c>
      <c r="B281" s="266" t="s">
        <v>2485</v>
      </c>
      <c r="C281" s="267">
        <v>5</v>
      </c>
    </row>
    <row r="282" spans="1:3" ht="15.6" x14ac:dyDescent="0.3">
      <c r="A282" s="266" t="s">
        <v>2486</v>
      </c>
      <c r="B282" s="266" t="s">
        <v>2487</v>
      </c>
      <c r="C282" s="267">
        <v>5</v>
      </c>
    </row>
    <row r="283" spans="1:3" ht="15.6" x14ac:dyDescent="0.3">
      <c r="A283" s="266" t="s">
        <v>2488</v>
      </c>
      <c r="B283" s="266" t="s">
        <v>2489</v>
      </c>
      <c r="C283" s="267">
        <v>3</v>
      </c>
    </row>
    <row r="284" spans="1:3" ht="15.6" x14ac:dyDescent="0.3">
      <c r="A284" s="266" t="s">
        <v>2490</v>
      </c>
      <c r="B284" s="266" t="s">
        <v>2491</v>
      </c>
      <c r="C284" s="267">
        <v>6</v>
      </c>
    </row>
    <row r="285" spans="1:3" ht="15.6" x14ac:dyDescent="0.3">
      <c r="A285" s="266" t="s">
        <v>2492</v>
      </c>
      <c r="B285" s="266" t="s">
        <v>2493</v>
      </c>
      <c r="C285" s="267">
        <v>5</v>
      </c>
    </row>
    <row r="286" spans="1:3" ht="15.6" x14ac:dyDescent="0.3">
      <c r="A286" s="266" t="s">
        <v>2494</v>
      </c>
      <c r="B286" s="266" t="s">
        <v>2495</v>
      </c>
      <c r="C286" s="267">
        <v>5</v>
      </c>
    </row>
    <row r="287" spans="1:3" ht="15.6" x14ac:dyDescent="0.3">
      <c r="A287" s="266" t="s">
        <v>2496</v>
      </c>
      <c r="B287" s="266" t="s">
        <v>2497</v>
      </c>
      <c r="C287" s="267">
        <v>6</v>
      </c>
    </row>
    <row r="288" spans="1:3" ht="15.6" x14ac:dyDescent="0.3">
      <c r="A288" s="266" t="s">
        <v>2498</v>
      </c>
      <c r="B288" s="266" t="s">
        <v>2499</v>
      </c>
      <c r="C288" s="267">
        <v>5</v>
      </c>
    </row>
    <row r="289" spans="1:3" ht="15.6" x14ac:dyDescent="0.3">
      <c r="A289" s="266" t="s">
        <v>2500</v>
      </c>
      <c r="B289" s="266" t="s">
        <v>2501</v>
      </c>
      <c r="C289" s="267">
        <v>5</v>
      </c>
    </row>
    <row r="290" spans="1:3" ht="15.6" x14ac:dyDescent="0.3">
      <c r="A290" s="266" t="s">
        <v>2502</v>
      </c>
      <c r="B290" s="266" t="s">
        <v>2046</v>
      </c>
      <c r="C290" s="267">
        <v>4</v>
      </c>
    </row>
    <row r="291" spans="1:3" ht="15.6" x14ac:dyDescent="0.3">
      <c r="A291" s="266" t="s">
        <v>2503</v>
      </c>
      <c r="B291" s="266" t="s">
        <v>2504</v>
      </c>
      <c r="C291" s="267">
        <v>1</v>
      </c>
    </row>
    <row r="292" spans="1:3" ht="15.6" x14ac:dyDescent="0.3">
      <c r="A292" s="266" t="s">
        <v>2505</v>
      </c>
      <c r="B292" s="266" t="s">
        <v>2506</v>
      </c>
      <c r="C292" s="267">
        <v>4</v>
      </c>
    </row>
    <row r="293" spans="1:3" ht="15.6" x14ac:dyDescent="0.3">
      <c r="A293" s="266" t="s">
        <v>2507</v>
      </c>
      <c r="B293" s="266" t="s">
        <v>2508</v>
      </c>
      <c r="C293" s="267">
        <v>5</v>
      </c>
    </row>
    <row r="294" spans="1:3" ht="15.6" x14ac:dyDescent="0.3">
      <c r="A294" s="266" t="s">
        <v>2509</v>
      </c>
      <c r="B294" s="266" t="s">
        <v>2510</v>
      </c>
      <c r="C294" s="267">
        <v>3</v>
      </c>
    </row>
    <row r="295" spans="1:3" ht="15.6" x14ac:dyDescent="0.3">
      <c r="A295" s="266" t="s">
        <v>1203</v>
      </c>
      <c r="B295" s="266" t="s">
        <v>2511</v>
      </c>
      <c r="C295" s="267">
        <v>6</v>
      </c>
    </row>
    <row r="296" spans="1:3" ht="15.6" x14ac:dyDescent="0.3">
      <c r="A296" s="266" t="s">
        <v>2512</v>
      </c>
      <c r="B296" s="266" t="s">
        <v>2513</v>
      </c>
      <c r="C296" s="267">
        <v>4</v>
      </c>
    </row>
    <row r="297" spans="1:3" ht="15.6" x14ac:dyDescent="0.3">
      <c r="A297" s="266" t="s">
        <v>2514</v>
      </c>
      <c r="B297" s="266" t="s">
        <v>2515</v>
      </c>
      <c r="C297" s="267">
        <v>5</v>
      </c>
    </row>
    <row r="298" spans="1:3" ht="15.6" x14ac:dyDescent="0.3">
      <c r="A298" s="266" t="s">
        <v>2516</v>
      </c>
      <c r="B298" s="266" t="s">
        <v>2517</v>
      </c>
      <c r="C298" s="267">
        <v>4</v>
      </c>
    </row>
    <row r="299" spans="1:3" ht="15.6" x14ac:dyDescent="0.3">
      <c r="A299" s="266" t="s">
        <v>2518</v>
      </c>
      <c r="B299" s="266" t="s">
        <v>2519</v>
      </c>
      <c r="C299" s="267">
        <v>6</v>
      </c>
    </row>
    <row r="300" spans="1:3" ht="15.6" x14ac:dyDescent="0.3">
      <c r="A300" s="271" t="s">
        <v>2520</v>
      </c>
      <c r="B300" s="266" t="s">
        <v>2521</v>
      </c>
      <c r="C300" s="267">
        <v>6</v>
      </c>
    </row>
    <row r="301" spans="1:3" ht="15.6" x14ac:dyDescent="0.3">
      <c r="A301" s="271" t="s">
        <v>2522</v>
      </c>
      <c r="B301" s="266" t="s">
        <v>2523</v>
      </c>
      <c r="C301" s="267">
        <v>4</v>
      </c>
    </row>
    <row r="302" spans="1:3" ht="15.6" x14ac:dyDescent="0.3">
      <c r="A302" s="271" t="s">
        <v>2524</v>
      </c>
      <c r="B302" s="266" t="s">
        <v>2525</v>
      </c>
      <c r="C302" s="267">
        <v>6</v>
      </c>
    </row>
    <row r="303" spans="1:3" ht="15.6" x14ac:dyDescent="0.3">
      <c r="A303" s="271" t="s">
        <v>2526</v>
      </c>
      <c r="B303" s="266" t="s">
        <v>2527</v>
      </c>
      <c r="C303" s="267">
        <v>3</v>
      </c>
    </row>
    <row r="304" spans="1:3" ht="15.6" x14ac:dyDescent="0.3">
      <c r="A304" s="271" t="s">
        <v>2528</v>
      </c>
      <c r="B304" s="266" t="s">
        <v>2706</v>
      </c>
      <c r="C304" s="267">
        <v>5</v>
      </c>
    </row>
    <row r="305" spans="1:3" ht="15.6" x14ac:dyDescent="0.3">
      <c r="A305" s="271" t="s">
        <v>2529</v>
      </c>
      <c r="B305" s="266" t="s">
        <v>2530</v>
      </c>
      <c r="C305" s="267">
        <v>4</v>
      </c>
    </row>
    <row r="306" spans="1:3" ht="15.6" x14ac:dyDescent="0.3">
      <c r="A306" s="271" t="s">
        <v>2531</v>
      </c>
      <c r="B306" s="266" t="s">
        <v>2678</v>
      </c>
      <c r="C306" s="267">
        <v>3</v>
      </c>
    </row>
    <row r="307" spans="1:3" ht="15.6" x14ac:dyDescent="0.3">
      <c r="A307" s="271" t="s">
        <v>2532</v>
      </c>
      <c r="B307" s="266" t="s">
        <v>2533</v>
      </c>
      <c r="C307" s="267">
        <v>4</v>
      </c>
    </row>
    <row r="308" spans="1:3" ht="15.6" x14ac:dyDescent="0.3">
      <c r="A308" s="271" t="s">
        <v>2534</v>
      </c>
      <c r="B308" s="266" t="s">
        <v>2535</v>
      </c>
      <c r="C308" s="267">
        <v>5</v>
      </c>
    </row>
    <row r="309" spans="1:3" ht="15.6" x14ac:dyDescent="0.3">
      <c r="A309" s="271" t="s">
        <v>2536</v>
      </c>
      <c r="B309" s="266" t="s">
        <v>2537</v>
      </c>
      <c r="C309" s="267">
        <v>4</v>
      </c>
    </row>
    <row r="310" spans="1:3" ht="15.6" x14ac:dyDescent="0.3">
      <c r="A310" s="271" t="s">
        <v>2538</v>
      </c>
      <c r="B310" s="266" t="s">
        <v>2707</v>
      </c>
      <c r="C310" s="267">
        <v>5</v>
      </c>
    </row>
    <row r="311" spans="1:3" ht="15.6" x14ac:dyDescent="0.3">
      <c r="A311" s="271" t="s">
        <v>2679</v>
      </c>
      <c r="B311" s="266" t="s">
        <v>2680</v>
      </c>
      <c r="C311" s="267">
        <v>4</v>
      </c>
    </row>
    <row r="312" spans="1:3" ht="15.6" x14ac:dyDescent="0.3">
      <c r="A312" s="271" t="s">
        <v>2681</v>
      </c>
      <c r="B312" s="266" t="s">
        <v>2682</v>
      </c>
      <c r="C312" s="267">
        <v>4</v>
      </c>
    </row>
    <row r="313" spans="1:3" ht="15.6" x14ac:dyDescent="0.3">
      <c r="A313" s="266" t="s">
        <v>2683</v>
      </c>
      <c r="B313" s="266" t="s">
        <v>2684</v>
      </c>
      <c r="C313" s="267">
        <v>5</v>
      </c>
    </row>
    <row r="314" spans="1:3" ht="15.6" x14ac:dyDescent="0.3">
      <c r="A314" s="266" t="s">
        <v>2685</v>
      </c>
      <c r="B314" s="266" t="s">
        <v>2686</v>
      </c>
      <c r="C314" s="267">
        <v>6</v>
      </c>
    </row>
    <row r="315" spans="1:3" ht="15.6" x14ac:dyDescent="0.3">
      <c r="A315" s="266" t="s">
        <v>2687</v>
      </c>
      <c r="B315" s="266" t="s">
        <v>2688</v>
      </c>
      <c r="C315" s="267">
        <v>5</v>
      </c>
    </row>
    <row r="316" spans="1:3" ht="15.6" x14ac:dyDescent="0.3">
      <c r="A316" s="266" t="s">
        <v>2689</v>
      </c>
      <c r="B316" s="266" t="s">
        <v>2690</v>
      </c>
      <c r="C316" s="267">
        <v>5</v>
      </c>
    </row>
    <row r="317" spans="1:3" ht="15.6" x14ac:dyDescent="0.3">
      <c r="A317" s="266" t="s">
        <v>2691</v>
      </c>
      <c r="B317" s="266" t="s">
        <v>2692</v>
      </c>
      <c r="C317" s="267">
        <v>6</v>
      </c>
    </row>
    <row r="318" spans="1:3" ht="15.6" x14ac:dyDescent="0.3">
      <c r="A318" s="266" t="s">
        <v>2539</v>
      </c>
      <c r="B318" s="266" t="s">
        <v>2540</v>
      </c>
      <c r="C318" s="267">
        <v>6</v>
      </c>
    </row>
    <row r="319" spans="1:3" ht="15.6" x14ac:dyDescent="0.3">
      <c r="A319" s="266" t="s">
        <v>2541</v>
      </c>
      <c r="B319" s="266" t="s">
        <v>2542</v>
      </c>
      <c r="C319" s="267">
        <v>5</v>
      </c>
    </row>
    <row r="320" spans="1:3" ht="15.6" x14ac:dyDescent="0.3">
      <c r="A320" s="266" t="s">
        <v>2543</v>
      </c>
      <c r="B320" s="266" t="s">
        <v>2544</v>
      </c>
      <c r="C320" s="267">
        <v>5</v>
      </c>
    </row>
    <row r="321" spans="1:3" ht="15.6" x14ac:dyDescent="0.3">
      <c r="A321" s="266" t="s">
        <v>2545</v>
      </c>
      <c r="B321" s="266" t="s">
        <v>2546</v>
      </c>
      <c r="C321" s="267">
        <v>6</v>
      </c>
    </row>
    <row r="322" spans="1:3" ht="15.6" x14ac:dyDescent="0.3">
      <c r="A322" s="266" t="s">
        <v>2547</v>
      </c>
      <c r="B322" s="266" t="s">
        <v>2548</v>
      </c>
      <c r="C322" s="267">
        <v>4</v>
      </c>
    </row>
    <row r="323" spans="1:3" ht="15.6" x14ac:dyDescent="0.3">
      <c r="A323" s="266" t="s">
        <v>2549</v>
      </c>
      <c r="B323" s="266" t="s">
        <v>2550</v>
      </c>
      <c r="C323" s="267">
        <v>5</v>
      </c>
    </row>
    <row r="324" spans="1:3" ht="15.6" x14ac:dyDescent="0.3">
      <c r="A324" s="266" t="s">
        <v>2551</v>
      </c>
      <c r="B324" s="266" t="s">
        <v>2552</v>
      </c>
      <c r="C324" s="267">
        <v>4</v>
      </c>
    </row>
    <row r="325" spans="1:3" ht="15.6" x14ac:dyDescent="0.3">
      <c r="A325" s="266" t="s">
        <v>2553</v>
      </c>
      <c r="B325" s="266" t="s">
        <v>2554</v>
      </c>
      <c r="C325" s="267">
        <v>3</v>
      </c>
    </row>
    <row r="326" spans="1:3" ht="15.6" x14ac:dyDescent="0.3">
      <c r="A326" s="266" t="s">
        <v>2555</v>
      </c>
      <c r="B326" s="266" t="s">
        <v>2556</v>
      </c>
      <c r="C326" s="267">
        <v>2</v>
      </c>
    </row>
    <row r="327" spans="1:3" ht="15.6" x14ac:dyDescent="0.3">
      <c r="A327" s="266" t="s">
        <v>2557</v>
      </c>
      <c r="B327" s="266" t="s">
        <v>2558</v>
      </c>
      <c r="C327" s="267">
        <v>3</v>
      </c>
    </row>
    <row r="328" spans="1:3" ht="15.6" x14ac:dyDescent="0.3">
      <c r="A328" s="266" t="s">
        <v>2559</v>
      </c>
      <c r="B328" s="266" t="s">
        <v>2046</v>
      </c>
      <c r="C328" s="267">
        <v>4</v>
      </c>
    </row>
    <row r="329" spans="1:3" ht="15.6" x14ac:dyDescent="0.3">
      <c r="A329" s="266" t="s">
        <v>2560</v>
      </c>
      <c r="B329" s="266" t="s">
        <v>2561</v>
      </c>
      <c r="C329" s="267">
        <v>6</v>
      </c>
    </row>
    <row r="330" spans="1:3" ht="15.6" x14ac:dyDescent="0.3">
      <c r="A330" s="266" t="s">
        <v>2562</v>
      </c>
      <c r="B330" s="266" t="s">
        <v>2563</v>
      </c>
      <c r="C330" s="267">
        <v>6</v>
      </c>
    </row>
    <row r="331" spans="1:3" ht="15.6" x14ac:dyDescent="0.3">
      <c r="A331" s="266" t="s">
        <v>2564</v>
      </c>
      <c r="B331" s="266" t="s">
        <v>2565</v>
      </c>
      <c r="C331" s="267">
        <v>7</v>
      </c>
    </row>
    <row r="332" spans="1:3" ht="15.6" x14ac:dyDescent="0.3">
      <c r="A332" s="266" t="s">
        <v>2566</v>
      </c>
      <c r="B332" s="266" t="s">
        <v>2708</v>
      </c>
      <c r="C332" s="267"/>
    </row>
    <row r="333" spans="1:3" ht="15.6" x14ac:dyDescent="0.25">
      <c r="A333" s="266" t="s">
        <v>2567</v>
      </c>
      <c r="B333" s="266" t="s">
        <v>2708</v>
      </c>
      <c r="C333" s="269"/>
    </row>
    <row r="334" spans="1:3" ht="15.6" x14ac:dyDescent="0.25">
      <c r="A334" s="266" t="s">
        <v>2568</v>
      </c>
      <c r="B334" s="266" t="s">
        <v>2569</v>
      </c>
      <c r="C334" s="269">
        <v>5</v>
      </c>
    </row>
    <row r="335" spans="1:3" ht="15.6" x14ac:dyDescent="0.3">
      <c r="A335" s="266" t="s">
        <v>2570</v>
      </c>
      <c r="B335" s="266" t="s">
        <v>2571</v>
      </c>
      <c r="C335" s="267">
        <v>4</v>
      </c>
    </row>
    <row r="336" spans="1:3" ht="15.6" x14ac:dyDescent="0.3">
      <c r="A336" s="266" t="s">
        <v>2572</v>
      </c>
      <c r="B336" s="271" t="s">
        <v>2573</v>
      </c>
      <c r="C336" s="272">
        <v>4</v>
      </c>
    </row>
    <row r="337" spans="1:3" ht="15.6" x14ac:dyDescent="0.3">
      <c r="A337" s="266" t="s">
        <v>2574</v>
      </c>
      <c r="B337" s="271" t="s">
        <v>2575</v>
      </c>
      <c r="C337" s="267">
        <v>2</v>
      </c>
    </row>
    <row r="338" spans="1:3" ht="15.6" x14ac:dyDescent="0.25">
      <c r="A338" s="266" t="s">
        <v>2576</v>
      </c>
      <c r="B338" s="266" t="s">
        <v>2693</v>
      </c>
      <c r="C338" s="269">
        <v>4</v>
      </c>
    </row>
    <row r="339" spans="1:3" ht="15.6" x14ac:dyDescent="0.25">
      <c r="A339" s="266" t="s">
        <v>2577</v>
      </c>
      <c r="B339" s="266" t="s">
        <v>2578</v>
      </c>
      <c r="C339" s="269">
        <v>4</v>
      </c>
    </row>
    <row r="340" spans="1:3" ht="15.6" x14ac:dyDescent="0.3">
      <c r="A340" s="266" t="s">
        <v>2579</v>
      </c>
      <c r="B340" s="266" t="s">
        <v>2580</v>
      </c>
      <c r="C340" s="267">
        <v>5</v>
      </c>
    </row>
    <row r="341" spans="1:3" ht="15.6" x14ac:dyDescent="0.3">
      <c r="A341" s="266" t="s">
        <v>2581</v>
      </c>
      <c r="B341" s="266" t="s">
        <v>2582</v>
      </c>
      <c r="C341" s="267">
        <v>2</v>
      </c>
    </row>
    <row r="342" spans="1:3" ht="15.6" x14ac:dyDescent="0.3">
      <c r="A342" s="266" t="s">
        <v>2583</v>
      </c>
      <c r="B342" s="266" t="s">
        <v>2584</v>
      </c>
      <c r="C342" s="267">
        <v>4</v>
      </c>
    </row>
    <row r="343" spans="1:3" ht="15.6" x14ac:dyDescent="0.3">
      <c r="A343" s="266" t="s">
        <v>2585</v>
      </c>
      <c r="B343" s="266" t="s">
        <v>2586</v>
      </c>
      <c r="C343" s="267">
        <v>4</v>
      </c>
    </row>
    <row r="344" spans="1:3" ht="15.6" x14ac:dyDescent="0.3">
      <c r="A344" s="266" t="s">
        <v>2587</v>
      </c>
      <c r="B344" s="266" t="s">
        <v>2588</v>
      </c>
      <c r="C344" s="267">
        <v>5</v>
      </c>
    </row>
    <row r="345" spans="1:3" ht="15.6" x14ac:dyDescent="0.3">
      <c r="A345" s="266" t="s">
        <v>2589</v>
      </c>
      <c r="B345" s="266" t="s">
        <v>2590</v>
      </c>
      <c r="C345" s="267">
        <v>7</v>
      </c>
    </row>
    <row r="346" spans="1:3" ht="15.6" x14ac:dyDescent="0.3">
      <c r="A346" s="266" t="s">
        <v>2694</v>
      </c>
      <c r="B346" s="266" t="s">
        <v>2695</v>
      </c>
      <c r="C346" s="267">
        <v>3</v>
      </c>
    </row>
    <row r="347" spans="1:3" ht="15.6" x14ac:dyDescent="0.3">
      <c r="A347" s="266" t="s">
        <v>2696</v>
      </c>
      <c r="B347" s="266" t="s">
        <v>2697</v>
      </c>
      <c r="C347" s="267">
        <v>4</v>
      </c>
    </row>
    <row r="348" spans="1:3" ht="15.6" x14ac:dyDescent="0.3">
      <c r="A348" s="266" t="s">
        <v>2698</v>
      </c>
      <c r="B348" s="266" t="s">
        <v>2699</v>
      </c>
      <c r="C348" s="267">
        <v>4</v>
      </c>
    </row>
    <row r="349" spans="1:3" ht="15.6" x14ac:dyDescent="0.3">
      <c r="A349" s="266" t="s">
        <v>2700</v>
      </c>
      <c r="B349" s="266" t="s">
        <v>2701</v>
      </c>
      <c r="C349" s="267">
        <v>4</v>
      </c>
    </row>
    <row r="350" spans="1:3" ht="15.6" x14ac:dyDescent="0.3">
      <c r="A350" s="266" t="s">
        <v>2702</v>
      </c>
      <c r="B350" s="266" t="s">
        <v>2703</v>
      </c>
      <c r="C350" s="267">
        <v>5</v>
      </c>
    </row>
    <row r="351" spans="1:3" ht="15.6" x14ac:dyDescent="0.3">
      <c r="A351" s="266" t="s">
        <v>2591</v>
      </c>
      <c r="B351" s="266" t="s">
        <v>2592</v>
      </c>
      <c r="C351" s="267">
        <v>4</v>
      </c>
    </row>
    <row r="352" spans="1:3" ht="15.6" x14ac:dyDescent="0.3">
      <c r="A352" s="266" t="s">
        <v>2593</v>
      </c>
      <c r="B352" s="266" t="s">
        <v>2046</v>
      </c>
      <c r="C352" s="267">
        <v>1</v>
      </c>
    </row>
    <row r="353" spans="1:3" ht="15.6" x14ac:dyDescent="0.3">
      <c r="A353" s="266" t="s">
        <v>2594</v>
      </c>
      <c r="B353" s="266" t="s">
        <v>2595</v>
      </c>
      <c r="C353" s="267">
        <v>4</v>
      </c>
    </row>
    <row r="354" spans="1:3" ht="15.6" x14ac:dyDescent="0.3">
      <c r="A354" s="266" t="s">
        <v>2596</v>
      </c>
      <c r="B354" s="266" t="s">
        <v>2597</v>
      </c>
      <c r="C354" s="267">
        <v>1</v>
      </c>
    </row>
    <row r="355" spans="1:3" ht="15.6" x14ac:dyDescent="0.3">
      <c r="A355" s="266" t="s">
        <v>2598</v>
      </c>
      <c r="B355" s="266" t="s">
        <v>2599</v>
      </c>
      <c r="C355" s="267">
        <v>4</v>
      </c>
    </row>
    <row r="356" spans="1:3" ht="15.6" x14ac:dyDescent="0.3">
      <c r="A356" s="266" t="s">
        <v>2600</v>
      </c>
      <c r="B356" s="266" t="s">
        <v>2704</v>
      </c>
      <c r="C356" s="267">
        <v>3</v>
      </c>
    </row>
    <row r="357" spans="1:3" ht="15.6" x14ac:dyDescent="0.3">
      <c r="A357" s="266" t="s">
        <v>2601</v>
      </c>
      <c r="B357" s="266" t="s">
        <v>2602</v>
      </c>
      <c r="C357" s="267">
        <v>5</v>
      </c>
    </row>
    <row r="358" spans="1:3" ht="15.6" x14ac:dyDescent="0.3">
      <c r="A358" s="266" t="s">
        <v>2603</v>
      </c>
      <c r="B358" s="266" t="s">
        <v>2604</v>
      </c>
      <c r="C358" s="267">
        <v>4</v>
      </c>
    </row>
    <row r="359" spans="1:3" ht="15.6" x14ac:dyDescent="0.3">
      <c r="A359" s="266" t="s">
        <v>2605</v>
      </c>
      <c r="B359" s="266" t="s">
        <v>2606</v>
      </c>
      <c r="C359" s="267">
        <v>4</v>
      </c>
    </row>
    <row r="360" spans="1:3" ht="15.6" x14ac:dyDescent="0.3">
      <c r="A360" s="266" t="s">
        <v>2607</v>
      </c>
      <c r="B360" s="266" t="s">
        <v>2608</v>
      </c>
      <c r="C360" s="267">
        <v>5</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Dashboard</vt:lpstr>
      <vt:lpstr>Results</vt:lpstr>
      <vt:lpstr>Instructions</vt:lpstr>
      <vt:lpstr>Test Cases</vt:lpstr>
      <vt:lpstr>Appendix</vt:lpstr>
      <vt:lpstr>Change Log</vt:lpstr>
      <vt:lpstr>Issue Code Table</vt:lpstr>
      <vt:lpstr>Appendix!Print_Area</vt:lpstr>
      <vt:lpstr>'Change Log'!Print_Area</vt:lpstr>
      <vt:lpstr>Dashboard!Print_Area</vt:lpstr>
      <vt:lpstr>Instructions!Print_Area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Sinay, Corey [USA]</cp:lastModifiedBy>
  <cp:lastPrinted>2012-12-04T14:27:07Z</cp:lastPrinted>
  <dcterms:created xsi:type="dcterms:W3CDTF">2012-09-21T14:43:24Z</dcterms:created>
  <dcterms:modified xsi:type="dcterms:W3CDTF">2016-03-25T19:49:22Z</dcterms:modified>
  <cp:category>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