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26" activeTab="0"/>
  </bookViews>
  <sheets>
    <sheet name="Dashboard" sheetId="1" r:id="rId1"/>
    <sheet name="Results" sheetId="2" r:id="rId2"/>
    <sheet name="Instructions" sheetId="3" r:id="rId3"/>
    <sheet name="Test Cases" sheetId="4" r:id="rId4"/>
    <sheet name="Change Log" sheetId="5" r:id="rId5"/>
    <sheet name="Issue Code Table" sheetId="6" r:id="rId6"/>
  </sheets>
  <definedNames>
    <definedName name="_xlnm._FilterDatabase" localSheetId="3" hidden="1">'Test Cases'!$A$2:$O$82</definedName>
    <definedName name="_xlfn.COUNTIFS" hidden="1">#NAME?</definedName>
    <definedName name="Info">'Test Cases'!$J$3</definedName>
    <definedName name="N_A">'Test Cases'!$J$3</definedName>
    <definedName name="Pass">'Test Cases'!$I$87:$I$92</definedName>
    <definedName name="_xlnm.Print_Area" localSheetId="4">'Change Log'!$A$1:$D$15</definedName>
    <definedName name="_xlnm.Print_Area" localSheetId="0">'Dashboard'!$A$1:$C$45</definedName>
    <definedName name="_xlnm.Print_Area" localSheetId="2">'Instructions'!$A$1:$N$39</definedName>
    <definedName name="_xlnm.Print_Area" localSheetId="1">'Results'!$A$1:$O$23</definedName>
    <definedName name="_xlnm.Print_Area" localSheetId="3">'Test Cases'!$A$1:$L$81</definedName>
    <definedName name="_xlnm.Print_Titles" localSheetId="3">'Test Cases'!$2:$2</definedName>
  </definedNames>
  <calcPr fullCalcOnLoad="1"/>
</workbook>
</file>

<file path=xl/sharedStrings.xml><?xml version="1.0" encoding="utf-8"?>
<sst xmlns="http://schemas.openxmlformats.org/spreadsheetml/2006/main" count="1903" uniqueCount="1443">
  <si>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</si>
  <si>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</si>
  <si>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</si>
  <si>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</si>
  <si>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</si>
  <si>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</si>
  <si>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</si>
  <si>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</si>
  <si>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</si>
  <si>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</si>
  <si>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</si>
  <si>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</si>
  <si>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</si>
  <si>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</si>
  <si>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</si>
  <si>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</si>
  <si>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Test Category</t>
  </si>
  <si>
    <t>Expected Results</t>
  </si>
  <si>
    <t>Actual Results</t>
  </si>
  <si>
    <t>INSTRUCTIONS:</t>
  </si>
  <si>
    <t>N/A</t>
  </si>
  <si>
    <t>Info</t>
  </si>
  <si>
    <t>Blank</t>
  </si>
  <si>
    <t>Available</t>
  </si>
  <si>
    <t>Complete</t>
  </si>
  <si>
    <t>All SCSEM Tests</t>
  </si>
  <si>
    <t>NIST ID</t>
  </si>
  <si>
    <t>Instructions</t>
  </si>
  <si>
    <t>Test Cases Legend:</t>
  </si>
  <si>
    <t>Notes/Evidence</t>
  </si>
  <si>
    <t>Version</t>
  </si>
  <si>
    <t>Date</t>
  </si>
  <si>
    <t>Description of Changes</t>
  </si>
  <si>
    <t>Change Log</t>
  </si>
  <si>
    <t>Test Cases</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</si>
  <si>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</si>
  <si>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</si>
  <si>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</si>
  <si>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</si>
  <si>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</si>
  <si>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</si>
  <si>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</si>
  <si>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</si>
  <si>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</si>
  <si>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</si>
  <si>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</si>
  <si>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</si>
  <si>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</si>
  <si>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</si>
  <si>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</si>
  <si>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</si>
  <si>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</si>
  <si>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</si>
  <si>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Testing Results</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</si>
  <si>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</si>
  <si>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</si>
  <si>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</si>
  <si>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</si>
  <si>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</si>
  <si>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</si>
  <si>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</si>
  <si>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</si>
  <si>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</si>
  <si>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</si>
  <si>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</si>
  <si>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</si>
  <si>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</si>
  <si>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</si>
  <si>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</si>
  <si>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</si>
  <si>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</si>
  <si>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</si>
  <si>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</si>
  <si>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</si>
  <si>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</si>
  <si>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</si>
  <si>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</si>
  <si>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</si>
  <si>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</si>
  <si>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</si>
  <si>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</si>
  <si>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</si>
  <si>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</si>
  <si>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</si>
  <si>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</si>
  <si>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</si>
  <si>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</si>
  <si>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</si>
  <si>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</si>
  <si>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This SCSEM is used by the IRS Office of Safeguards to evaluate compliance with IRS Publication 1075 for agencies that have implemented</t>
  </si>
  <si>
    <t>Test Procedures</t>
  </si>
  <si>
    <t>AC-11</t>
  </si>
  <si>
    <t>Interview</t>
  </si>
  <si>
    <t>AC-2</t>
  </si>
  <si>
    <t>Interview
Examine</t>
  </si>
  <si>
    <t>IBMUSER is revoked.</t>
  </si>
  <si>
    <t>AC-3</t>
  </si>
  <si>
    <t>Examine</t>
  </si>
  <si>
    <t>AC-4</t>
  </si>
  <si>
    <t>Interview
Test</t>
  </si>
  <si>
    <t>FTI Data Flow</t>
  </si>
  <si>
    <t>Assess the file-level labeling of sequential access ("flat") files containing FTI.</t>
  </si>
  <si>
    <t>Procedures:
1. Identify which sequential access ("flat") files on the system contain FTI (whether solely FTI or commingled).  These could be Physical Sequential (DSORG=PS) files, or members of Partitioned Dataset (PDS - DSORG=PO) files.
2. Determine if the naming convention of the files identifies them as containing FTI.</t>
  </si>
  <si>
    <t xml:space="preserve">All sequential access ("flat") files containing FTI are named to clearly identify them as containing FTI (wholly or in part).
</t>
  </si>
  <si>
    <t>Assess the file-level labeling of databases (or other direct access files) containing FTI.</t>
  </si>
  <si>
    <t>AC-5</t>
  </si>
  <si>
    <t>AC-6</t>
  </si>
  <si>
    <t>UADS</t>
  </si>
  <si>
    <t>UserIDs defined in SYS1.UADS are limited to IBMUSER, and to authorized emergency, disaster recovery, and systems personnel.</t>
  </si>
  <si>
    <t>FTI datasets are restricted to users having a “need to know”.</t>
  </si>
  <si>
    <t>Procedures:
1. Obtain the Access Rules (report) from the security officer for each FTI dataset.  Note: The applications programmer or production control group may have to assist in identifying all FTI datasets.
2. Through inquiry of appropriate personnel, (data security, programming, data center operations) determine the name and job function of each user listed separately or within a group on the access control list.  Determine whether users having access is appropriate and based on need to know and the least privilege concept.  Given the nature of these datasets, even READ access maybe inappropriate.  Ensure that no rule grants default or Global READ access to these data sets.
Note: Data Security, Systems and Application Programmers, Data Center Operations, and Production Control typically do not need to have routine access to these datasets.  FIRECALL or EMERGENCY IDs are the preferred control to grant temporary access to FTI datasets.</t>
  </si>
  <si>
    <t>Users have access as appropriate and based on need to know and the least privilege concept.  FIRECALL or EMERGENCY IDs are the control used to grant temporary access to FTI datasets.</t>
  </si>
  <si>
    <t>AC-7</t>
  </si>
  <si>
    <t>AC-8</t>
  </si>
  <si>
    <t>AU-12</t>
  </si>
  <si>
    <t>Checks to see if auditing is implemented.</t>
  </si>
  <si>
    <t>Confer with the Information Assurance Manager (IAM) and System Administrator (SA).  Verify that auditing is enabled.  If the auditing is not enabled then this is a finding.</t>
  </si>
  <si>
    <t>Auditing is implemented.</t>
  </si>
  <si>
    <t>AU-2</t>
  </si>
  <si>
    <t>SYS1.PARMLIB(SMFPRMxx)</t>
  </si>
  <si>
    <t>Auditing is configured to capture  security-relevant events.</t>
  </si>
  <si>
    <t>AU-4</t>
  </si>
  <si>
    <t xml:space="preserve">Interview Information Assurance Officer (IAO) or systems programmer to determine if log storage is sufficient to meet IRS logging and retention requirements. Review the size of the SMF data (SYS1.MANx) files, the %-utilization, and the schedule with which the files are dumped (backed up) and cleared. IRS Publication 1075, section 9.3, requires log data retention for 6 years. </t>
  </si>
  <si>
    <t>SMF data (SYS1.MANx) files are managed adequately to prevent the loss of system audit data.</t>
  </si>
  <si>
    <t>AU-5</t>
  </si>
  <si>
    <t>AU-6</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</si>
  <si>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</si>
  <si>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</si>
  <si>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Automated tools are used if available.</t>
  </si>
  <si>
    <t>AU-9</t>
  </si>
  <si>
    <t xml:space="preserve">The audit trail shall be protected from unauthorized access, use, deletion or modification.
The audit trail shall be restricted to personnel routinely responsible for performing security audit functions. </t>
  </si>
  <si>
    <t>Access to the SMF data sets (SYS1.MANx) is restricted to authorized personnel.
The general user community has no access at all to these data sets. No user has the direct ability to write to, allocate, or delete these data sets.</t>
  </si>
  <si>
    <t>IA-2</t>
  </si>
  <si>
    <t>IA-3</t>
  </si>
  <si>
    <t>The information system identifies and authenticates specific devices before
establishing a connection.</t>
  </si>
  <si>
    <t>Confer with the System Programmer to verify that devices connecting to the system  (JES NJE/RJE connections, SSH connections to USS, etc.) are identified and authenticated before the connection is allowed.</t>
  </si>
  <si>
    <t>Devices are required to authenticate before connection to the system is allowed.</t>
  </si>
  <si>
    <t>IA-4</t>
  </si>
  <si>
    <t>Revoked / deactivated user-ids are archived; they are not deleted, and are not re-issued / re-used.</t>
  </si>
  <si>
    <t>Confer with the Information Assurance Manager (IAM) to determine the site policy and procedures for handling revoked / deactivated user-ids.</t>
  </si>
  <si>
    <t>IA-5</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</si>
  <si>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</si>
  <si>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</si>
  <si>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</si>
  <si>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IA-6</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</si>
  <si>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</si>
  <si>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The information system obscures feedback of authentication information during the authentication process to protect the information from possible exploitation/use by unauthorized individuals.</t>
  </si>
  <si>
    <t>IA-7</t>
  </si>
  <si>
    <t>Checks to see if the information system employs authentication methods that meet the requirements of applicable laws, Executive Orders, directives, policies, regulations, standards, and guidance for authentication to a cryptographic module.</t>
  </si>
  <si>
    <t>Interview the System Administrator (SA) or Information Assurance Officer (IAO) to determine if FIPS 140-2 encryption is used for the authentication module.</t>
  </si>
  <si>
    <t>Confer with the Information Assurance Manager (IAM) and System Administrator (SA).  Verify that interactive sessions (TSO, TPX, SSH, etc.) are terminated after a period of inactivity in accordance with IRS guidelines.</t>
  </si>
  <si>
    <t>SC-2</t>
  </si>
  <si>
    <t>The information system separates user functionality (including user interface services) from information system management functionality.</t>
  </si>
  <si>
    <t>SC-4</t>
  </si>
  <si>
    <t>SI-2</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</si>
  <si>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</si>
  <si>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</si>
  <si>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</si>
  <si>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</si>
  <si>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Note: A general rule of thumb for mainframe systems is that the system should be no more than 3 months out of date with regular maintenance.  Security maintenance should be applied as soon as possible after being received from the vendor.</t>
  </si>
  <si>
    <t>Updated warning banner language based on the IRS.gov warning banner.</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</si>
  <si>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</si>
  <si>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Added data analysis checks; modified and updated numerous checks</t>
  </si>
  <si>
    <t>Update to new template.</t>
  </si>
  <si>
    <t>Booz Allen Hamilton</t>
  </si>
  <si>
    <t>AU-3</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</si>
  <si>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</si>
  <si>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Check to see if the organization allocates sufficient audit record storage capacity and configures auditing to reduce the likelihood of such capacity being exceeded.</t>
  </si>
  <si>
    <t>Checks to see if the organization responds to audit processing failures.</t>
  </si>
  <si>
    <t>Each USERID is unique and is consistent with the naming conventions of the facility.</t>
  </si>
  <si>
    <t>Determine if the organization permits actions to be performed without identification and authentication only to the extent necessary to accomplish mission objectives. Examples are access to public facing government service websites such as www.firstgov.gov.</t>
  </si>
  <si>
    <t>Check to see if the information system separates user functionality (including user interface services) from information system management functionality.</t>
  </si>
  <si>
    <t xml:space="preserve"> </t>
  </si>
  <si>
    <t xml:space="preserve"> ▪ SCSEM Subject: RACF</t>
  </si>
  <si>
    <t>a RACF mainframe for a system that receives, stores, processes or transmits Federal Tax Information (FTI).</t>
  </si>
  <si>
    <t>DSMON</t>
  </si>
  <si>
    <t>SETROPTS</t>
  </si>
  <si>
    <t xml:space="preserve">DSMON
APF List and Linklist libraries
</t>
  </si>
  <si>
    <t>Examine
Test</t>
  </si>
  <si>
    <t>RACF-01</t>
  </si>
  <si>
    <t>RACF-02</t>
  </si>
  <si>
    <t>RACF-03</t>
  </si>
  <si>
    <t>RACF-04</t>
  </si>
  <si>
    <t>RACF-05</t>
  </si>
  <si>
    <t>RACF-06</t>
  </si>
  <si>
    <t>RACF-07</t>
  </si>
  <si>
    <t>RACF-08</t>
  </si>
  <si>
    <t>RACF-09</t>
  </si>
  <si>
    <t>RACF-10</t>
  </si>
  <si>
    <t>RACF-11</t>
  </si>
  <si>
    <t>RACF-12</t>
  </si>
  <si>
    <t>RACF-13</t>
  </si>
  <si>
    <t>RACF-14</t>
  </si>
  <si>
    <t>RACF-15</t>
  </si>
  <si>
    <t>RACF-16</t>
  </si>
  <si>
    <t>RACF-17</t>
  </si>
  <si>
    <t>RACF-18</t>
  </si>
  <si>
    <t>RACF-19</t>
  </si>
  <si>
    <t>RACF-20</t>
  </si>
  <si>
    <t>RACF-21</t>
  </si>
  <si>
    <t>RACF-22</t>
  </si>
  <si>
    <t>RACF-23</t>
  </si>
  <si>
    <t>RACF-24</t>
  </si>
  <si>
    <t>RACF-25</t>
  </si>
  <si>
    <t>RACF-26</t>
  </si>
  <si>
    <t>RACF-27</t>
  </si>
  <si>
    <t>RACF-28</t>
  </si>
  <si>
    <t>RACF-29</t>
  </si>
  <si>
    <t>RACF-30</t>
  </si>
  <si>
    <t>RACF-31</t>
  </si>
  <si>
    <t>RACF-32</t>
  </si>
  <si>
    <t>RACF-33</t>
  </si>
  <si>
    <t>RACF-34</t>
  </si>
  <si>
    <t>RACF-35</t>
  </si>
  <si>
    <t>RACF-36</t>
  </si>
  <si>
    <t>RACF-37</t>
  </si>
  <si>
    <t>RACF-38</t>
  </si>
  <si>
    <t>RACF-39</t>
  </si>
  <si>
    <t>RACF-40</t>
  </si>
  <si>
    <t>RACF-41</t>
  </si>
  <si>
    <t>RACF-42</t>
  </si>
  <si>
    <t>RACF-43</t>
  </si>
  <si>
    <t>RACF-44</t>
  </si>
  <si>
    <t>RACF-45</t>
  </si>
  <si>
    <t>RACF-46</t>
  </si>
  <si>
    <t>RACF-47</t>
  </si>
  <si>
    <t>RACF-48</t>
  </si>
  <si>
    <t>RACF-49</t>
  </si>
  <si>
    <t>RACF-50</t>
  </si>
  <si>
    <t>RACF-51</t>
  </si>
  <si>
    <t>RACF-52</t>
  </si>
  <si>
    <t>RACF-53</t>
  </si>
  <si>
    <t>RACF-54</t>
  </si>
  <si>
    <t>RACF-55</t>
  </si>
  <si>
    <t>RACF-56</t>
  </si>
  <si>
    <t>RACF-57</t>
  </si>
  <si>
    <t>RACF-58</t>
  </si>
  <si>
    <t>RACF-59</t>
  </si>
  <si>
    <t>RACF-60</t>
  </si>
  <si>
    <t>RACF-61</t>
  </si>
  <si>
    <t>RACF-62</t>
  </si>
  <si>
    <t>RACF-63</t>
  </si>
  <si>
    <t>RACF-64</t>
  </si>
  <si>
    <t>RACF-65</t>
  </si>
  <si>
    <t>RACF-66</t>
  </si>
  <si>
    <t>RACF-67</t>
  </si>
  <si>
    <t>RACF-68</t>
  </si>
  <si>
    <t>RACF-69</t>
  </si>
  <si>
    <t>RACF-70</t>
  </si>
  <si>
    <t>RACF-71</t>
  </si>
  <si>
    <t>RACF-72</t>
  </si>
  <si>
    <t>RACF-73</t>
  </si>
  <si>
    <t>RACF-74</t>
  </si>
  <si>
    <t>RACF-75</t>
  </si>
  <si>
    <t>RACF-76</t>
  </si>
  <si>
    <t>RACF-77</t>
  </si>
  <si>
    <t>RACF-78</t>
  </si>
  <si>
    <t>RACF-79</t>
  </si>
  <si>
    <t>The vendor-supplied account (IBMUSER) has been revoked after successful installation of RACF security.</t>
  </si>
  <si>
    <t>Confer with the Information Assurance Manager (IAM) and the RACF Security Administrator.  Review the DSMON “Selected User Attribute Report”; Verify IBMUSER is revoked.</t>
  </si>
  <si>
    <t>Real Data Set Names option is active.</t>
  </si>
  <si>
    <t>Review the SETROPTS list and verify that the Real Data Set Names option is in effect</t>
  </si>
  <si>
    <t>Real Data Set Names option is in effect</t>
  </si>
  <si>
    <t xml:space="preserve">The RACF Exits Report (RACEXT) should state “No RACF EXITS ARE ACTIVE,” or all RACF exits active on a system must be reviewed and verified for authorized changes.  </t>
  </si>
  <si>
    <t>Consult with the system administrator that the DSMON RACF Exits Report should state “No RACF EXITS ARE ACTIVE,” or all RACF exits active on a system must be reviewed and verified for authorized changes.</t>
  </si>
  <si>
    <t>The RACF Exits Report states “No RACF EXITS ARE ACTIVE,” or all RACF exits active on a system must be reviewed and verified for authorized changes.</t>
  </si>
  <si>
    <t xml:space="preserve">SYS1 is the highest level (Level 1) group for any RACF implementation.  </t>
  </si>
  <si>
    <t>Review the DSMON RACF Group Tree Report and verify: (1) SYS1 is the Level 1 Group of the tree hierarchy; and (2) IBMUSER owns the SYS1 group.</t>
  </si>
  <si>
    <t xml:space="preserve"> (1) SYS1 is the Level 1 Group of the tree hierarchy; and (2) IBMUSER owns the SYS1 group.</t>
  </si>
  <si>
    <t xml:space="preserve">IBMUSER owns SYS1.   </t>
  </si>
  <si>
    <t>Review the DSMON RACF Group Tree Report and ensure no USERID is the owner of a group, except IBMUSER -- who owns SYS1.</t>
  </si>
  <si>
    <t xml:space="preserve">No USERID is the owner of a group, except IBMUSER </t>
  </si>
  <si>
    <t xml:space="preserve">The SECURITY (Level 2) group is directly subordinate to SYS1.  </t>
  </si>
  <si>
    <t xml:space="preserve">Review the DSMON RACF Group Tree Report and verify that the SECURITY (Level 2) group is owned by SYS1.  </t>
  </si>
  <si>
    <t>The SECURITY (Level 2) group is owned by SYS1</t>
  </si>
  <si>
    <t xml:space="preserve">CATALOGUED DATA SETS ONLY is not in effect.     </t>
  </si>
  <si>
    <t>Review the SETROPTS list to verify the CATALOGUED DATA SETS ONLY option is disabled.</t>
  </si>
  <si>
    <t>CATALOGUED DATA SETS ONLY IS NOT IN EFFECT.</t>
  </si>
  <si>
    <t>ENHANCED GENERIC NAMING is enabled.</t>
  </si>
  <si>
    <t>Review the SETROPTS list configuration for ENHANCED GENERIC NAMING.</t>
  </si>
  <si>
    <t>ENHANCED GENERIC NAMING IS IN EFFECT</t>
  </si>
  <si>
    <t>PROTECT-ALL FAIL mode option is active.</t>
  </si>
  <si>
    <t>Review the SETROPTS list and verify Protect-All Fail security parameter is activated to ensure that datasets are RACF-protected.</t>
  </si>
  <si>
    <t>PROTECT-ALL IS ACTIVE, CURRENT OPTIONS:   PROTECT-ALL FAIL OPTION IS IN EFFECT</t>
  </si>
  <si>
    <t>TAPE DATA SET PROTECTION is active.</t>
  </si>
  <si>
    <t>Review the SETROPTS list and verify for the Tape Dataset Protection security parameter is activated to ensure that tape datasets are RACF-protected.</t>
  </si>
  <si>
    <t>TAPE DATA SET PROTECTION IS ACTIVE</t>
  </si>
  <si>
    <t>The SETROPTS ATTRIBUTES operand is set to WHEN (PROGRAM).</t>
  </si>
  <si>
    <t>Review the SETROPTS list to ensure WHEN (PROGRAM) is active.
WHEN (PROGRAM) ensures RACF control is active for program load modules and program-accessed datasets through explicit profile definitions in the PROGRAM class.</t>
  </si>
  <si>
    <t>WHEN (PROGRAM) is active.</t>
  </si>
  <si>
    <t>GENERIC PROFILE CLASSES is turned on for active classes.</t>
  </si>
  <si>
    <t>Obtain SETROPTS list and compare the entries of the Generic Profile Classes with the entries the Active Classes.</t>
  </si>
  <si>
    <t>At a minimum, generic profile classes should be turned on the following active resource classes: DATASET, TERMINAL, CICS Resources, TSOPROC, ACCTNUM, TSOAUTH, TAPEVOL, DASDVOL, JESSPOOL, JESSJOBS.</t>
  </si>
  <si>
    <t>GENERIC COMMAND CLASSES is turned on for active classes.</t>
  </si>
  <si>
    <t>Obtain SETROPTS list and compare the entries of the Generic Command Classes with the entries the Active Classes.</t>
  </si>
  <si>
    <t>At a minimum, generic command classes should be turned on the following active resource classes: DATASET, TERMINAL, CICS Resources, TSOPROC, ACCTNUM, TSOAUTH, TAPEVOL, DASDVOL, JESSPOOL, JESSJOBS.</t>
  </si>
  <si>
    <t>Tapes cannot be used until the tape management system expires the volume and all DSNs on the volume, or to a reasonable limit.</t>
  </si>
  <si>
    <t>Review the SETROPTS list    (only applicable if this is not handled by a tape management such as CA-1)</t>
  </si>
  <si>
    <t>SECURITY RETENTION PERIOD IN EFFECT IS 99999 DAYS, or SETROPTS shows "NEVER-EXPIRES"</t>
  </si>
  <si>
    <t>Access control procedures governing the use of RVARY commands are adequate.</t>
  </si>
  <si>
    <t>Verify written procedures are established and disseminated to ensure:   (1)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t>
  </si>
  <si>
    <t>(1)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
Note:  RVARY commands are used only rarely, and should be treated and managed in a manner similar to Firecall (Emergency-use) IDs.</t>
  </si>
  <si>
    <t>JES-BATCHALLRACF option is active.</t>
  </si>
  <si>
    <t xml:space="preserve">Review SETROPTS list to verify the configuration for the Job Entry System (JES) remote access parameters. 
</t>
  </si>
  <si>
    <t>JES-BATCHALLRACF OPTION IS ACTIVE
(This option forces users to identify themselves to RACF).</t>
  </si>
  <si>
    <t>JES-XBMALLRACF option is active.</t>
  </si>
  <si>
    <t xml:space="preserve">Review SETROPTS list to verify the configuration for the Job Entry System (JES) remote access parameters: JES-XBMALLRACF OPTION IS ACTIVE (This option is required if XBATCH is setup in JES).
</t>
  </si>
  <si>
    <t>JES-XBMALLRACF OPTION IS ACTIVE.</t>
  </si>
  <si>
    <t>The SPECIAL attribute is restricted to IS personnel routinely tasked with performing RACF security administration of the system.</t>
  </si>
  <si>
    <t>1.  Review the DSMON RACF Selected User Attribute Report to identify User IDs with the system SPECIAL attribute. 
2.  Interview the Primary RACF Security Administrator and determine the appropriateness of User IDs with the system SPECIAL attribute.</t>
  </si>
  <si>
    <t xml:space="preserve">The OPERATIONS attribute is restricted to systems personnel routinely tasked with performing storage management system (SMS) functions. </t>
  </si>
  <si>
    <t>Review the DSMON RACF Selected User Attribute Report to identify User IDs with the system OPERATIONS attribute.  Interview the Primary RACF Security Administrator and determine the appropriateness of User IDs with the system OPERATIONS attribute.</t>
  </si>
  <si>
    <t>The AUDITOR attribute is restricted to IS personnel routinely tasked with performing RACF security administrative/RACF security auditing functions.</t>
  </si>
  <si>
    <t>Review the DSMON RACF Selected User Attribute Report to identify User IDs with the system AUDITOR attribute.  Interview the Primary RACF Security Administrator and determine the appropriateness of User IDs with the system AUDITOR attribute.</t>
  </si>
  <si>
    <t>The ALTER and UPDATE access authority for MVS operating system datasets is restricted to appropriate systems personnel (e.g. systems programmers)</t>
  </si>
  <si>
    <t>Obtain access control lists (ACLs) for the APF libraries/datasets (listed below in parenthesis) from the RACF Security Administrator.   NOTE:  Preferably, this list should be generated in the presence of the system evaluator. 
The following syntax should be used to generate the aforementioned ACLs:
LD DS(‘SYS1.LINKLIB’) GN AUTH
LD DS (‘SYS1.LPALIB’) GN AUTH
LD DS (‘SYS1.MIGLIB’) GN AUTH
LD DS(‘SYS1.NUCLEUS’) GN AUTH
LD DS (‘SYS1.PARMLIB’) GN AUTH
LD DS (‘SYS1.PROCLIB’) GN AUTH
LD DS (‘SYS1.SVCLIB’) GN AUTH
LD DS (‘SYS1.UADS’) GN AUTH
LD DS (‘SYS1.VTAMLIB’) GN AUTH
LD DS (‘SYS1.VTAMLST’) GN AUTH</t>
  </si>
  <si>
    <t>1. Consult with RACF Security Administrator and verify that UserIDs defined in the TSO User Attribute Dataset (SYS1.UADS) are restricted to IBMUSER, and to authorized emergency, disaster recovery, and systems personnel.
2. List TSO users defined to SYS1.UADS dataset. Verify that these users are defined to RACF. Use RACF LU command (LISTUSER) to list each TSO user’s RACF user profile.</t>
  </si>
  <si>
    <t>UserIDs defined the TSO User Attribute Dataset (SYS1.UADS) are limited to IBMUSER, and to authorized emergency, disaster recovery, and systems personnel.  The emergency, disaster recovery, and systems personnel are defined to RACF.</t>
  </si>
  <si>
    <t xml:space="preserve">The PRIVILEGED attribute is set to “NO” for system-started tasks, procedures, and programs. </t>
  </si>
  <si>
    <t>1.  Review the DSMON RACF Started Procedures Table Report to identify system started tasks, procedures, and programs with the PRIVILEGED attribute – These programs can bypass RACF security checks and auditing controls.
2.  Ensure the PRIVILEGED attribute is set to “NO” for the system started tasks, except for critical started procedures that should be defined as TRUSTED on IBM’s recommendation (e.g., NET, JESystem Administrator (SA), JES2)
3.  Ensure the generic entry “*” is not assigned the PRIVILEGED or TRUSTED attribute.</t>
  </si>
  <si>
    <t xml:space="preserve">PRIVILEGED attribute is set to “NO” for the system started tasks, except for critical started procedures that should be defined as TRUSTED  and the generic entry “*” is not assigned the PRIVILEGED or TRUSTED attribute </t>
  </si>
  <si>
    <t>All TSO resources are active and defined to RACF.</t>
  </si>
  <si>
    <t>Review the CLASSystem Administrator (SA)CT operand (ACTIVE CLASSES) of the SETROPTS list to verify that TSO resource classes (i.e., TSOPROC, ACCTNUM, and TSOAUTH) are active in the Class Descriptor Table (CDT).  PERFGRP may be active in the Class Descriptor Table (CDT) if the site allows user to specify a performance group during login.</t>
  </si>
  <si>
    <t>TSO resource classes (i.e., TSOPROC, ACCTNUM, PERFGRP, and TSOAUTH) are active and TSO users are defined to RACF.
Note:  PERFGRP is optional.  If TSO users are allowed to specify a performance group, then the PERFGRP resource group must be specified in the CDT,</t>
  </si>
  <si>
    <t>Resources are active and defined to RACF.</t>
  </si>
  <si>
    <t>Obtain SETROPTS list and review the CLASSystem Administrator (SA)CT Option (Active Classes).</t>
  </si>
  <si>
    <t>Verify that the following IBM-supplied resource classes in the Class Descriptor Table (CDT) are activated: DATASET, USER GROUP, DASDVOL, TAPEVOL, TERMINAL, APPL, CICS resource group profiles, TSOPROC, ACCTUM, TSOAUTH, DSNR</t>
  </si>
  <si>
    <t>Bypass Label Processing (BLP) is restricted to appropriate systems personnel.</t>
  </si>
  <si>
    <t>Obtain access control list (LIST) for the DITTO.TAPE.BLP or ICHBLP resource within the FACILITY class and verify appropriateness of users with access to the tape BLP resource</t>
  </si>
  <si>
    <t>Only appropriate users have access to BLP.
Note:  The ability to access tapes using BLP can also be controlled by other means, such as console operations automation tools (e.g. AF/Operator).</t>
  </si>
  <si>
    <t>Entries residing in the MVS Program Properties Table (PPT) are configured in accordance IBM recommendations.</t>
  </si>
  <si>
    <t xml:space="preserve">Review the DSMON Program Properties Table Report and identify programs that: (1) bypass RACF password protection; and (2) reside in a system key.
</t>
  </si>
  <si>
    <t>Ensure the aforementioned programs are configured in accordance with IBM-supplied recommendations.</t>
  </si>
  <si>
    <t>Privileged users cannot circumvent the access controls specified for FTI dataset access.</t>
  </si>
  <si>
    <t xml:space="preserve">Consult with system administrator to determine potential access control deficiencies.  Ensure users with OPERATIONS are prohibited from accessing FTI datasets (entry on ACL of NONE).  Ensure UACC is set to NONE for FTI datasets.
</t>
  </si>
  <si>
    <t>Users with OPERATIONS are prohibited from accessing FTI datasets (entry on ACL of NONE).   UACC is set to NONE for FTI datasets.</t>
  </si>
  <si>
    <t>Access to the RACF distribution libraries (the files from which the product is installed) is controlled.</t>
  </si>
  <si>
    <t>Procedures:
1. Obtain the Access Rules (report) from the security officer for  RACF distribution libraries.
2. The RACF distribution libraries contain the load modules for the RACF software product.  Examples of RACF load modules include the ISPF (Interactive System Productivity Facility) interface panels, macros, or vendor-developed JCL (Job Control Language) procedures.
3. Through inquiry of the security officer, determine the name and job function of each user listed separately or within a Group on the Access Control List.  Determine whether users having access is appropriate and based on a need to know, least privilege concept.  Only systems programmers tasked with routinely maintaining the RACF system product should have access to these datasets.</t>
  </si>
  <si>
    <t>Only systems programmers tasked with routinely maintaining the RACF system product have access to these datasets.
Note: System installation files should not be accessible on a production system.  If installation files are not accessible from the production system, this test is Not Applicable
Note: The high-level prefix may be site-specific.</t>
  </si>
  <si>
    <t>Access to the RACF database files is properly restricted.</t>
  </si>
  <si>
    <t xml:space="preserve">Procedures:
Review the ICHRDSNT system module to determine the names of the RACF primary and backup data sets.  Obtain and review the corresponding access control list (ACL).
-RACF.RACFDS1 
-RACF.BACKUP1 
Through inquiry of the security officer, determine the name and job function of each user listed separately or within a Group on the Access Control List.  
</t>
  </si>
  <si>
    <t>UACC is set to NONE for applicable RACF Global access authorization.</t>
  </si>
  <si>
    <t xml:space="preserve">Review the RACF DSMON Global Access Table Report with the RACF security administrator to verify if each UACC is set to NONE for applicable RACF Global access authorizations.
</t>
  </si>
  <si>
    <t>To facilitate system performance and ensure data security, specific DSNs are allowed UACC access at the READ, UPDATE, or ALTER, access level.  For sensitive system DSNs, the RACF Global Access must be set to UACC=NONE.  For example, the following SYS1 DSNs are allowed UACC=READ:
SYS1.COBLIB*.**
SYS1.IRSMACRO*.**
SYS1.LINKLIB*.**
SYS1.MACLIB*.**</t>
  </si>
  <si>
    <t>UPDATE and ALLOCATE authority will be restricted for all libraries in the APF list and Linklist.</t>
  </si>
  <si>
    <t xml:space="preserve">Procedures: 
1. Review the active SYS1.PARMLIB(IEAAPFxx) to identify all active APF authorized libraries.
2. Review the active SYS1.PARMLIB(IEAAPFxx) to identify all active APF authorized libraries.
3. Obtain and review the Access Rules report from the security officer for SYS1.LINKLIB, SYS1.SVCLIB, and the libraries listed in the two active PARMLIB members, to determine if they are properly controlled. Use the DSMON RACF Selected Data Sets Report to list APF libraries that are not resident on specified volumes, and to list the UACC for the libraries.
4. Ensure that all APF libraries reside on the volumes specified.
</t>
  </si>
  <si>
    <t xml:space="preserve">Expected Results:
UPDATE (Read/Write access) and ALLOCATE authorities are restricted for these libraries. All APF library programs reside on specified volumes, and APF library programs are restricted with a UACC of NONE or READ (where appropriate). </t>
  </si>
  <si>
    <t>Review SETROPTS list and verify the following configuration setting for revoking user accounts:   
"CONSECUTIVE UNSUCCESSFUL PASSWORD ATTEMPTS"</t>
  </si>
  <si>
    <t>The setting specifies: 
"AFTER 3 CONSECUTIVE UNSUCCESSFUL PASSWORD ATTEMPTS, A USERID WILL BE REVOKED."</t>
  </si>
  <si>
    <t>The STATISTICS parameter in the SETROPTS list must turned on for all active resource classes defined.</t>
  </si>
  <si>
    <t xml:space="preserve">Verify the SETROPTS STATISTICS parameter setting for auditing on all active resource classes defined for FTI resources that have unique security concerns (e.g., sensitive, critical resources).
</t>
  </si>
  <si>
    <t xml:space="preserve">STATISTICS is turned on. </t>
  </si>
  <si>
    <t>The SETROPTS LOGOPTIONS DEFAULT classes are set.</t>
  </si>
  <si>
    <t>Verify the configuration for the SETROPTS LOGOPTIONS "DEFAULT" CLASSES parameter.
Note: There should be an extensive list of classes.</t>
  </si>
  <si>
    <t>The SETROPTS LOGOPTIONS "DEFAULT" CLASSES is populated; it is not set to NONE.</t>
  </si>
  <si>
    <t>The SETROPTS logging options (LOGOPTIONS) are set correctly.</t>
  </si>
  <si>
    <t>Verify the configuration for the SETROPTS LOGOPTIONS "NEVER" and "DEFAULT" CLASSES parameters.</t>
  </si>
  <si>
    <t>a. LOGOPTIONS "NEVER" CLASSES = NONE
b. LOGOPTIONS "DEFAULT" CLASSES list is fully populated.</t>
  </si>
  <si>
    <t>All active resource classes shall have AUDIT feature turned on.</t>
  </si>
  <si>
    <t xml:space="preserve">1. Identify all active resource classes as defined to the
 ACTIVE CLASSES parameter of the SETROPTS list.
2.  Compare the list with all entries defined to the 
AUDIT CLASSES parameter of the SETROPTS list.
</t>
  </si>
  <si>
    <t xml:space="preserve">All active resource classes shall have AUDIT feature turned on.  Entries are identical on both lists.  </t>
  </si>
  <si>
    <t xml:space="preserve">Procedures:
Review SYS1.PARMLIB(SMFPRMxx) [xx=00 or production suffix)
1. Ensure that, at a minimum, all IBM (00-127), and TSOMON (199) SMF record types are written.  
2. Request documentation for any record types appearing in a NOTYPE(nn) parameter.
Note: Some records, such as (NOTYPE(4:5,16,19:20,34:36,40:41,69,99), may be suppressed for performance reasons.
3. If SMF exits IEFU83, IEFU84, IEFU85 are listed, verify with the Systems Programmer the functions performed by the exits.  Ensure that they do not suppress required SMF record types.
4. Verify that the system SMF data sets specified in DSNAME(SYS1.MANx,...) exist and are written to.
</t>
  </si>
  <si>
    <t xml:space="preserve">1. IBM (00-127), and TSOMON (199) SMF record types are written.
2. Documentation exists for any record types appearing in a NOTYPE(nn) parameter.
3. If SMF exits IEFU83, IEFU84, IEFU85 are listed, they do not suppress required SMF record types.
4. The system SMF data sets (SYS1.MANx) exist and are written to.
</t>
  </si>
  <si>
    <t>Request and review Security Administrator to generate audit and security reports by batch:
-System Users with SPECIAL Attribute Report
-System Users with OPERATION Attribute Report
-RACF User Violation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</si>
  <si>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ADDUSER, ALTUSER, and DELUSER USERID). 2. The violation report records audit events, which include the original of request (e.g., terminal ID) for logon, logoff, password change, and user system activities. 3. The RACF violation reports distributed to and reviewed by the RACF Security Administrator / Security Auditor he violation report records audit events which include the original of request (e.g., terminal ID) for logon, logoff, password change, and user system activities.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</si>
  <si>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</si>
  <si>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</si>
  <si>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Logon to TSO as a standard TSO end-user and attempt to generate and view any of the following mainframe audit reports via the Data Security Monitor (DSMON) facility:
- System and RACF Identification Report (SYSTEM)
- Program Properties Table (PPT) Entries Report (SYSPPT)
- RACF Authorized Caller Table Entries Report (RACAUT)  
- RACF Exits Report (RACEXT)
- RACF Class Descriptor Table Entries and Status Report (RACCDT)
- RACF Started Class and Started Task Table Entries Report (RACSPT)
- APF Library Protection Report (SYSystem Administrator (SA)PF)
- Linklist Library Protection Report (SYSLNK)
- System Dataset Protection Report (SYSSDS) 
- Catalog Dataset Protection Report (SYSCAT)
- RACF Database Protection Report (RACDST)
- RACF Global Access Table Entries Report (RACGAC)
- RACF Group Tree Report (RACGRP)
- RACF User Attributes Report (RACUSR)</t>
  </si>
  <si>
    <t xml:space="preserve">Procedures:
1. Request the System Administrator to generate a RACF data set protection  report.  Review the report and verify that access to the SMF data sets (SYS1.MANx) is restricted to authorized personnel.
</t>
  </si>
  <si>
    <t>UserIDs are provided for all Network Job Entry (NJE) nodes.</t>
  </si>
  <si>
    <t>Review the SETROPTS list to verify that all users submitting batch jobs through NJE processes will require a UserID.</t>
  </si>
  <si>
    <t xml:space="preserve">USER-ID FOR JES NJEUSERID IS:  ????????.
USER-ID FOR JES UNDEFINED USER IS:  ++++++++ </t>
  </si>
  <si>
    <t xml:space="preserve">All started tasks have a RACF UserID associated with them.  </t>
  </si>
  <si>
    <t xml:space="preserve">Review the DSMON RACF Started Procedures Table to verify that all started tasks have a RACF USERID associated with them, such that all access authorizations will be dependent on the associated USERID protected by RACF.   </t>
  </si>
  <si>
    <t>A generic catch all profile of ‘**’ is coded to the last entry in the STARTED class and/or the last entry in the ICHRIN03 SPT is marked with an asterisk (‘*’).</t>
  </si>
  <si>
    <t>Review the RACF Selected User Attribute Report to verify that each USERID established on the RACF database is unique and is consistent with the entity’s naming-conventions policy.</t>
  </si>
  <si>
    <t>Each USERID established on the RACF database is unique and is consistent with the entity’s naming-conventions policy.</t>
  </si>
  <si>
    <t>Confer with the security administrator to review the system security settings, to verify the configuration for revoking (or suspending) inactive user accounts.  Review the SETROPTS list to verify the configuration for revoking inactive user accounts.</t>
  </si>
  <si>
    <t>Passwords must be 8 alphanumeric characters, with a minimum of one (1) numeric character.</t>
  </si>
  <si>
    <t xml:space="preserve">Review PASSWORD PROCESSING OPTIONS of the SETROPTS list and verify configuration for the INSTALLATION SYNTAX RULES. </t>
  </si>
  <si>
    <t xml:space="preserve">RULE n LENGTH (8:8) mmmmmmmm [recommended]
-or-
RULE n LENGTH (8:8) llllllll
</t>
  </si>
  <si>
    <t>The RVARY passwords for the Switch and Status functions are set to “Installation Defined”.</t>
  </si>
  <si>
    <t>Review the INSTALLATION DEFINED RVARY 
PASSWORD options of the SETROPTS list to verify the RVARY passwords are not set to default.</t>
  </si>
  <si>
    <t>Installation defined rvary password is in effect for the switch function.
Installation defined rvary password is in effect for the status function.</t>
  </si>
  <si>
    <t xml:space="preserve">Review the PASSWORD PROCESSING OPTIONS of the SETROPTS list and verify the configuration for Password Change Interval.  </t>
  </si>
  <si>
    <t>PASSWORD CHANGE INTERVAL IS 90 DAYS
For privileged users: 
PASSWORD CHANGE INTERVAL IS 60 DAYS</t>
  </si>
  <si>
    <t xml:space="preserve">Review the PASSWORD PROCESSING OPTIONS of the SETROPTS list and verify the configuration for password history. </t>
  </si>
  <si>
    <t>Users are notified to change their passwords before the password change interval is enforced.</t>
  </si>
  <si>
    <t>Review the PASSWORD PROCESSING OPTIONS of the SETROPTS list to verify the configuration for 
Password Expiration Warning.</t>
  </si>
  <si>
    <t>PASSWORD EXPIRATION WARNING LEVEL IS XX DAYS.  (XX denotes a value between 5-14.)</t>
  </si>
  <si>
    <t>Batch jobs do not have embedded User IDs and passwords.</t>
  </si>
  <si>
    <t>Verify with RACF Security Administrator that UserIDs and passwords are not embedded in job cards when submitting batch jobs.</t>
  </si>
  <si>
    <t>UserIDs and passwords are not embedded in job cards when submitting batch jobs.</t>
  </si>
  <si>
    <t xml:space="preserve">Review the PASSWORD PROCESSING OPTIONS of the SETROPTS list and verify the configuration for Password Minimum Change Interval.  </t>
  </si>
  <si>
    <t xml:space="preserve">Interview Information Assurance Officer (IAO) or System Administrator (SA) and ask if any applications or services display the user or service account password during input or after authentication. </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</si>
  <si>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</si>
  <si>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</si>
  <si>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Interview the System Administrator (SA) or Information Assurance Officer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</si>
  <si>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ERASE-ON-SCRATCH is turned on the ERASE indicator is established in the FTI dataset profile.</t>
  </si>
  <si>
    <t xml:space="preserve">1. Review the SETROPTS list and verify that the ERASE-ON-SCRATCH (EOS) operand is specified without any sub-operands (e.g. ALL)
2. Identify the high level qualifier (HLQ) for FTI data sets.  Execute and review the results of the following rule list command to determine the ERASE option configured for the data set:
   LD DATASET(‘data set HLQ’) ALL
  </t>
  </si>
  <si>
    <t>In Global SETROPTS:  
   a) ERASE-ON-SCRATCH IS ACTIVE
   b) BY SECURITY LEVEL IS INACTIVE
In FTI Dataset rule(s):
   a) The ERASE indicator is set to YES.</t>
  </si>
  <si>
    <t>Note:  Auditing is enabled by default in RACF, and cannot be turned off within the product.</t>
  </si>
  <si>
    <t>Note:
The default NJE USERID is for inbound jobs and protects jobs residing on spool.
The JES undefined USERID prevents undefined users from accessing RACF-protected resources on the system.</t>
  </si>
  <si>
    <t>Note: Document how device identification and authentication is accomplished, and the relevant software and configuration settings (JES2/3 NJE and RJE definition parameters, RACF settings, SSH daemon config parameters, etc.).</t>
  </si>
  <si>
    <t>Note:  Both will force at least one numeric. "mmmmmmmm" is recommended, as it will force a number, lowercase letter, and upper case letter. IBM currently defines "upper case letter" as:
 A-Z@#$</t>
  </si>
  <si>
    <t>▪ DISA STIG for RACF</t>
  </si>
  <si>
    <t>Updated:
-Test ID #10 to change EGN to enabled.
-Test ID #31 to remove SYS1.BROADCAST data set (needs UACC for TSO users to receive notifications when they logon)
-Test ID #51 to reflect mixed case instead of all lower case
-Test ID #58 to split it into two separate test cases; created test ID #59 for the embedded password test.</t>
  </si>
  <si>
    <t xml:space="preserve">Updates:
-Cover: 
Reorganized the Tester and Agency POC information cells, to better reflect possible multiple POCs.
-Test Cases: 
a. Changed Column G header to "Pass / Fail / Info / N/A", to more accurately reflect the four possible status indicators.
b. Added conditional formatting to the status cells, and included summary cells at the bottom of the checks.
-Legend:  Updated the Pass/Fail row to reflect the four possible status indicators (above).
-Test IDs: 
-Test IDs 9, 19, 30, 33, 35, 54, 59, 62 - Added comments in RED regarding possible need for Agency input (in addition to information from mainframe IT staff)
-Test ID #1 Reworded objective for clarity, added second test step to verify users are defined to RACF, and updated expected results.
-Test ID #23 to that use of PERFGRP is optional, but if used it must be specified in the CDT.  Removed Test Step 2, which was in error.
-Test ID #24 to reflect that RVARY commands are used only rarely, and that their associated passwords should be maintained and secured in a manner similar to Firecall (Emergency Use) IDs.
-Test ID #26 to add a note that BLP can be controlled in automated console operations package.
-Test ID #41 to clarify the expected results, and added note to the test steps.
-Test ID #44 to indicate that it is a subset of Test ID 42.  Changed the default status of the check to N/A, and noted it for future deletion.
-Test ID #62 to clarify the test steps and expected results.
-Test ID #63 added a note to the expected results stipulating that this check most likely will apply to possible attacks from the internal network(s).
-Test ID #64 added a note to the expected results stipulating that this check applies to data-at-rest, and may not be required on z/OS mainframes.
</t>
  </si>
  <si>
    <t>Updates based on NIST 800-53 rev 3 release
Updated for new Publication 1075 version</t>
  </si>
  <si>
    <t>Minor update to correct worksheet locking capabilities.  Added back NIST control name to Test Cases Tab.</t>
  </si>
  <si>
    <t>▪ NIST Control Name</t>
  </si>
  <si>
    <t>Full name which describes the NIST ID.</t>
  </si>
  <si>
    <t>NIST Control Name</t>
  </si>
  <si>
    <t>Session Lock</t>
  </si>
  <si>
    <t>Account Management</t>
  </si>
  <si>
    <t>Access Enforcement</t>
  </si>
  <si>
    <t>Information Flow Enforcement</t>
  </si>
  <si>
    <t>Separation of Duties</t>
  </si>
  <si>
    <t>Least Privilege</t>
  </si>
  <si>
    <t>System Use Notification</t>
  </si>
  <si>
    <t>Audit Generation</t>
  </si>
  <si>
    <t>Content of Audit Records</t>
  </si>
  <si>
    <t>Audit Storage Capacity</t>
  </si>
  <si>
    <t>Response to Audit Processing Failures</t>
  </si>
  <si>
    <t>Audit Review, Analysis, and Reporting</t>
  </si>
  <si>
    <t>Protection of Audit Information</t>
  </si>
  <si>
    <t>Identification and Authentication (Organizational Users)</t>
  </si>
  <si>
    <t>Device Identification and Authentication</t>
  </si>
  <si>
    <t>Identifier Management</t>
  </si>
  <si>
    <t>Authenticator Management</t>
  </si>
  <si>
    <t>Authenticator Feedback</t>
  </si>
  <si>
    <t>Cryptographic Module Authentication</t>
  </si>
  <si>
    <t>Application Partitioning</t>
  </si>
  <si>
    <t>Information in Shared Resources</t>
  </si>
  <si>
    <t>Flaw Remediation</t>
  </si>
  <si>
    <t>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time period; and (vi) reviewing user accounts periodically.</t>
  </si>
  <si>
    <t>The  administrator will ensure that all users are assigned the lowest privilege level that allows them to perform their duties.</t>
  </si>
  <si>
    <t>Interview the administrator to ensure that users are assigned the lowest privilege level that allows them to perform their duties.</t>
  </si>
  <si>
    <t>User access can be restricted to 
allow access only to certain facilities or recources needed to perform job duties.</t>
  </si>
  <si>
    <t>User accounts are revoked after three (3) consecutive, unsuccessful login attempts within a 120 minute period.</t>
  </si>
  <si>
    <t>Audit Events</t>
  </si>
  <si>
    <t>The management of the information system audit functionality is only designated to security administrator(s) or staff other than the system and network administrator.  System and network administrators must not have the ability to modify or delete audit log entries.</t>
  </si>
  <si>
    <t>Request a list of users who have access to manage audit logs on the information system.  If a log server is used request a list of users that have the ability to manage the log server.</t>
  </si>
  <si>
    <t>Designated personnel that are not responsible for the operations of the information system should be the only users with access to manage auditing.</t>
  </si>
  <si>
    <t>SC-8</t>
  </si>
  <si>
    <t>Unsuccessful Logon Attempts</t>
  </si>
  <si>
    <t>Transmission Confidentiality and Integrity</t>
  </si>
  <si>
    <t>▪ NIST SP 800-53 Rev. 4, Recommended Security Controls for Federal Information Systems and Organizations (April 2013)</t>
  </si>
  <si>
    <t>▪ IRS Publication 1075, Tax Information Security Guidelines for Federal, State and Local Agencies</t>
  </si>
  <si>
    <t>Update test cases based on NIST 800-53 R4</t>
  </si>
  <si>
    <t>24 GENERATIONS OF PREVIOUS
PASSWORDS BEING MAINTAINED</t>
  </si>
  <si>
    <t xml:space="preserve">Password history shall be maintained for a minimum of 24 generations. </t>
  </si>
  <si>
    <t>PASSWORD MINIMUM CHANGE INTERVAL IS 1 DAY</t>
  </si>
  <si>
    <t xml:space="preserve">Users are prohibited from changing their passwords for at least 1 day after a recent change.  Meaning, the minimum password age limit shall be 1 day after a recent password change. </t>
  </si>
  <si>
    <t>Please submit SCSEM feedback and suggestions to SafeguardReports@IRS.gov</t>
  </si>
  <si>
    <t>Obtain SCSEM updates online at http://www.irs.gov/uac/Safeguards-Program</t>
  </si>
  <si>
    <t>Updates based on Publication 1075.  See SCSEM notes column for specific updates.</t>
  </si>
  <si>
    <t>3/3/14: Update to 1 day.</t>
  </si>
  <si>
    <t>Verify that the implemented release of the z/OS operating system is supported by the vendor, and that support will not expire within six months.</t>
  </si>
  <si>
    <t>Confer with the Systems Programmer to verify the z/OS operating system version, that it is supported by IBM, and that support will not expire within six months.  Check the following IBM web site for product lifecycle information:
http://www-01.ibm.com/software/support/lifecycle/index_a_z.html</t>
  </si>
  <si>
    <t>The z/OS operating system version is supported by the vendor, and support will not expire within six months.</t>
  </si>
  <si>
    <t>Verify that the implemented release of the RACF security product is supported by the vendor, and that support will not expire within six months.</t>
  </si>
  <si>
    <t>The RACF security product version is supported by the vendor, and support will not expire within six months.</t>
  </si>
  <si>
    <t>The information system protects audit information and audit tools from unauthorized access, modification, and deletion.  Access to audit reporting tools is restricted to RACF Security Administrators and the audit staff.</t>
  </si>
  <si>
    <t>Access to the audit reporting tools is restricted to the appropriate personnel.  A standard TSO user does not have the AUDIT attribute to perform system audit functions.  A standard end-user is not allowed to use the TSO DSMON facility.  Only RACF Security Administrators and the audit staff have access to the audit tools and the audit reports.</t>
  </si>
  <si>
    <t>Consult with the computer operation manager regarding the location and data definition settings of the RACF primary and backup data sets.  Verify that the datasets reside on separate volumes, and that they are marked as unmoveable (DSORG=U).</t>
  </si>
  <si>
    <t>Primary and backup RACF data sets reside on separate volumes, and are unmovable.</t>
  </si>
  <si>
    <t>The primary and backup RACF data sets reside on separate volumes, and are unmoveable (DSORG=U).</t>
  </si>
  <si>
    <t>4/11/14: Added.</t>
  </si>
  <si>
    <t>4/11/14: Updated Test Procedures.</t>
  </si>
  <si>
    <t>4/11/14: Updated wording.</t>
  </si>
  <si>
    <t>4/11/14:  Added note:
Note:  Sites can use the ID.xxx profile capability of RACF to control / allow surrogate job submission, instead of resorting to embedded credentials in JOB cards.</t>
  </si>
  <si>
    <t>AU-11</t>
  </si>
  <si>
    <t>Audit Record Retention</t>
  </si>
  <si>
    <t>The organization retains audit records for [an organization-defined time period] to provide support for after-the-fact investigations of security incidents and to meet regulatory and organizational information retention requirements.</t>
  </si>
  <si>
    <t>4/11/14:  Updated to 7 years, updated wording.</t>
  </si>
  <si>
    <t>Policy and procedures exist for backing up and retaining SMF data and RACF audit data.    SMF data and RACF audit data are retained for at least 7 years, in accordance with IRS publication 1075 guidelines.</t>
  </si>
  <si>
    <t>Confer with the Systems Programmer and Information Assurance Manager (IAM) to determine the site policy and procedures for dumping (backing up) SMF data, including RACF audit records, and for creating duplicate backups to prevent data loss.  Determine that the site data  retention policy is in accordance with IRS  publication 1075 guidelines.</t>
  </si>
  <si>
    <t xml:space="preserve">Expected Results:
The warning banner is compliant with IRS publication 1075 guidelines and contains the following 4 elements:
-  the system contains US government information
-  users actions are monitored and audited
-  unauthorized use of the system is prohibited 
-  unauthorized use of the system is subject to criminal and civil penalties
</t>
  </si>
  <si>
    <t>4/11/14:  Updated wording.</t>
  </si>
  <si>
    <t xml:space="preserve">Obtain and review the Warning Banner for compliance with IRS publication 1075 guidance.
</t>
  </si>
  <si>
    <t xml:space="preserve">The system displays an IRS-approved screen-warning banner that outlines the nature and sensitivity of information and the consequences /penalties for misuse. </t>
  </si>
  <si>
    <t>1. Confer with the Systems Programmer and review the Control Options report to verify the RACF version; check the System Report  listed at the top of the report.  
2. Verify the RACF version, that it is supported byIBM, and that support will not expire within six months.  Check the following IBM web site for product lifecycle information:
http://www-01.ibm.com/software/support/lifecycle/index_a_z.html</t>
  </si>
  <si>
    <t>Procedures:
Note:  This check applies to all non-DB2 direct access and database files.  DB2 files are covered in the DB2-zOS SCSEM.
1. Identify which databases (or other direct access files) on the system contain FTI.
2. Determine if the naming convention of the files identifies them as containing FTI.</t>
  </si>
  <si>
    <t xml:space="preserve">All non-DB2 databases (or other direct access files) containing FTI are named to clearly identify them as containing FTI.
</t>
  </si>
  <si>
    <t>Confer with the Information Assurance Manager (IAM) to determine the site policy and procedures for issuing, managing, reviewing, and deactivating user accounts.
Note:  Agency-specific input may be required if user and dataset administration is delegated to the agency.</t>
  </si>
  <si>
    <t>Central IT:
Agency:</t>
  </si>
  <si>
    <t>The information system prevents further access to the system by initiating a session lock after 15 minutes of inactivity, and the session lock remains in effect until the user reestablishes access using appropriate identification and authentication procedures.</t>
  </si>
  <si>
    <t>Confer with the Information Assurance Manager (IAM) and System Administrator (SA).  Verify that interactive sessions (TSO, TPX, etc.) are locked after a period of inactivity in accordance with IRS publication 1075 guidelines.  The inactivity time should be 15 minutes or less.</t>
  </si>
  <si>
    <t>Interactive sessions are locked after 15 minutes of inactivity.</t>
  </si>
  <si>
    <t>4/11/14: Updated.</t>
  </si>
  <si>
    <t>4/11/14: Updated.
Note:  Agency-specific input may be required if user and dataset administration is delegated to the agency.</t>
  </si>
  <si>
    <t>4/11/14: Updated.
Note:  Agency-specific input may be required if user and dataset administration is delegated to the agency.
Note: Document here the file names of the sequential access ("flat") files which contain FTI.</t>
  </si>
  <si>
    <t>4/11/14: Updated.
Note:  Agency-specific input may be required if user and dataset administration is delegated to the agency.
Note: Document here the file names of the databases (or other direct access files)  which contain FTI.</t>
  </si>
  <si>
    <t xml:space="preserve">4/11/14: Updated.
Note:  Agency-specific input may be required if user and dataset administration is delegated to the agency.
</t>
  </si>
  <si>
    <t xml:space="preserve">4/11/14: Updated.
Note:  Agency-specific input may be required if the agency is responsible for their own 3270 emulation software.
</t>
  </si>
  <si>
    <t>SA-22</t>
  </si>
  <si>
    <t>Unsupported System Components</t>
  </si>
  <si>
    <t>4/11/14:  Updated.</t>
  </si>
  <si>
    <t>Expected Results:
Access to the RACF database files is properly restricted. No users have direct access to these files, not evern READ access.
Note: Access to these databases can be granted for emergency purposes using a FIRECALL or EMERGENCY ID.
Note: The high-level prefix and file names may be site-specific.</t>
  </si>
  <si>
    <t>Agency Code:</t>
  </si>
  <si>
    <t>Closing Date:</t>
  </si>
  <si>
    <t>Shared Agencies:</t>
  </si>
  <si>
    <t>Updated Status column. 
Updated RACF-078</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</si>
  <si>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</si>
  <si>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</si>
  <si>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Sections below are automatically calculated.</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</si>
  <si>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</si>
  <si>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</si>
  <si>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</si>
  <si>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</si>
  <si>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</si>
  <si>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</si>
  <si>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</si>
  <si>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Weighted Pass Rate</t>
  </si>
  <si>
    <t>Totals</t>
  </si>
  <si>
    <t>Weighted Score</t>
  </si>
  <si>
    <t>Risk Rating</t>
  </si>
  <si>
    <t>Weight</t>
  </si>
  <si>
    <t>Device Weighted Score:</t>
  </si>
  <si>
    <t>Criticality Ratings</t>
  </si>
  <si>
    <t>Critical</t>
  </si>
  <si>
    <t>Significant</t>
  </si>
  <si>
    <t>Moderate</t>
  </si>
  <si>
    <t>Limited</t>
  </si>
  <si>
    <t>Criticality</t>
  </si>
  <si>
    <t>HCM3</t>
  </si>
  <si>
    <t>HAC2</t>
  </si>
  <si>
    <t>HAC27</t>
  </si>
  <si>
    <t>HAC7</t>
  </si>
  <si>
    <t>HCM9</t>
  </si>
  <si>
    <t>HCM4</t>
  </si>
  <si>
    <t>HAC11</t>
  </si>
  <si>
    <t>HAU7</t>
  </si>
  <si>
    <t>HAC29</t>
  </si>
  <si>
    <t>HCM2</t>
  </si>
  <si>
    <t>HAC4</t>
  </si>
  <si>
    <t>HAU2</t>
  </si>
  <si>
    <t>HAC25</t>
  </si>
  <si>
    <t>HAC15</t>
  </si>
  <si>
    <t>HAC14</t>
  </si>
  <si>
    <t>HAU5</t>
  </si>
  <si>
    <t>HAU4</t>
  </si>
  <si>
    <t>HAU10</t>
  </si>
  <si>
    <t>HAU3</t>
  </si>
  <si>
    <t>HAC20</t>
  </si>
  <si>
    <t>HAC10</t>
  </si>
  <si>
    <t>HPW3</t>
  </si>
  <si>
    <t>HPW2</t>
  </si>
  <si>
    <t>HPW6</t>
  </si>
  <si>
    <t>HPW7</t>
  </si>
  <si>
    <t>HPW4</t>
  </si>
  <si>
    <t>HPW9</t>
  </si>
  <si>
    <t>HPW5</t>
  </si>
  <si>
    <t>HPW15</t>
  </si>
  <si>
    <t>HPW8</t>
  </si>
  <si>
    <t>HPW11</t>
  </si>
  <si>
    <t>HRM5</t>
  </si>
  <si>
    <t>HAC32</t>
  </si>
  <si>
    <t>HSC1</t>
  </si>
  <si>
    <t>HSI2</t>
  </si>
  <si>
    <t>Total Number of Tests Performed</t>
  </si>
  <si>
    <t>Possible</t>
  </si>
  <si>
    <t>Actual</t>
  </si>
  <si>
    <t>Added baseline Criticality Score and Issue Codes, weighted test cases based on criticality, and updated Results Tab</t>
  </si>
  <si>
    <t>FIPS 140-2 encryption is used for the authentication module.
key-derived AES (KDFAES) should be enabled
SETROPTS PASSWORD(ALGORITHM(KDFAES))
ALTUSER userID PWCONVERT</t>
  </si>
  <si>
    <t>Network Location:</t>
  </si>
  <si>
    <t xml:space="preserve">Device Function: </t>
  </si>
  <si>
    <t>Internal</t>
  </si>
  <si>
    <t>External</t>
  </si>
  <si>
    <t>Stand-alone</t>
  </si>
  <si>
    <t>▪ Issue Codes</t>
  </si>
  <si>
    <t>A single issue code must be selected for each test case to calculate the weighted risk score.  The tester must perform this activity when executing each test.</t>
  </si>
  <si>
    <t>Issue Code</t>
  </si>
  <si>
    <r>
      <t xml:space="preserve">Issue Code Mapping (Select </t>
    </r>
    <r>
      <rPr>
        <b/>
        <u val="single"/>
        <sz val="10"/>
        <rFont val="Arial"/>
        <family val="2"/>
      </rPr>
      <t>one</t>
    </r>
    <r>
      <rPr>
        <b/>
        <sz val="10"/>
        <rFont val="Arial"/>
        <family val="2"/>
      </rPr>
      <t xml:space="preserve"> to enter in column N)</t>
    </r>
  </si>
  <si>
    <t>Risk Rating (Do Not Edit)</t>
  </si>
  <si>
    <t>HAC1</t>
  </si>
  <si>
    <t>Contractors with unauthorized access to FTI</t>
  </si>
  <si>
    <t>HAC3</t>
  </si>
  <si>
    <t>Agency processes FTI at a contractor-run consolidated data center</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</si>
  <si>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</si>
  <si>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</si>
  <si>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</si>
  <si>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</si>
  <si>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</si>
  <si>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</si>
  <si>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</si>
  <si>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</si>
  <si>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</si>
  <si>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</si>
  <si>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</si>
  <si>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</si>
  <si>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</si>
  <si>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</si>
  <si>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</si>
  <si>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</si>
  <si>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</si>
  <si>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Warning banner is insufficient</t>
  </si>
  <si>
    <t>User accounts not locked out after 3 unsuccessful login attempts</t>
  </si>
  <si>
    <t>HAC16</t>
  </si>
  <si>
    <t>Network device allows telnet connections</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</si>
  <si>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</si>
  <si>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</si>
  <si>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</si>
  <si>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</si>
  <si>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</si>
  <si>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</si>
  <si>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</si>
  <si>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</si>
  <si>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</si>
  <si>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</si>
  <si>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</si>
  <si>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</si>
  <si>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</si>
  <si>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</si>
  <si>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</si>
  <si>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Agency employees with inappropriate access to FTI</t>
  </si>
  <si>
    <t>HAC26</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</si>
  <si>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</si>
  <si>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</si>
  <si>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</si>
  <si>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</si>
  <si>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</si>
  <si>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</si>
  <si>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</si>
  <si>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</si>
  <si>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</si>
  <si>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</si>
  <si>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</si>
  <si>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</si>
  <si>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</si>
  <si>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</si>
  <si>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</si>
  <si>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</si>
  <si>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</si>
  <si>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</si>
  <si>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</si>
  <si>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</si>
  <si>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</si>
  <si>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</si>
  <si>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</si>
  <si>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</si>
  <si>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</si>
  <si>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</si>
  <si>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</si>
  <si>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</si>
  <si>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</si>
  <si>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</si>
  <si>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</si>
  <si>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</si>
  <si>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</si>
  <si>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</si>
  <si>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</si>
  <si>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HAC47</t>
  </si>
  <si>
    <t xml:space="preserve">Files containing authentication information are not adequately protected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</si>
  <si>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</si>
  <si>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</si>
  <si>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</si>
  <si>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</si>
  <si>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</si>
  <si>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</si>
  <si>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</si>
  <si>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</si>
  <si>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</si>
  <si>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</si>
  <si>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</si>
  <si>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</si>
  <si>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</si>
  <si>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</si>
  <si>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</si>
  <si>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</si>
  <si>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</si>
  <si>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</si>
  <si>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HAU1</t>
  </si>
  <si>
    <t>No auditing is being performed at the agency</t>
  </si>
  <si>
    <t>No auditing is being performed on the system</t>
  </si>
  <si>
    <t>Audit logs are not being reviewed</t>
  </si>
  <si>
    <t>System does not audit failed attempts to gain access</t>
  </si>
  <si>
    <t>Auditing is not performed on all data tables containing FTI</t>
  </si>
  <si>
    <t>HAU6</t>
  </si>
  <si>
    <t>System does not audit changes to access control settings</t>
  </si>
  <si>
    <t>HAU8</t>
  </si>
  <si>
    <t>Logs are not maintained on a centralized log server</t>
  </si>
  <si>
    <t>HAU9</t>
  </si>
  <si>
    <t>Audit logs are not properly protected</t>
  </si>
  <si>
    <t>HAU100</t>
  </si>
  <si>
    <t>HAU11</t>
  </si>
  <si>
    <t>NTP is not properly implemented</t>
  </si>
  <si>
    <t>HAU12</t>
  </si>
  <si>
    <t>Audit records are not time 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</si>
  <si>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</si>
  <si>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</si>
  <si>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</si>
  <si>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</si>
  <si>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</si>
  <si>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</si>
  <si>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</si>
  <si>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</si>
  <si>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</si>
  <si>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</si>
  <si>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</si>
  <si>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</si>
  <si>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</si>
  <si>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</si>
  <si>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</si>
  <si>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</si>
  <si>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</si>
  <si>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</si>
  <si>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</si>
  <si>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</si>
  <si>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</si>
  <si>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</si>
  <si>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</si>
  <si>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</si>
  <si>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</si>
  <si>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</si>
  <si>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</si>
  <si>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</si>
  <si>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</si>
  <si>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</si>
  <si>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</si>
  <si>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</si>
  <si>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</si>
  <si>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</si>
  <si>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</si>
  <si>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</si>
  <si>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</si>
  <si>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HCM1</t>
  </si>
  <si>
    <t>FTI is not properly labeled on-screen</t>
  </si>
  <si>
    <t>Operating system does not have vendor support</t>
  </si>
  <si>
    <t>HCM5</t>
  </si>
  <si>
    <t>Web portal with FTI does not have three-tier architecture</t>
  </si>
  <si>
    <t>HCM6</t>
  </si>
  <si>
    <t>HCM7</t>
  </si>
  <si>
    <t>Configuration management procedures do not exist</t>
  </si>
  <si>
    <t>HCM8</t>
  </si>
  <si>
    <t>The ability to make changes is not properly limited</t>
  </si>
  <si>
    <t>Systems are not deployed using the concept of least privilege</t>
  </si>
  <si>
    <t>HCM10</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</si>
  <si>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</si>
  <si>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</si>
  <si>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</si>
  <si>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</si>
  <si>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</si>
  <si>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</si>
  <si>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</si>
  <si>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</si>
  <si>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</si>
  <si>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</si>
  <si>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</si>
  <si>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</si>
  <si>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</si>
  <si>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</si>
  <si>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</si>
  <si>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</si>
  <si>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</si>
  <si>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</si>
  <si>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</si>
  <si>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HCM21</t>
  </si>
  <si>
    <t>Permitted services have not been documented and approved</t>
  </si>
  <si>
    <t>HCM22</t>
  </si>
  <si>
    <t>HCM23</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</si>
  <si>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</si>
  <si>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</si>
  <si>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</si>
  <si>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</si>
  <si>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</si>
  <si>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</si>
  <si>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</si>
  <si>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</si>
  <si>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</si>
  <si>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</si>
  <si>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</si>
  <si>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</si>
  <si>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</si>
  <si>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</si>
  <si>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</si>
  <si>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</si>
  <si>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</si>
  <si>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</si>
  <si>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</si>
  <si>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</si>
  <si>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</si>
  <si>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HCM100</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</si>
  <si>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</si>
  <si>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</si>
  <si>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</si>
  <si>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</si>
  <si>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</si>
  <si>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</si>
  <si>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</si>
  <si>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</si>
  <si>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</si>
  <si>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</si>
  <si>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HIR1</t>
  </si>
  <si>
    <t>Incident response program does not exist</t>
  </si>
  <si>
    <t>HIR100</t>
  </si>
  <si>
    <t>HIR2</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</si>
  <si>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</si>
  <si>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</si>
  <si>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</si>
  <si>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</si>
  <si>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</si>
  <si>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</si>
  <si>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</si>
  <si>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</si>
  <si>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</si>
  <si>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</si>
  <si>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</si>
  <si>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</si>
  <si>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</si>
  <si>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</si>
  <si>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</si>
  <si>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</si>
  <si>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</si>
  <si>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</si>
  <si>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</si>
  <si>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</si>
  <si>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</si>
  <si>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</si>
  <si>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</si>
  <si>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</si>
  <si>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</si>
  <si>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</si>
  <si>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</si>
  <si>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</si>
  <si>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</si>
  <si>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</si>
  <si>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</si>
  <si>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</si>
  <si>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</si>
  <si>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</si>
  <si>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</si>
  <si>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</si>
  <si>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</si>
  <si>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</si>
  <si>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</si>
  <si>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</si>
  <si>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</si>
  <si>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</si>
  <si>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</si>
  <si>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</si>
  <si>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</si>
  <si>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</si>
  <si>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</si>
  <si>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</si>
  <si>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Minimum password length is too short</t>
  </si>
  <si>
    <t>Passwords are generated and distributed automatically</t>
  </si>
  <si>
    <t>Password history is insufficient</t>
  </si>
  <si>
    <t>Password change notification is not sufficient</t>
  </si>
  <si>
    <t>Passwords are displayed on screen when entered</t>
  </si>
  <si>
    <t>Password management processes are not documented</t>
  </si>
  <si>
    <t>HPW10</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</si>
  <si>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</si>
  <si>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</si>
  <si>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</si>
  <si>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</si>
  <si>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</si>
  <si>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</si>
  <si>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</si>
  <si>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</si>
  <si>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</si>
  <si>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</si>
  <si>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</si>
  <si>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</si>
  <si>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</si>
  <si>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</si>
  <si>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</si>
  <si>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</si>
  <si>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</si>
  <si>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</si>
  <si>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</si>
  <si>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</si>
  <si>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</si>
  <si>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</si>
  <si>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</si>
  <si>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</si>
  <si>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HRA1</t>
  </si>
  <si>
    <t>Risk assessments are not performed</t>
  </si>
  <si>
    <t>HRA100</t>
  </si>
  <si>
    <t>HRA2</t>
  </si>
  <si>
    <t>Vulnerability assessments are not performed</t>
  </si>
  <si>
    <t>HRA3</t>
  </si>
  <si>
    <t>Vulnerability assessments do not generate corrective action plans</t>
  </si>
  <si>
    <t>HRA4</t>
  </si>
  <si>
    <t>HRA5</t>
  </si>
  <si>
    <t>Vulnerabilities are not remediated in a timely manner</t>
  </si>
  <si>
    <t>HRA6</t>
  </si>
  <si>
    <t>Scope of vulnerability scanning is not sufficient</t>
  </si>
  <si>
    <t>HRM1</t>
  </si>
  <si>
    <t>HRM100</t>
  </si>
  <si>
    <t>HRM2</t>
  </si>
  <si>
    <t>HRM3</t>
  </si>
  <si>
    <t>FTI access from personal devices</t>
  </si>
  <si>
    <t>HRM4</t>
  </si>
  <si>
    <t>FTI access from offshore</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</si>
  <si>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</si>
  <si>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</si>
  <si>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</si>
  <si>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</si>
  <si>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</si>
  <si>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</si>
  <si>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</si>
  <si>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</si>
  <si>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</si>
  <si>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</si>
  <si>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</si>
  <si>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</si>
  <si>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</si>
  <si>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</si>
  <si>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</si>
  <si>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</si>
  <si>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</si>
  <si>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</si>
  <si>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</si>
  <si>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</si>
  <si>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</si>
  <si>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</si>
  <si>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</si>
  <si>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</si>
  <si>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</si>
  <si>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</si>
  <si>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</si>
  <si>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</si>
  <si>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</si>
  <si>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</si>
  <si>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</si>
  <si>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</si>
  <si>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</si>
  <si>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</si>
  <si>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</si>
  <si>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</si>
  <si>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</si>
  <si>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</si>
  <si>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</si>
  <si>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</si>
  <si>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</si>
  <si>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</si>
  <si>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</si>
  <si>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</si>
  <si>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</si>
  <si>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</si>
  <si>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</si>
  <si>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</si>
  <si>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</si>
  <si>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</si>
  <si>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</si>
  <si>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</si>
  <si>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</si>
  <si>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</si>
  <si>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</si>
  <si>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</si>
  <si>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</si>
  <si>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</si>
  <si>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</si>
  <si>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</si>
  <si>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</si>
  <si>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</si>
  <si>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</si>
  <si>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</si>
  <si>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</si>
  <si>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</si>
  <si>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</si>
  <si>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</si>
  <si>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</si>
  <si>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</si>
  <si>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</si>
  <si>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</si>
  <si>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</si>
  <si>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</si>
  <si>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</si>
  <si>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</si>
  <si>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</si>
  <si>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</si>
  <si>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</si>
  <si>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</si>
  <si>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</si>
  <si>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</si>
  <si>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</si>
  <si>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</si>
  <si>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HSC20</t>
  </si>
  <si>
    <t>Publically available systems contain FTI</t>
  </si>
  <si>
    <t>HSC21</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</si>
  <si>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</si>
  <si>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</si>
  <si>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</si>
  <si>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</si>
  <si>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</si>
  <si>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</si>
  <si>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</si>
  <si>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</si>
  <si>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</si>
  <si>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HSC27</t>
  </si>
  <si>
    <t>Traffic inspection is not sufficient</t>
  </si>
  <si>
    <t>HSC28</t>
  </si>
  <si>
    <t>The network is not properly segmented</t>
  </si>
  <si>
    <t>HSC29</t>
  </si>
  <si>
    <t xml:space="preserve">Cryptographic key pairs are not properly managed </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</si>
  <si>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</si>
  <si>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</si>
  <si>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</si>
  <si>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</si>
  <si>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</si>
  <si>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</si>
  <si>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</si>
  <si>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</si>
  <si>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</si>
  <si>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</si>
  <si>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</si>
  <si>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</si>
  <si>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</si>
  <si>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</si>
  <si>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</si>
  <si>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</si>
  <si>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</si>
  <si>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</si>
  <si>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</si>
  <si>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</si>
  <si>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</si>
  <si>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</si>
  <si>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</si>
  <si>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</si>
  <si>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</si>
  <si>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</si>
  <si>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</si>
  <si>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</si>
  <si>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</si>
  <si>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</si>
  <si>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</si>
  <si>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</si>
  <si>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</si>
  <si>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</si>
  <si>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</si>
  <si>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</si>
  <si>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HSI21</t>
  </si>
  <si>
    <t>HSI22</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</si>
  <si>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</si>
  <si>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</si>
  <si>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</si>
  <si>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</si>
  <si>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</si>
  <si>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</si>
  <si>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</si>
  <si>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</si>
  <si>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</si>
  <si>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</si>
  <si>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</si>
  <si>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</si>
  <si>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</si>
  <si>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</si>
  <si>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</si>
  <si>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</si>
  <si>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</si>
  <si>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</si>
  <si>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</si>
  <si>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</si>
  <si>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</si>
  <si>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HMP1</t>
  </si>
  <si>
    <t>Media sanitization is not sufficient</t>
  </si>
  <si>
    <t xml:space="preserve">IBM has an updated encryption module that is FIPS 140-2 compliant.  Updated Results Tab
Re-assigned issue codes and revised weighted risk formulas </t>
  </si>
  <si>
    <t>User sessions do not lock after the Publication 1075 required timeframe</t>
  </si>
  <si>
    <t>System is not monitored for changes from baseline</t>
  </si>
  <si>
    <t>Application code is not adequately separated from data sets</t>
  </si>
  <si>
    <t>Data remanence is not properly handled</t>
  </si>
  <si>
    <t>HAC49</t>
  </si>
  <si>
    <t>Use of emergency userIDs is not properly controlled</t>
  </si>
  <si>
    <t>FTI is not labeled and is commingled with non-FTI</t>
  </si>
  <si>
    <t>Access to mainframe product libraries is not adequately controlled</t>
  </si>
  <si>
    <t>Audit records are not retained per Pub 1075</t>
  </si>
  <si>
    <t>HAU3
HAU18</t>
  </si>
  <si>
    <t>HAC48</t>
  </si>
  <si>
    <t>Usernames are not archived and may be re-issued to different users</t>
  </si>
  <si>
    <t>HPW3
HPW12</t>
  </si>
  <si>
    <t>Minimum password age does not exist</t>
  </si>
  <si>
    <t>User sessions do not terminate after the Publication 1075 period of inactivity</t>
  </si>
  <si>
    <t>Application interfaces are not separated from management functionality</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</si>
  <si>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</si>
  <si>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</si>
  <si>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HSA10
HSA11</t>
  </si>
  <si>
    <t>HSA10: The internally hosted software's major release is no longer supported by the vendor
HSA11: The internally hosted software's minor release is no longer supported by the vendor</t>
  </si>
  <si>
    <t>HAC2: User sessions do not lock after the Publication 1075 required timeframe</t>
  </si>
  <si>
    <t>HAC27: Default accounts have not been disabled or renamed</t>
  </si>
  <si>
    <t>HAC37: Account management procedures are not implemented</t>
  </si>
  <si>
    <t>The site implements account management procedures to issue, manage, review, and deactivate user accounts.</t>
  </si>
  <si>
    <t>HCM10: System has unneeded functionality installed</t>
  </si>
  <si>
    <t>HCM23: System is not monitored for changes from baseline</t>
  </si>
  <si>
    <t>HAC11: User access was not established with concept of least privilege</t>
  </si>
  <si>
    <t>HCM39</t>
  </si>
  <si>
    <t xml:space="preserve">HCM39: RACF security settings are not properly configured </t>
  </si>
  <si>
    <t>HCM22: Application code is not adequately separated from data sets</t>
  </si>
  <si>
    <t>HSI22: Data remanence is not properly handled</t>
  </si>
  <si>
    <t>HAC49: Use of emergency userIDs is not properly controlled</t>
  </si>
  <si>
    <t>HAC29: Access to system functionality without identification and authentication</t>
  </si>
  <si>
    <t>HAC4: FTI is not labeled and is commingled with non-FTI</t>
  </si>
  <si>
    <t>HAC46: Access to mainframe product libraries is not adequately controlled</t>
  </si>
  <si>
    <t>HAC15: User accounts not locked out after 3 unsuccessful login attempts</t>
  </si>
  <si>
    <t>HAC14
HAC38</t>
  </si>
  <si>
    <t>HAC14: Warning banner is insufficient
HAC38: Warning banner does not exist</t>
  </si>
  <si>
    <t>HAU7: Audit records are not retained per Pub 1075</t>
  </si>
  <si>
    <t>HAU2: No auditing is being performed on the system</t>
  </si>
  <si>
    <t>HAU5: Auditing is not performed on all data tables containing FTI</t>
  </si>
  <si>
    <t>HAU17
HAU2</t>
  </si>
  <si>
    <t>HAU17: Audit logs do not capture sufficient auditable events
HAU2: No auditing is being performed on the system</t>
  </si>
  <si>
    <t>HAU17: Audit logs do not capture sufficient auditable events</t>
  </si>
  <si>
    <t>HAU22: Content of audit records is not sufficient</t>
  </si>
  <si>
    <t>HAU23: Audit storage capacity threshold has not been defined
HAU24: Administrators are not notified when audit storage threshold is reached</t>
  </si>
  <si>
    <t>HAU23
HAU24</t>
  </si>
  <si>
    <t>HAU25: Audit processing failures are not properly reported and responded to</t>
  </si>
  <si>
    <t>HAU3: Audit logs are not being reviewed
HAU18: Audit logs are reviewed, but not per Pub 1075 requirements</t>
  </si>
  <si>
    <t>HAU10: Audit logs are not properly protected</t>
  </si>
  <si>
    <t>HAC20: Agency duplicates usernames</t>
  </si>
  <si>
    <t>HIA1: Adequate device identification and authentication is not employed</t>
  </si>
  <si>
    <t>User accounts that are inactive for a period of 120 days will be revoked</t>
  </si>
  <si>
    <t>INACTIVE USERIDS ARE BEING AUTOMATICALLY REVOKED AFTER 120 DAYS.</t>
  </si>
  <si>
    <t>HAC10: Accounts do not expire after the correct period of inactivity</t>
  </si>
  <si>
    <t>HAC48: Usernames are not archived and may be re-issued to different users</t>
  </si>
  <si>
    <t>HPW3: Minimum password length is too short
HPW12: Passwords do not meet complexity requirements</t>
  </si>
  <si>
    <t>HPW17: Default passwords have not been changed</t>
  </si>
  <si>
    <t>Users are forced to change passwords at a maximum of 90 days; 60 days for privileged users.</t>
  </si>
  <si>
    <t>HPW2: Password does not expire timely</t>
  </si>
  <si>
    <t>HPW6: Password history is insufficient</t>
  </si>
  <si>
    <t>HPW7: Password change notification is not sufficient</t>
  </si>
  <si>
    <t>HPW10: Passwords are allowed to be stored</t>
  </si>
  <si>
    <t>HPW4: Minimum password age does not exist</t>
  </si>
  <si>
    <t>HPW8: Passwords are displayed on screen when entered</t>
  </si>
  <si>
    <t>HSC15: Encryption capabilities do not meet FIPS 140-2 requirements</t>
  </si>
  <si>
    <t>Session Termination</t>
  </si>
  <si>
    <t>AC-12</t>
  </si>
  <si>
    <t>HRM5: User sessions do not terminate after the Publication 1075 period of inactivity</t>
  </si>
  <si>
    <t>HCM20: Application interfaces are not separated from management functionality</t>
  </si>
  <si>
    <t>HSI2
HSI27</t>
  </si>
  <si>
    <t xml:space="preserve">HSI2: System patch level is insufficient
HSI27: Critical security patches have not been applied </t>
  </si>
  <si>
    <t>Inappropriate access to FTI from mobile devices</t>
  </si>
  <si>
    <t>HAC50</t>
  </si>
  <si>
    <t xml:space="preserve">Print spoolers do not adequately restrict jobs </t>
  </si>
  <si>
    <t>HAC51</t>
  </si>
  <si>
    <t xml:space="preserve">Unauthorized access to FTI </t>
  </si>
  <si>
    <t>HAC52</t>
  </si>
  <si>
    <t>Wireless usage policies are not sufficient</t>
  </si>
  <si>
    <t>HAC53</t>
  </si>
  <si>
    <t>System does not properly control authentication process</t>
  </si>
  <si>
    <t>No log reduction system exists</t>
  </si>
  <si>
    <t>HAU26</t>
  </si>
  <si>
    <t xml:space="preserve">System/service provider is not held accountable to protect and share audit records with the agency </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</si>
  <si>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</si>
  <si>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</si>
  <si>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</si>
  <si>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</si>
  <si>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</si>
  <si>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</si>
  <si>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</si>
  <si>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</si>
  <si>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</si>
  <si>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</si>
  <si>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</si>
  <si>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</si>
  <si>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</si>
  <si>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</si>
  <si>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</si>
  <si>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</si>
  <si>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</si>
  <si>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</si>
  <si>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</si>
  <si>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Information system baseline is insufficient</t>
  </si>
  <si>
    <t>Routine operational changes are not reviewed for security impacts before being implemented</t>
  </si>
  <si>
    <t>Agency does not control routine operational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</si>
  <si>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</si>
  <si>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</si>
  <si>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</si>
  <si>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</si>
  <si>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</si>
  <si>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</si>
  <si>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</si>
  <si>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</si>
  <si>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 xml:space="preserve">RACF security settings are not properly configured </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</si>
  <si>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</si>
  <si>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</si>
  <si>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</si>
  <si>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</si>
  <si>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</si>
  <si>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</si>
  <si>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</si>
  <si>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</si>
  <si>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</si>
  <si>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not adequately protected</t>
  </si>
  <si>
    <t>Incident response plan is not sufficient</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</si>
  <si>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</si>
  <si>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</si>
  <si>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</si>
  <si>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</si>
  <si>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</si>
  <si>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</si>
  <si>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</si>
  <si>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</si>
  <si>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Nonlocal maintenance is not implemented securely</t>
  </si>
  <si>
    <t>HPW23</t>
  </si>
  <si>
    <t>Passwords cannot be changed by users</t>
  </si>
  <si>
    <t>Vulnerability assessments are not performed as frequently as required per Publication 1075</t>
  </si>
  <si>
    <t>HRA7</t>
  </si>
  <si>
    <t>Risk assessments are performed but not in accordance with Pub 1075 parameters</t>
  </si>
  <si>
    <t>HRA8</t>
  </si>
  <si>
    <t>Penetration test results are not included in agency POA&amp;Ms</t>
  </si>
  <si>
    <t>Multi-Factor authentication is not required</t>
  </si>
  <si>
    <t>Multi-Factor authentication is not required to access FTI via personal devices</t>
  </si>
  <si>
    <t>HRM18</t>
  </si>
  <si>
    <t>Remote access policies are not sufficient</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</si>
  <si>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</si>
  <si>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</si>
  <si>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</si>
  <si>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</si>
  <si>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</si>
  <si>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</si>
  <si>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</si>
  <si>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</si>
  <si>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</si>
  <si>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Email policy is not sufficient</t>
  </si>
  <si>
    <t>HSC30</t>
  </si>
  <si>
    <t>HSC31</t>
  </si>
  <si>
    <t>Collaborative computing devices are not deployed securely</t>
  </si>
  <si>
    <t>HSC32</t>
  </si>
  <si>
    <t>PKI certificates are not issued from an approved authority</t>
  </si>
  <si>
    <t>HSC33</t>
  </si>
  <si>
    <t xml:space="preserve">Agency does not receive security alerts, advisories, or directives </t>
  </si>
  <si>
    <t>FTI is inappropriately moved and shared with non-FTI virtual machines</t>
  </si>
  <si>
    <t>HSI28</t>
  </si>
  <si>
    <t>Security alerts are not disseminated to agency personnel</t>
  </si>
  <si>
    <t>HSI29</t>
  </si>
  <si>
    <t>Data inputs are from external sources</t>
  </si>
  <si>
    <t>HSI30</t>
  </si>
  <si>
    <t>System output is not secured in accordance with Publication 1075</t>
  </si>
  <si>
    <t>HPE1</t>
  </si>
  <si>
    <t>Printer does not lock and prevent access to the hard drive</t>
  </si>
  <si>
    <t>HPM1</t>
  </si>
  <si>
    <t xml:space="preserve">A senior information officer does not exist </t>
  </si>
  <si>
    <t>HAU10
HAC12</t>
  </si>
  <si>
    <t>HAU10: Audit logs are not properly protected
HAC12: Separation of duties is not in place</t>
  </si>
  <si>
    <t>HAC13: Operating system configuration files have incorrect permissions</t>
  </si>
  <si>
    <t>Determine if encryption is enabled on terminal emulation software.</t>
  </si>
  <si>
    <t>Examine configuration settings on terminal emulator to verify it is using an encrypted protocol</t>
  </si>
  <si>
    <t>Terminal emulator requires FIPS 140-2 validated encryption protocol.</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</si>
  <si>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</si>
  <si>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</si>
  <si>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</si>
  <si>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</si>
  <si>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</si>
  <si>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</si>
  <si>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</si>
  <si>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</si>
  <si>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HSC34</t>
  </si>
  <si>
    <t>The production and development environments are not properly separated</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</si>
  <si>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</si>
  <si>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</si>
  <si>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</si>
  <si>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</si>
  <si>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</si>
  <si>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</si>
  <si>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</si>
  <si>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</si>
  <si>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</si>
  <si>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</si>
  <si>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</si>
  <si>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</si>
  <si>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</si>
  <si>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</si>
  <si>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</si>
  <si>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HAU27</t>
  </si>
  <si>
    <t>Audit trail does not include access to FTI in pre-production</t>
  </si>
  <si>
    <t xml:space="preserve">Firewall rules are not reviewed or removed when no longer necessary </t>
  </si>
  <si>
    <t>Application architecture does not properly separate user interface from data repository</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</si>
  <si>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</si>
  <si>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</si>
  <si>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</si>
  <si>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</si>
  <si>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</si>
  <si>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</si>
  <si>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</si>
  <si>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</si>
  <si>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Backup data is located on production systems</t>
  </si>
  <si>
    <t>HRA9</t>
  </si>
  <si>
    <t>Application source code is not assessed for static vulnerabilities</t>
  </si>
  <si>
    <t>HRM10</t>
  </si>
  <si>
    <t>HRM19</t>
  </si>
  <si>
    <t>Agency cannot remotely wipe lost mobile device</t>
  </si>
  <si>
    <t>HSA18</t>
  </si>
  <si>
    <t>Cloud vendor is not FedRAMP certified</t>
  </si>
  <si>
    <t>HSC35</t>
  </si>
  <si>
    <t>Procedures stored in the database are not encrypted</t>
  </si>
  <si>
    <t>HSC36</t>
  </si>
  <si>
    <t>System is configured to accept unwanted network connections</t>
  </si>
  <si>
    <t>HSC37</t>
  </si>
  <si>
    <t>Network connection to third party system is not properly configured</t>
  </si>
  <si>
    <t>HSI31</t>
  </si>
  <si>
    <t>Agency does not properly retire or remove unneeded source code from production</t>
  </si>
  <si>
    <t>HSI32</t>
  </si>
  <si>
    <t>Virtual Switch (Vswitch) security parameters are set incorrectly</t>
  </si>
  <si>
    <t xml:space="preserve">Axway does not run on a dedicated platform </t>
  </si>
  <si>
    <t>An FTI system is directly routable to the internet via unencrypted protocols</t>
  </si>
  <si>
    <t>Network perimeter devices do not properly restrict traffic</t>
  </si>
  <si>
    <t>Digital Signatures or PKI certificates are expired or revoked</t>
  </si>
  <si>
    <t>VLAN configurations do not utilize networking best practices</t>
  </si>
  <si>
    <t>Datawarehouse has insecure connections</t>
  </si>
  <si>
    <t>The data transfer agreement is not in place</t>
  </si>
  <si>
    <t xml:space="preserve"> ▪ SCSEM Version: 2.1</t>
  </si>
  <si>
    <t>The information system automatically terminates interactive sessions after 30 minutes of inactivity. (1) Automatic session termination applies to local and remote sessions.</t>
  </si>
  <si>
    <t>Interactive sessions are terminated after 30 minutes of inactivity.</t>
  </si>
  <si>
    <t>Description</t>
  </si>
  <si>
    <t>12-1-16 v3</t>
  </si>
  <si>
    <t>HAC61</t>
  </si>
  <si>
    <t>User rights and permissions are not adequately configured</t>
  </si>
  <si>
    <t>HAC62</t>
  </si>
  <si>
    <t>Host-based firewall is not configured according to industry standard best practice</t>
  </si>
  <si>
    <t>The agency's SSR does not address the current FTI environment</t>
  </si>
  <si>
    <t>HCM48</t>
  </si>
  <si>
    <t>Low-risk operating system settings are not configured securely</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</si>
  <si>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</si>
  <si>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</si>
  <si>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</si>
  <si>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</si>
  <si>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</si>
  <si>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</si>
  <si>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</si>
  <si>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</si>
  <si>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</si>
  <si>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</si>
  <si>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</si>
  <si>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</si>
  <si>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</si>
  <si>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</si>
  <si>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</si>
  <si>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</si>
  <si>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</si>
  <si>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</si>
  <si>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</si>
  <si>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</si>
  <si>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</si>
  <si>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</si>
  <si>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</si>
  <si>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</si>
  <si>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</si>
  <si>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</si>
  <si>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</si>
  <si>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</si>
  <si>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</si>
  <si>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</si>
  <si>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</si>
  <si>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</si>
  <si>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</si>
  <si>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</si>
  <si>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</si>
  <si>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</si>
  <si>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</si>
  <si>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</si>
  <si>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</si>
  <si>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</si>
  <si>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</si>
  <si>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</si>
  <si>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</si>
  <si>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</si>
  <si>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</si>
  <si>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</si>
  <si>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</si>
  <si>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</si>
  <si>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</si>
  <si>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</si>
  <si>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</si>
  <si>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</si>
  <si>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</si>
  <si>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</si>
  <si>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</si>
  <si>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</si>
  <si>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</si>
  <si>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</si>
  <si>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</si>
  <si>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</si>
  <si>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</si>
  <si>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</si>
  <si>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</si>
  <si>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</si>
  <si>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</si>
  <si>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</si>
  <si>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</si>
  <si>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</si>
  <si>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</si>
  <si>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</si>
  <si>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</si>
  <si>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</si>
  <si>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</si>
  <si>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</si>
  <si>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</si>
  <si>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</si>
  <si>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</si>
  <si>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</si>
  <si>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</si>
  <si>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</si>
  <si>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</si>
  <si>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</si>
  <si>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</si>
  <si>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</si>
  <si>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</si>
  <si>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</si>
  <si>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</si>
  <si>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</si>
  <si>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</si>
  <si>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</si>
  <si>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</si>
  <si>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</si>
  <si>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</si>
  <si>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</si>
  <si>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</si>
  <si>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</si>
  <si>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</si>
  <si>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</si>
  <si>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</si>
  <si>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</si>
  <si>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</si>
  <si>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</si>
  <si>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</si>
  <si>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</si>
  <si>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</si>
  <si>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</si>
  <si>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</si>
  <si>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</si>
  <si>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</si>
  <si>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</si>
  <si>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</si>
  <si>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</si>
  <si>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</si>
  <si>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</si>
  <si>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</si>
  <si>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</si>
  <si>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</si>
  <si>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</si>
  <si>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</si>
  <si>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</si>
  <si>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</si>
  <si>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</si>
  <si>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</si>
  <si>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</si>
  <si>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Session terminations set to 30 minutes, account automated unlock set to 15 minutes, TLS requirements raised to TLS 1.2, Issue code changes</t>
  </si>
  <si>
    <t xml:space="preserve"> ▪ SCSEM Release Date: January 31, 2017</t>
  </si>
  <si>
    <t>HAC40</t>
  </si>
  <si>
    <t>HSA14</t>
  </si>
  <si>
    <t>Moved Risk Rating to column AA, deleted lagging spaces from HAC40 and HSA14 in IC Table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</si>
</sst>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00000"/>
    <numFmt numFmtId="174" formatCode="0.00000"/>
    <numFmt numFmtId="175" formatCode="0.0000"/>
    <numFmt numFmtId="176" formatCode="0.000"/>
  </numFmts>
  <fonts count="66">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val="single"/>
      <sz val="10"/>
      <name val="Arial"/>
      <family val="2"/>
    </font>
    <font>
      <sz val="11"/>
      <color indexed="14"/>
      <name val="Calibri"/>
      <family val="2"/>
    </font>
    <font>
      <u val="single"/>
      <sz val="8"/>
      <color indexed="36"/>
      <name val="Arial"/>
      <family val="2"/>
    </font>
    <font>
      <u val="single"/>
      <sz val="10"/>
      <color indexed="39"/>
      <name val="Arial"/>
      <family val="2"/>
    </font>
    <font>
      <sz val="10"/>
      <color indexed="16"/>
      <name val="Arial"/>
      <family val="2"/>
    </font>
    <font>
      <b/>
      <sz val="10"/>
      <color indexed="8"/>
      <name val="Arial"/>
      <family val="2"/>
    </font>
    <font>
      <sz val="10"/>
      <color indexed="9"/>
      <name val="Arial"/>
      <family val="2"/>
    </font>
    <font>
      <b/>
      <sz val="10"/>
      <color indexed="10"/>
      <name val="Arial"/>
      <family val="2"/>
    </font>
    <font>
      <sz val="10"/>
      <color indexed="10"/>
      <name val="Arial"/>
      <family val="2"/>
    </font>
    <font>
      <sz val="12"/>
      <color indexed="8"/>
      <name val="Calibri"/>
      <family val="2"/>
    </font>
    <font>
      <sz val="12"/>
      <name val="Calibri"/>
      <family val="2"/>
    </font>
    <font>
      <b/>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2"/>
      <color theme="1"/>
      <name val="Calibri"/>
      <family val="2"/>
    </font>
    <font>
      <b/>
      <sz val="12"/>
      <color theme="1"/>
      <name val="Calibri"/>
      <family val="2"/>
    </font>
  </fonts>
  <fills count="54">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6"/>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style="thin"/>
      <top style="thin">
        <color indexed="63"/>
      </top>
      <bottom style="thin">
        <color indexed="63"/>
      </bottom>
    </border>
    <border>
      <left style="thin"/>
      <right style="thin"/>
      <top style="thin"/>
      <bottom style="thin"/>
    </border>
    <border>
      <left>
        <color indexed="63"/>
      </left>
      <right style="thin"/>
      <top style="thin">
        <color indexed="63"/>
      </top>
      <bottom>
        <color indexed="63"/>
      </bottom>
    </border>
    <border>
      <left>
        <color indexed="63"/>
      </left>
      <right style="thin"/>
      <top>
        <color indexed="63"/>
      </top>
      <bottom>
        <color indexed="63"/>
      </bottom>
    </border>
    <border>
      <left>
        <color indexed="63"/>
      </left>
      <right style="thin"/>
      <top>
        <color indexed="63"/>
      </top>
      <bottom style="thin">
        <color indexed="63"/>
      </bottom>
    </border>
    <border>
      <left style="thin">
        <color indexed="63"/>
      </left>
      <right style="thin"/>
      <top style="thin">
        <color indexed="63"/>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color indexed="63"/>
      </top>
      <bottom style="thin"/>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right style="thin"/>
      <top style="thin"/>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5" borderId="0" applyNumberFormat="0" applyBorder="0" applyAlignment="0" applyProtection="0"/>
    <xf numFmtId="0" fontId="39" fillId="7" borderId="0" applyNumberFormat="0" applyBorder="0" applyAlignment="0" applyProtection="0"/>
    <xf numFmtId="0" fontId="1" fillId="3"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5" borderId="0" applyNumberFormat="0" applyBorder="0" applyAlignment="0" applyProtection="0"/>
    <xf numFmtId="0" fontId="39" fillId="15" borderId="0" applyNumberFormat="0" applyBorder="0" applyAlignment="0" applyProtection="0"/>
    <xf numFmtId="0" fontId="1" fillId="5" borderId="0" applyNumberFormat="0" applyBorder="0" applyAlignment="0" applyProtection="0"/>
    <xf numFmtId="0" fontId="39" fillId="16"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9" fillId="22" borderId="0" applyNumberFormat="0" applyBorder="0" applyAlignment="0" applyProtection="0"/>
    <xf numFmtId="0" fontId="40" fillId="23" borderId="0" applyNumberFormat="0" applyBorder="0" applyAlignment="0" applyProtection="0"/>
    <xf numFmtId="0" fontId="9" fillId="5" borderId="0" applyNumberFormat="0" applyBorder="0" applyAlignment="0" applyProtection="0"/>
    <xf numFmtId="0" fontId="40" fillId="24" borderId="0" applyNumberFormat="0" applyBorder="0" applyAlignment="0" applyProtection="0"/>
    <xf numFmtId="0" fontId="9" fillId="5" borderId="0" applyNumberFormat="0" applyBorder="0" applyAlignment="0" applyProtection="0"/>
    <xf numFmtId="0" fontId="40" fillId="25" borderId="0" applyNumberFormat="0" applyBorder="0" applyAlignment="0" applyProtection="0"/>
    <xf numFmtId="0" fontId="9" fillId="13" borderId="0" applyNumberFormat="0" applyBorder="0" applyAlignment="0" applyProtection="0"/>
    <xf numFmtId="0" fontId="40" fillId="26" borderId="0" applyNumberFormat="0" applyBorder="0" applyAlignment="0" applyProtection="0"/>
    <xf numFmtId="0" fontId="9" fillId="27" borderId="0" applyNumberFormat="0" applyBorder="0" applyAlignment="0" applyProtection="0"/>
    <xf numFmtId="0" fontId="40" fillId="28" borderId="0" applyNumberFormat="0" applyBorder="0" applyAlignment="0" applyProtection="0"/>
    <xf numFmtId="0" fontId="9" fillId="20" borderId="0" applyNumberFormat="0" applyBorder="0" applyAlignment="0" applyProtection="0"/>
    <xf numFmtId="0" fontId="40" fillId="29" borderId="0" applyNumberFormat="0" applyBorder="0" applyAlignment="0" applyProtection="0"/>
    <xf numFmtId="0" fontId="9" fillId="22" borderId="0" applyNumberFormat="0" applyBorder="0" applyAlignment="0" applyProtection="0"/>
    <xf numFmtId="0" fontId="40" fillId="30" borderId="0" applyNumberFormat="0" applyBorder="0" applyAlignment="0" applyProtection="0"/>
    <xf numFmtId="0" fontId="9" fillId="31" borderId="0" applyNumberFormat="0" applyBorder="0" applyAlignment="0" applyProtection="0"/>
    <xf numFmtId="0" fontId="40" fillId="32" borderId="0" applyNumberFormat="0" applyBorder="0" applyAlignment="0" applyProtection="0"/>
    <xf numFmtId="0" fontId="9" fillId="5" borderId="0" applyNumberFormat="0" applyBorder="0" applyAlignment="0" applyProtection="0"/>
    <xf numFmtId="0" fontId="40" fillId="33" borderId="0" applyNumberFormat="0" applyBorder="0" applyAlignment="0" applyProtection="0"/>
    <xf numFmtId="0" fontId="9" fillId="34" borderId="0" applyNumberFormat="0" applyBorder="0" applyAlignment="0" applyProtection="0"/>
    <xf numFmtId="0" fontId="40" fillId="35" borderId="0" applyNumberFormat="0" applyBorder="0" applyAlignment="0" applyProtection="0"/>
    <xf numFmtId="0" fontId="9" fillId="22" borderId="0" applyNumberFormat="0" applyBorder="0" applyAlignment="0" applyProtection="0"/>
    <xf numFmtId="0" fontId="40" fillId="36" borderId="0" applyNumberFormat="0" applyBorder="0" applyAlignment="0" applyProtection="0"/>
    <xf numFmtId="0" fontId="9" fillId="37" borderId="0" applyNumberFormat="0" applyBorder="0" applyAlignment="0" applyProtection="0"/>
    <xf numFmtId="0" fontId="41" fillId="38" borderId="0" applyNumberFormat="0" applyBorder="0" applyAlignment="0" applyProtection="0"/>
    <xf numFmtId="0" fontId="20" fillId="39" borderId="0" applyNumberFormat="0" applyBorder="0" applyAlignment="0" applyProtection="0"/>
    <xf numFmtId="0" fontId="42" fillId="40" borderId="1" applyNumberFormat="0" applyAlignment="0" applyProtection="0"/>
    <xf numFmtId="0" fontId="10" fillId="3" borderId="2" applyNumberFormat="0" applyAlignment="0" applyProtection="0"/>
    <xf numFmtId="0" fontId="43"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46" fillId="43" borderId="0" applyNumberFormat="0" applyBorder="0" applyAlignment="0" applyProtection="0"/>
    <xf numFmtId="0" fontId="13" fillId="44" borderId="0" applyNumberFormat="0" applyBorder="0" applyAlignment="0" applyProtection="0"/>
    <xf numFmtId="0" fontId="47" fillId="0" borderId="5" applyNumberFormat="0" applyFill="0" applyAlignment="0" applyProtection="0"/>
    <xf numFmtId="0" fontId="21" fillId="0" borderId="6" applyNumberFormat="0" applyFill="0" applyAlignment="0" applyProtection="0"/>
    <xf numFmtId="0" fontId="48" fillId="0" borderId="7" applyNumberFormat="0" applyFill="0" applyAlignment="0" applyProtection="0"/>
    <xf numFmtId="0" fontId="22" fillId="0" borderId="8" applyNumberFormat="0" applyFill="0" applyAlignment="0" applyProtection="0"/>
    <xf numFmtId="0" fontId="49" fillId="0" borderId="9" applyNumberFormat="0" applyFill="0" applyAlignment="0" applyProtection="0"/>
    <xf numFmtId="0" fontId="23" fillId="0" borderId="10"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51" fillId="45" borderId="1" applyNumberFormat="0" applyAlignment="0" applyProtection="0"/>
    <xf numFmtId="0" fontId="14" fillId="20" borderId="2" applyNumberFormat="0" applyAlignment="0" applyProtection="0"/>
    <xf numFmtId="0" fontId="52" fillId="0" borderId="11" applyNumberFormat="0" applyFill="0" applyAlignment="0" applyProtection="0"/>
    <xf numFmtId="0" fontId="15" fillId="0" borderId="12" applyNumberFormat="0" applyFill="0" applyAlignment="0" applyProtection="0"/>
    <xf numFmtId="0" fontId="53" fillId="46" borderId="0" applyNumberFormat="0" applyBorder="0" applyAlignment="0" applyProtection="0"/>
    <xf numFmtId="0" fontId="16"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13" applyNumberFormat="0" applyFont="0" applyAlignment="0" applyProtection="0"/>
    <xf numFmtId="0" fontId="0" fillId="11" borderId="14" applyNumberFormat="0" applyFont="0" applyAlignment="0" applyProtection="0"/>
    <xf numFmtId="0" fontId="54" fillId="40" borderId="15" applyNumberFormat="0" applyAlignment="0" applyProtection="0"/>
    <xf numFmtId="0" fontId="17" fillId="3" borderId="16"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0" borderId="17" applyNumberFormat="0" applyFill="0" applyAlignment="0" applyProtection="0"/>
    <xf numFmtId="0" fontId="18" fillId="0" borderId="18" applyNumberFormat="0" applyFill="0" applyAlignment="0" applyProtection="0"/>
    <xf numFmtId="0" fontId="57" fillId="0" borderId="0" applyNumberFormat="0" applyFill="0" applyBorder="0" applyAlignment="0" applyProtection="0"/>
    <xf numFmtId="0" fontId="19" fillId="0" borderId="0" applyNumberFormat="0" applyFill="0" applyBorder="0" applyAlignment="0" applyProtection="0"/>
  </cellStyleXfs>
  <cellXfs count="281">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14" fontId="0" fillId="0" borderId="16" xfId="0" applyNumberFormat="1" applyBorder="1" applyAlignment="1">
      <alignment horizontal="left" vertical="top"/>
    </xf>
    <xf numFmtId="14" fontId="0" fillId="0" borderId="0" xfId="0" applyNumberFormat="1" applyAlignment="1">
      <alignment/>
    </xf>
    <xf numFmtId="0" fontId="3" fillId="42" borderId="19" xfId="0" applyFont="1" applyFill="1" applyBorder="1" applyAlignment="1">
      <alignment/>
    </xf>
    <xf numFmtId="0" fontId="3" fillId="42" borderId="20" xfId="0" applyFont="1" applyFill="1" applyBorder="1" applyAlignment="1">
      <alignment/>
    </xf>
    <xf numFmtId="0" fontId="3" fillId="42" borderId="21" xfId="0" applyFont="1"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0" fillId="0" borderId="25" xfId="0" applyFont="1" applyFill="1" applyBorder="1" applyAlignment="1">
      <alignment vertical="top"/>
    </xf>
    <xf numFmtId="0" fontId="0" fillId="0" borderId="0"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5" fillId="0" borderId="0" xfId="0" applyFont="1" applyFill="1" applyBorder="1" applyAlignment="1">
      <alignment vertical="top"/>
    </xf>
    <xf numFmtId="0" fontId="0" fillId="0" borderId="0" xfId="0" applyFill="1" applyAlignment="1">
      <alignment/>
    </xf>
    <xf numFmtId="0" fontId="0" fillId="0" borderId="29" xfId="0" applyFont="1" applyFill="1" applyBorder="1" applyAlignment="1">
      <alignment vertical="top"/>
    </xf>
    <xf numFmtId="0" fontId="3" fillId="49" borderId="16" xfId="0" applyFont="1" applyFill="1" applyBorder="1" applyAlignment="1">
      <alignment horizontal="left" vertical="center" wrapText="1"/>
    </xf>
    <xf numFmtId="0" fontId="0" fillId="49" borderId="21" xfId="0" applyFill="1" applyBorder="1" applyAlignment="1">
      <alignment vertical="center"/>
    </xf>
    <xf numFmtId="0" fontId="0" fillId="18" borderId="23"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29" xfId="0" applyFill="1" applyBorder="1" applyAlignment="1" applyProtection="1">
      <alignment/>
      <protection/>
    </xf>
    <xf numFmtId="0" fontId="0" fillId="18" borderId="27" xfId="0" applyFont="1" applyFill="1" applyBorder="1" applyAlignment="1" applyProtection="1">
      <alignment/>
      <protection/>
    </xf>
    <xf numFmtId="0" fontId="3" fillId="13" borderId="22" xfId="0" applyFont="1" applyFill="1" applyBorder="1" applyAlignment="1" applyProtection="1">
      <alignment vertical="center"/>
      <protection/>
    </xf>
    <xf numFmtId="0" fontId="3" fillId="13" borderId="23" xfId="0" applyFont="1" applyFill="1" applyBorder="1" applyAlignment="1" applyProtection="1">
      <alignment vertical="center"/>
      <protection/>
    </xf>
    <xf numFmtId="0" fontId="0" fillId="13" borderId="25"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9" xfId="0" applyFill="1" applyBorder="1" applyAlignment="1" applyProtection="1">
      <alignment vertical="top"/>
      <protection/>
    </xf>
    <xf numFmtId="0" fontId="0" fillId="13" borderId="27" xfId="0" applyFill="1" applyBorder="1" applyAlignment="1" applyProtection="1">
      <alignment vertical="top"/>
      <protection/>
    </xf>
    <xf numFmtId="0" fontId="3" fillId="42" borderId="19" xfId="0" applyFont="1" applyFill="1" applyBorder="1" applyAlignment="1" applyProtection="1">
      <alignment vertical="center"/>
      <protection/>
    </xf>
    <xf numFmtId="0" fontId="3" fillId="42" borderId="20" xfId="0" applyFont="1" applyFill="1" applyBorder="1" applyAlignment="1" applyProtection="1">
      <alignment vertical="center"/>
      <protection/>
    </xf>
    <xf numFmtId="0" fontId="3" fillId="0" borderId="19" xfId="0" applyFont="1" applyBorder="1" applyAlignment="1" applyProtection="1">
      <alignment vertical="center"/>
      <protection/>
    </xf>
    <xf numFmtId="0" fontId="58" fillId="0" borderId="0" xfId="0" applyFont="1" applyAlignment="1" applyProtection="1">
      <alignment/>
      <protection/>
    </xf>
    <xf numFmtId="0" fontId="0" fillId="49" borderId="19" xfId="0" applyFill="1" applyBorder="1" applyAlignment="1" applyProtection="1">
      <alignment vertical="center"/>
      <protection/>
    </xf>
    <xf numFmtId="0" fontId="0" fillId="49" borderId="20" xfId="0" applyFill="1" applyBorder="1" applyAlignment="1" applyProtection="1">
      <alignment vertical="center"/>
      <protection/>
    </xf>
    <xf numFmtId="0" fontId="59" fillId="0" borderId="30" xfId="0" applyFont="1" applyBorder="1" applyAlignment="1" applyProtection="1">
      <alignment vertical="center" wrapText="1"/>
      <protection/>
    </xf>
    <xf numFmtId="165" fontId="59" fillId="0" borderId="30" xfId="0" applyNumberFormat="1" applyFont="1" applyBorder="1" applyAlignment="1" applyProtection="1">
      <alignment vertical="center" wrapText="1"/>
      <protection/>
    </xf>
    <xf numFmtId="0" fontId="3" fillId="42" borderId="20" xfId="0" applyFont="1" applyFill="1" applyBorder="1" applyAlignment="1" applyProtection="1">
      <alignment/>
      <protection/>
    </xf>
    <xf numFmtId="0" fontId="3" fillId="42" borderId="21" xfId="0" applyFont="1" applyFill="1" applyBorder="1" applyAlignment="1" applyProtection="1">
      <alignment/>
      <protection/>
    </xf>
    <xf numFmtId="0" fontId="0" fillId="0" borderId="25"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0" fillId="0" borderId="0" xfId="0" applyAlignment="1" applyProtection="1">
      <alignment/>
      <protection/>
    </xf>
    <xf numFmtId="0" fontId="3" fillId="42" borderId="19" xfId="0" applyFont="1" applyFill="1" applyBorder="1" applyAlignment="1" applyProtection="1">
      <alignment/>
      <protection/>
    </xf>
    <xf numFmtId="0" fontId="3" fillId="49" borderId="19" xfId="0" applyFont="1" applyFill="1" applyBorder="1" applyAlignment="1" applyProtection="1">
      <alignment vertical="center"/>
      <protection/>
    </xf>
    <xf numFmtId="0" fontId="3" fillId="49" borderId="20" xfId="0" applyFont="1" applyFill="1" applyBorder="1" applyAlignment="1" applyProtection="1">
      <alignment vertical="center"/>
      <protection/>
    </xf>
    <xf numFmtId="0" fontId="3" fillId="49" borderId="21" xfId="0" applyFont="1" applyFill="1" applyBorder="1" applyAlignment="1" applyProtection="1">
      <alignment vertical="center"/>
      <protection/>
    </xf>
    <xf numFmtId="0" fontId="0" fillId="0" borderId="0" xfId="0" applyFill="1" applyAlignment="1" applyProtection="1">
      <alignment/>
      <protection/>
    </xf>
    <xf numFmtId="0" fontId="58" fillId="0" borderId="0" xfId="0" applyFont="1" applyFill="1" applyAlignment="1" applyProtection="1">
      <alignment/>
      <protection/>
    </xf>
    <xf numFmtId="0" fontId="58" fillId="0" borderId="0"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3" fillId="50" borderId="24"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3" fillId="50" borderId="29" xfId="0" applyFont="1" applyFill="1" applyBorder="1" applyAlignment="1" applyProtection="1">
      <alignment vertical="top"/>
      <protection/>
    </xf>
    <xf numFmtId="0" fontId="3" fillId="50" borderId="27" xfId="0" applyFont="1" applyFill="1" applyBorder="1" applyAlignment="1" applyProtection="1">
      <alignment vertical="top"/>
      <protection/>
    </xf>
    <xf numFmtId="0" fontId="3" fillId="50" borderId="28"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50" borderId="25"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6" xfId="0" applyFont="1" applyFill="1" applyBorder="1" applyAlignment="1" applyProtection="1">
      <alignment vertical="top"/>
      <protection/>
    </xf>
    <xf numFmtId="0" fontId="3" fillId="49" borderId="16" xfId="0" applyFont="1" applyFill="1" applyBorder="1" applyAlignment="1" applyProtection="1">
      <alignment vertical="top" wrapText="1"/>
      <protection/>
    </xf>
    <xf numFmtId="0" fontId="6" fillId="13" borderId="0" xfId="0" applyFont="1" applyFill="1" applyAlignment="1" applyProtection="1">
      <alignment/>
      <protection/>
    </xf>
    <xf numFmtId="0" fontId="6" fillId="13" borderId="24" xfId="0" applyFont="1" applyFill="1" applyBorder="1" applyAlignment="1" applyProtection="1">
      <alignment vertical="center"/>
      <protection/>
    </xf>
    <xf numFmtId="0" fontId="4" fillId="18" borderId="22" xfId="0" applyFont="1" applyFill="1" applyBorder="1" applyAlignment="1" applyProtection="1">
      <alignment/>
      <protection/>
    </xf>
    <xf numFmtId="0" fontId="4" fillId="18" borderId="25" xfId="0" applyFont="1" applyFill="1" applyBorder="1" applyAlignment="1" applyProtection="1">
      <alignment/>
      <protection/>
    </xf>
    <xf numFmtId="0" fontId="59" fillId="18" borderId="25" xfId="0" applyFont="1" applyFill="1" applyBorder="1" applyAlignment="1" applyProtection="1">
      <alignment/>
      <protection/>
    </xf>
    <xf numFmtId="0" fontId="0" fillId="0" borderId="16" xfId="0" applyFont="1" applyBorder="1" applyAlignment="1">
      <alignment horizontal="left" vertical="top"/>
    </xf>
    <xf numFmtId="0" fontId="0" fillId="0" borderId="31" xfId="93" applyFont="1" applyFill="1" applyBorder="1" applyAlignment="1" applyProtection="1">
      <alignment vertical="top" wrapText="1"/>
      <protection locked="0"/>
    </xf>
    <xf numFmtId="0" fontId="0" fillId="0" borderId="31" xfId="93" applyFill="1" applyBorder="1" applyAlignment="1">
      <alignment horizontal="left" vertical="top" wrapText="1"/>
      <protection/>
    </xf>
    <xf numFmtId="0" fontId="0" fillId="0" borderId="31" xfId="93" applyFont="1" applyFill="1" applyBorder="1" applyAlignment="1">
      <alignment horizontal="left" vertical="top" wrapText="1"/>
      <protection/>
    </xf>
    <xf numFmtId="0" fontId="0" fillId="0" borderId="31" xfId="93" applyFont="1" applyFill="1" applyBorder="1" applyAlignment="1">
      <alignment vertical="top" wrapText="1"/>
      <protection/>
    </xf>
    <xf numFmtId="0" fontId="0" fillId="0" borderId="31" xfId="93" applyFill="1" applyBorder="1" applyAlignment="1" applyProtection="1">
      <alignment vertical="top" wrapText="1"/>
      <protection locked="0"/>
    </xf>
    <xf numFmtId="166" fontId="0" fillId="0" borderId="16" xfId="93" applyNumberFormat="1" applyBorder="1" applyAlignment="1">
      <alignment horizontal="left" vertical="top"/>
      <protection/>
    </xf>
    <xf numFmtId="14" fontId="0" fillId="0" borderId="19" xfId="93" applyNumberFormat="1" applyBorder="1" applyAlignment="1">
      <alignment horizontal="left" vertical="top"/>
      <protection/>
    </xf>
    <xf numFmtId="0" fontId="0" fillId="0" borderId="16" xfId="93" applyBorder="1" applyAlignment="1">
      <alignment horizontal="left" vertical="top"/>
      <protection/>
    </xf>
    <xf numFmtId="14" fontId="0" fillId="0" borderId="16" xfId="93" applyNumberFormat="1" applyBorder="1" applyAlignment="1">
      <alignment horizontal="left" vertical="top"/>
      <protection/>
    </xf>
    <xf numFmtId="0" fontId="0" fillId="0" borderId="16" xfId="93" applyBorder="1" applyAlignment="1">
      <alignment horizontal="left" vertical="top" wrapText="1"/>
      <protection/>
    </xf>
    <xf numFmtId="166" fontId="0" fillId="0" borderId="16" xfId="93" applyNumberFormat="1" applyBorder="1" applyAlignment="1">
      <alignment horizontal="left" vertical="top" wrapText="1"/>
      <protection/>
    </xf>
    <xf numFmtId="0" fontId="0" fillId="0" borderId="16" xfId="93" applyFont="1" applyBorder="1" applyAlignment="1">
      <alignment horizontal="left" vertical="top" wrapText="1"/>
      <protection/>
    </xf>
    <xf numFmtId="0" fontId="0" fillId="0" borderId="16" xfId="93" applyFont="1" applyBorder="1" applyAlignment="1">
      <alignment horizontal="left" vertical="top"/>
      <protection/>
    </xf>
    <xf numFmtId="0" fontId="0" fillId="0" borderId="16" xfId="0" applyFont="1" applyBorder="1" applyAlignment="1">
      <alignment horizontal="left" vertical="top" wrapText="1"/>
    </xf>
    <xf numFmtId="0" fontId="6" fillId="13" borderId="0" xfId="0" applyFont="1" applyFill="1" applyBorder="1" applyAlignment="1" applyProtection="1">
      <alignment vertical="center"/>
      <protection/>
    </xf>
    <xf numFmtId="0" fontId="0" fillId="0" borderId="16" xfId="93" applyFill="1" applyBorder="1" applyAlignment="1" applyProtection="1">
      <alignment vertical="top" wrapText="1"/>
      <protection locked="0"/>
    </xf>
    <xf numFmtId="0" fontId="0" fillId="0" borderId="16" xfId="0" applyFont="1" applyFill="1" applyBorder="1" applyAlignment="1" applyProtection="1">
      <alignment horizontal="left" vertical="top" wrapText="1"/>
      <protection locked="0"/>
    </xf>
    <xf numFmtId="0" fontId="0" fillId="0" borderId="25" xfId="93" applyFill="1" applyBorder="1" applyAlignment="1" applyProtection="1">
      <alignment vertical="top" wrapText="1"/>
      <protection locked="0"/>
    </xf>
    <xf numFmtId="14" fontId="59" fillId="0" borderId="19" xfId="0" applyNumberFormat="1" applyFont="1" applyBorder="1" applyAlignment="1">
      <alignment horizontal="left" vertical="top"/>
    </xf>
    <xf numFmtId="0" fontId="59" fillId="0" borderId="16" xfId="0" applyFont="1" applyBorder="1" applyAlignment="1">
      <alignment horizontal="left" vertical="top" wrapText="1"/>
    </xf>
    <xf numFmtId="0" fontId="0" fillId="0" borderId="0" xfId="0" applyFont="1" applyAlignment="1">
      <alignment vertical="center"/>
    </xf>
    <xf numFmtId="0" fontId="0" fillId="18" borderId="32" xfId="0" applyFont="1" applyFill="1" applyBorder="1" applyAlignment="1" applyProtection="1">
      <alignment/>
      <protection/>
    </xf>
    <xf numFmtId="0" fontId="8" fillId="18" borderId="33" xfId="0" applyFont="1" applyFill="1" applyBorder="1" applyAlignment="1" applyProtection="1">
      <alignment/>
      <protection/>
    </xf>
    <xf numFmtId="0" fontId="0" fillId="18" borderId="33" xfId="0" applyFont="1" applyFill="1" applyBorder="1" applyAlignment="1" applyProtection="1">
      <alignment/>
      <protection/>
    </xf>
    <xf numFmtId="0" fontId="0" fillId="18" borderId="33" xfId="0" applyFont="1" applyFill="1" applyBorder="1" applyAlignment="1" applyProtection="1">
      <alignment/>
      <protection/>
    </xf>
    <xf numFmtId="0" fontId="0" fillId="18" borderId="34" xfId="0" applyFont="1" applyFill="1" applyBorder="1" applyAlignment="1" applyProtection="1">
      <alignment/>
      <protection/>
    </xf>
    <xf numFmtId="0" fontId="3" fillId="13" borderId="32" xfId="0" applyFont="1" applyFill="1" applyBorder="1" applyAlignment="1" applyProtection="1">
      <alignment vertical="center"/>
      <protection/>
    </xf>
    <xf numFmtId="0" fontId="0" fillId="13" borderId="33" xfId="0" applyFill="1" applyBorder="1" applyAlignment="1" applyProtection="1">
      <alignment vertical="top"/>
      <protection/>
    </xf>
    <xf numFmtId="0" fontId="0" fillId="13" borderId="34" xfId="0" applyFill="1" applyBorder="1" applyAlignment="1" applyProtection="1">
      <alignment vertical="top"/>
      <protection/>
    </xf>
    <xf numFmtId="0" fontId="0" fillId="0" borderId="33" xfId="0" applyBorder="1" applyAlignment="1" applyProtection="1">
      <alignment/>
      <protection/>
    </xf>
    <xf numFmtId="0" fontId="3" fillId="42" borderId="30" xfId="0" applyFont="1" applyFill="1" applyBorder="1" applyAlignment="1" applyProtection="1">
      <alignment vertical="center"/>
      <protection/>
    </xf>
    <xf numFmtId="164" fontId="0" fillId="0" borderId="35" xfId="0" applyNumberFormat="1" applyFont="1" applyBorder="1" applyAlignment="1" applyProtection="1">
      <alignment horizontal="left" vertical="center"/>
      <protection locked="0"/>
    </xf>
    <xf numFmtId="0" fontId="0" fillId="0" borderId="31" xfId="93" applyFont="1" applyFill="1" applyBorder="1" applyAlignment="1" applyProtection="1">
      <alignment vertical="top" wrapText="1"/>
      <protection locked="0"/>
    </xf>
    <xf numFmtId="0" fontId="0" fillId="0" borderId="31" xfId="0" applyFont="1" applyFill="1" applyBorder="1" applyAlignment="1" applyProtection="1">
      <alignment horizontal="left" vertical="top" wrapText="1"/>
      <protection locked="0"/>
    </xf>
    <xf numFmtId="0" fontId="0" fillId="0" borderId="16" xfId="93" applyFont="1" applyFill="1" applyBorder="1" applyAlignment="1" applyProtection="1">
      <alignment vertical="top" wrapText="1"/>
      <protection locked="0"/>
    </xf>
    <xf numFmtId="0" fontId="0" fillId="0" borderId="31" xfId="93" applyFont="1" applyFill="1" applyBorder="1" applyAlignment="1">
      <alignment horizontal="left" vertical="top" wrapText="1"/>
      <protection/>
    </xf>
    <xf numFmtId="0" fontId="0" fillId="0" borderId="0" xfId="0" applyFont="1" applyFill="1" applyAlignment="1" applyProtection="1">
      <alignment vertical="top" wrapText="1"/>
      <protection/>
    </xf>
    <xf numFmtId="0" fontId="0" fillId="0" borderId="31" xfId="96" applyFont="1" applyFill="1" applyBorder="1" applyAlignment="1">
      <alignment horizontal="left" vertical="top" wrapText="1"/>
      <protection/>
    </xf>
    <xf numFmtId="0" fontId="0" fillId="0" borderId="31" xfId="93" applyFont="1" applyFill="1" applyBorder="1" applyAlignment="1" applyProtection="1">
      <alignment vertical="top" wrapText="1"/>
      <protection locked="0"/>
    </xf>
    <xf numFmtId="0" fontId="0" fillId="0" borderId="31" xfId="0" applyFill="1" applyBorder="1" applyAlignment="1">
      <alignment vertical="top" wrapText="1"/>
    </xf>
    <xf numFmtId="0" fontId="0" fillId="0" borderId="16" xfId="93" applyFont="1" applyFill="1" applyBorder="1" applyAlignment="1" applyProtection="1">
      <alignment vertical="top" wrapText="1"/>
      <protection locked="0"/>
    </xf>
    <xf numFmtId="0" fontId="0" fillId="0" borderId="16" xfId="0" applyFont="1" applyFill="1" applyBorder="1" applyAlignment="1" applyProtection="1">
      <alignment horizontal="left" vertical="top" wrapText="1"/>
      <protection locked="0"/>
    </xf>
    <xf numFmtId="0" fontId="0" fillId="0" borderId="31" xfId="93" applyFont="1" applyFill="1" applyBorder="1" applyAlignment="1">
      <alignment horizontal="left" vertical="top" wrapText="1"/>
      <protection/>
    </xf>
    <xf numFmtId="0" fontId="0" fillId="0" borderId="31" xfId="95" applyFill="1" applyBorder="1" applyAlignment="1">
      <alignment horizontal="left" vertical="top" wrapText="1"/>
      <protection/>
    </xf>
    <xf numFmtId="0" fontId="0" fillId="0" borderId="31" xfId="93" applyFont="1" applyFill="1" applyBorder="1" applyAlignment="1">
      <alignment vertical="top" wrapText="1"/>
      <protection/>
    </xf>
    <xf numFmtId="0" fontId="3" fillId="42" borderId="20" xfId="0" applyFont="1" applyFill="1" applyBorder="1" applyAlignment="1" applyProtection="1">
      <alignment vertical="top"/>
      <protection/>
    </xf>
    <xf numFmtId="0" fontId="0" fillId="0" borderId="31" xfId="93" applyFont="1" applyFill="1" applyBorder="1" applyAlignment="1">
      <alignment vertical="top" wrapText="1"/>
      <protection/>
    </xf>
    <xf numFmtId="0" fontId="6" fillId="13" borderId="0" xfId="0" applyFont="1" applyFill="1" applyAlignment="1" applyProtection="1">
      <alignment vertical="top"/>
      <protection/>
    </xf>
    <xf numFmtId="0" fontId="0" fillId="0" borderId="0" xfId="0" applyAlignment="1" applyProtection="1">
      <alignment vertical="top"/>
      <protection/>
    </xf>
    <xf numFmtId="0" fontId="0" fillId="0" borderId="16" xfId="0" applyFont="1" applyFill="1" applyBorder="1" applyAlignment="1" applyProtection="1">
      <alignment vertical="top" wrapText="1"/>
      <protection locked="0"/>
    </xf>
    <xf numFmtId="0" fontId="0" fillId="0" borderId="0" xfId="0" applyFont="1" applyAlignment="1" applyProtection="1">
      <alignment/>
      <protection/>
    </xf>
    <xf numFmtId="0" fontId="60" fillId="50" borderId="36" xfId="0" applyFont="1" applyFill="1" applyBorder="1" applyAlignment="1" applyProtection="1">
      <alignment vertical="top"/>
      <protection/>
    </xf>
    <xf numFmtId="0" fontId="3" fillId="50" borderId="37" xfId="0" applyFont="1" applyFill="1" applyBorder="1" applyAlignment="1" applyProtection="1">
      <alignment vertical="top"/>
      <protection/>
    </xf>
    <xf numFmtId="0" fontId="3" fillId="50" borderId="38" xfId="0" applyFont="1" applyFill="1" applyBorder="1" applyAlignment="1" applyProtection="1">
      <alignment vertical="top"/>
      <protection/>
    </xf>
    <xf numFmtId="0" fontId="3" fillId="50" borderId="39" xfId="0" applyFont="1" applyFill="1" applyBorder="1" applyAlignment="1" applyProtection="1">
      <alignment vertical="top"/>
      <protection/>
    </xf>
    <xf numFmtId="0" fontId="3" fillId="50" borderId="33" xfId="0" applyFont="1" applyFill="1" applyBorder="1" applyAlignment="1" applyProtection="1">
      <alignment vertical="top"/>
      <protection/>
    </xf>
    <xf numFmtId="0" fontId="3" fillId="50" borderId="40" xfId="0" applyFont="1" applyFill="1" applyBorder="1" applyAlignment="1" applyProtection="1">
      <alignment vertical="top"/>
      <protection/>
    </xf>
    <xf numFmtId="0" fontId="3" fillId="50" borderId="41" xfId="0" applyFont="1" applyFill="1" applyBorder="1" applyAlignment="1" applyProtection="1">
      <alignment vertical="top"/>
      <protection/>
    </xf>
    <xf numFmtId="0" fontId="3" fillId="50" borderId="42" xfId="0" applyFont="1" applyFill="1" applyBorder="1" applyAlignment="1" applyProtection="1">
      <alignment vertical="top"/>
      <protection/>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3" fillId="51" borderId="39" xfId="0" applyFont="1" applyFill="1" applyBorder="1" applyAlignment="1">
      <alignment/>
    </xf>
    <xf numFmtId="0" fontId="3" fillId="49" borderId="36" xfId="0" applyFont="1" applyFill="1" applyBorder="1" applyAlignment="1">
      <alignment/>
    </xf>
    <xf numFmtId="0" fontId="3" fillId="49" borderId="37" xfId="0" applyFont="1" applyFill="1" applyBorder="1" applyAlignment="1">
      <alignment/>
    </xf>
    <xf numFmtId="0" fontId="3" fillId="49" borderId="38" xfId="0" applyFont="1" applyFill="1" applyBorder="1" applyAlignment="1">
      <alignment/>
    </xf>
    <xf numFmtId="0" fontId="0" fillId="0" borderId="33" xfId="0" applyFill="1" applyBorder="1" applyAlignment="1">
      <alignment/>
    </xf>
    <xf numFmtId="0" fontId="5" fillId="51" borderId="39" xfId="0" applyFont="1" applyFill="1" applyBorder="1" applyAlignment="1">
      <alignment/>
    </xf>
    <xf numFmtId="0" fontId="3" fillId="13" borderId="43" xfId="0" applyFont="1" applyFill="1" applyBorder="1" applyAlignment="1">
      <alignment/>
    </xf>
    <xf numFmtId="0" fontId="0" fillId="52" borderId="44" xfId="0" applyFill="1" applyBorder="1" applyAlignment="1">
      <alignment/>
    </xf>
    <xf numFmtId="0" fontId="3" fillId="13" borderId="44" xfId="0" applyFont="1" applyFill="1" applyBorder="1" applyAlignment="1">
      <alignment/>
    </xf>
    <xf numFmtId="0" fontId="0" fillId="52" borderId="45" xfId="0" applyFill="1" applyBorder="1" applyAlignment="1">
      <alignment/>
    </xf>
    <xf numFmtId="0" fontId="3" fillId="13" borderId="46" xfId="0" applyFont="1" applyFill="1" applyBorder="1" applyAlignment="1">
      <alignment/>
    </xf>
    <xf numFmtId="0" fontId="3" fillId="13" borderId="47" xfId="0" applyFont="1" applyFill="1" applyBorder="1" applyAlignment="1">
      <alignment/>
    </xf>
    <xf numFmtId="0" fontId="3" fillId="13" borderId="48" xfId="0" applyFont="1" applyFill="1" applyBorder="1" applyAlignment="1">
      <alignment/>
    </xf>
    <xf numFmtId="0" fontId="0" fillId="51" borderId="39" xfId="0" applyFill="1" applyBorder="1" applyAlignment="1">
      <alignment/>
    </xf>
    <xf numFmtId="0" fontId="7" fillId="49" borderId="49" xfId="0" applyFont="1" applyFill="1" applyBorder="1" applyAlignment="1">
      <alignment horizontal="center" vertical="center" wrapText="1"/>
    </xf>
    <xf numFmtId="0" fontId="7" fillId="49" borderId="50" xfId="0" applyFont="1" applyFill="1" applyBorder="1" applyAlignment="1">
      <alignment horizontal="center" vertical="center" wrapText="1"/>
    </xf>
    <xf numFmtId="0" fontId="7" fillId="49" borderId="51" xfId="0" applyFont="1" applyFill="1" applyBorder="1" applyAlignment="1">
      <alignment horizontal="center" vertical="center" wrapText="1"/>
    </xf>
    <xf numFmtId="0" fontId="0" fillId="49" borderId="52" xfId="0" applyFont="1" applyFill="1" applyBorder="1" applyAlignment="1">
      <alignment vertical="center"/>
    </xf>
    <xf numFmtId="0" fontId="7" fillId="49" borderId="16" xfId="0" applyFont="1" applyFill="1" applyBorder="1" applyAlignment="1">
      <alignment horizontal="center" vertical="center"/>
    </xf>
    <xf numFmtId="0" fontId="7" fillId="49" borderId="35" xfId="0" applyFont="1" applyFill="1" applyBorder="1" applyAlignment="1">
      <alignment horizontal="center" vertical="center"/>
    </xf>
    <xf numFmtId="0" fontId="0" fillId="0" borderId="33" xfId="0" applyBorder="1" applyAlignment="1">
      <alignment/>
    </xf>
    <xf numFmtId="0" fontId="5" fillId="51" borderId="39" xfId="0" applyFont="1" applyFill="1" applyBorder="1" applyAlignment="1">
      <alignment vertical="top"/>
    </xf>
    <xf numFmtId="0" fontId="5" fillId="0" borderId="31" xfId="0" applyFont="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33" xfId="0" applyBorder="1" applyAlignment="1">
      <alignment/>
    </xf>
    <xf numFmtId="0" fontId="3" fillId="0" borderId="0" xfId="0" applyFont="1" applyBorder="1" applyAlignment="1">
      <alignment/>
    </xf>
    <xf numFmtId="0" fontId="3" fillId="13" borderId="45" xfId="0" applyFont="1" applyFill="1" applyBorder="1" applyAlignment="1">
      <alignment/>
    </xf>
    <xf numFmtId="0" fontId="0" fillId="0" borderId="39" xfId="0" applyBorder="1" applyAlignment="1">
      <alignment/>
    </xf>
    <xf numFmtId="0" fontId="7" fillId="49" borderId="57" xfId="0" applyFont="1" applyFill="1" applyBorder="1" applyAlignment="1">
      <alignment horizontal="center" vertical="center"/>
    </xf>
    <xf numFmtId="0" fontId="7" fillId="51" borderId="0" xfId="0" applyFont="1" applyFill="1" applyBorder="1" applyAlignment="1">
      <alignment horizontal="center" vertical="center"/>
    </xf>
    <xf numFmtId="0" fontId="0" fillId="0" borderId="31" xfId="0" applyFont="1" applyBorder="1" applyAlignment="1">
      <alignment horizontal="center" vertical="center"/>
    </xf>
    <xf numFmtId="0" fontId="5" fillId="0" borderId="31" xfId="0" applyFont="1" applyFill="1" applyBorder="1" applyAlignment="1">
      <alignment horizontal="center" vertical="top" wrapText="1"/>
    </xf>
    <xf numFmtId="0" fontId="0" fillId="0" borderId="40" xfId="0" applyBorder="1" applyAlignment="1">
      <alignment/>
    </xf>
    <xf numFmtId="0" fontId="0" fillId="0" borderId="41" xfId="0" applyBorder="1" applyAlignment="1">
      <alignment/>
    </xf>
    <xf numFmtId="0" fontId="5" fillId="0" borderId="41" xfId="0" applyFont="1" applyFill="1" applyBorder="1" applyAlignment="1">
      <alignment vertical="top" wrapText="1"/>
    </xf>
    <xf numFmtId="0" fontId="0" fillId="0" borderId="42" xfId="0" applyBorder="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3" fillId="42" borderId="45" xfId="0" applyFont="1" applyFill="1" applyBorder="1" applyAlignment="1" applyProtection="1">
      <alignment/>
      <protection locked="0"/>
    </xf>
    <xf numFmtId="0" fontId="3" fillId="49" borderId="45" xfId="0" applyFont="1" applyFill="1" applyBorder="1" applyAlignment="1" applyProtection="1">
      <alignment vertical="top" wrapText="1"/>
      <protection locked="0"/>
    </xf>
    <xf numFmtId="0" fontId="0" fillId="0" borderId="58"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3" fillId="42" borderId="20" xfId="0" applyFont="1" applyFill="1" applyBorder="1" applyAlignment="1" applyProtection="1">
      <alignment/>
      <protection locked="0"/>
    </xf>
    <xf numFmtId="0" fontId="3" fillId="49" borderId="31" xfId="0" applyFont="1" applyFill="1" applyBorder="1" applyAlignment="1" applyProtection="1">
      <alignment vertical="top" wrapText="1"/>
      <protection locked="0"/>
    </xf>
    <xf numFmtId="0" fontId="0" fillId="0" borderId="56" xfId="0" applyFont="1" applyBorder="1" applyAlignment="1" applyProtection="1">
      <alignment horizontal="left" vertical="top" wrapText="1"/>
      <protection locked="0"/>
    </xf>
    <xf numFmtId="0" fontId="0" fillId="51" borderId="43" xfId="0" applyFont="1" applyFill="1" applyBorder="1" applyAlignment="1">
      <alignment/>
    </xf>
    <xf numFmtId="0" fontId="0" fillId="0" borderId="44" xfId="0" applyFont="1" applyBorder="1" applyAlignment="1">
      <alignment/>
    </xf>
    <xf numFmtId="0" fontId="0" fillId="0" borderId="31" xfId="0" applyNumberFormat="1" applyFont="1" applyFill="1" applyBorder="1" applyAlignment="1">
      <alignment horizontal="center" vertical="top" wrapText="1"/>
    </xf>
    <xf numFmtId="0" fontId="0" fillId="0" borderId="31" xfId="93" applyNumberFormat="1" applyBorder="1" applyAlignment="1" applyProtection="1">
      <alignment horizontal="center" vertical="top"/>
      <protection/>
    </xf>
    <xf numFmtId="2" fontId="3" fillId="0" borderId="45" xfId="0" applyNumberFormat="1" applyFont="1" applyBorder="1" applyAlignment="1">
      <alignment horizontal="center"/>
    </xf>
    <xf numFmtId="166" fontId="0" fillId="0" borderId="59" xfId="0" applyNumberFormat="1" applyBorder="1" applyAlignment="1">
      <alignment horizontal="left" vertical="top"/>
    </xf>
    <xf numFmtId="14" fontId="0" fillId="0" borderId="59" xfId="0" applyNumberFormat="1" applyBorder="1" applyAlignment="1">
      <alignment horizontal="left" vertical="top"/>
    </xf>
    <xf numFmtId="0" fontId="0" fillId="0" borderId="60" xfId="93" applyFont="1" applyBorder="1" applyAlignment="1">
      <alignment wrapText="1"/>
      <protection/>
    </xf>
    <xf numFmtId="0" fontId="0" fillId="0" borderId="60" xfId="93" applyFont="1" applyBorder="1" applyAlignment="1">
      <alignment horizontal="left"/>
      <protection/>
    </xf>
    <xf numFmtId="166" fontId="0" fillId="0" borderId="31" xfId="0" applyNumberFormat="1" applyBorder="1" applyAlignment="1">
      <alignment horizontal="left" vertical="top"/>
    </xf>
    <xf numFmtId="14" fontId="0" fillId="0" borderId="31" xfId="0" applyNumberFormat="1" applyBorder="1" applyAlignment="1">
      <alignment horizontal="left" vertical="top"/>
    </xf>
    <xf numFmtId="0" fontId="0" fillId="0" borderId="31" xfId="93" applyFont="1" applyBorder="1" applyAlignment="1">
      <alignment horizontal="left"/>
      <protection/>
    </xf>
    <xf numFmtId="0" fontId="25" fillId="0" borderId="31" xfId="0" applyFont="1" applyBorder="1" applyAlignment="1">
      <alignment horizontal="center" vertical="center"/>
    </xf>
    <xf numFmtId="0" fontId="25" fillId="0" borderId="31" xfId="0" applyFont="1" applyBorder="1" applyAlignment="1">
      <alignment horizontal="center" vertical="center" wrapText="1"/>
    </xf>
    <xf numFmtId="9" fontId="25" fillId="0" borderId="31" xfId="0" applyNumberFormat="1" applyFont="1" applyFill="1" applyBorder="1" applyAlignment="1">
      <alignment horizontal="center" vertical="center"/>
    </xf>
    <xf numFmtId="0" fontId="0" fillId="0" borderId="35" xfId="0" applyFont="1" applyBorder="1" applyAlignment="1" applyProtection="1">
      <alignment horizontal="left" vertical="center"/>
      <protection locked="0"/>
    </xf>
    <xf numFmtId="0" fontId="0" fillId="0" borderId="33" xfId="0" applyBorder="1" applyAlignment="1" applyProtection="1">
      <alignment horizontal="left"/>
      <protection/>
    </xf>
    <xf numFmtId="0" fontId="3" fillId="42" borderId="30" xfId="0" applyFont="1" applyFill="1" applyBorder="1" applyAlignment="1" applyProtection="1">
      <alignment horizontal="left" vertical="center"/>
      <protection/>
    </xf>
    <xf numFmtId="0" fontId="0" fillId="49" borderId="30" xfId="0" applyFill="1" applyBorder="1" applyAlignment="1" applyProtection="1">
      <alignment horizontal="left" vertical="center"/>
      <protection/>
    </xf>
    <xf numFmtId="0" fontId="59" fillId="0" borderId="30" xfId="0" applyFont="1" applyBorder="1" applyAlignment="1" applyProtection="1">
      <alignment horizontal="left" vertical="center"/>
      <protection locked="0"/>
    </xf>
    <xf numFmtId="165" fontId="59" fillId="0" borderId="30" xfId="0" applyNumberFormat="1" applyFont="1" applyBorder="1" applyAlignment="1" applyProtection="1">
      <alignment horizontal="left" vertical="center"/>
      <protection locked="0"/>
    </xf>
    <xf numFmtId="0" fontId="3" fillId="42" borderId="0" xfId="0" applyFont="1" applyFill="1" applyBorder="1" applyAlignment="1" applyProtection="1">
      <alignment/>
      <protection locked="0"/>
    </xf>
    <xf numFmtId="0" fontId="3" fillId="51" borderId="21" xfId="0" applyFont="1" applyFill="1" applyBorder="1" applyAlignment="1" applyProtection="1">
      <alignment vertical="center"/>
      <protection/>
    </xf>
    <xf numFmtId="14" fontId="0" fillId="0" borderId="35" xfId="0" applyNumberFormat="1" applyFont="1" applyBorder="1" applyAlignment="1" applyProtection="1" quotePrefix="1">
      <alignment horizontal="left" vertical="center"/>
      <protection locked="0"/>
    </xf>
    <xf numFmtId="0" fontId="3" fillId="51" borderId="19" xfId="0" applyFont="1" applyFill="1" applyBorder="1" applyAlignment="1" applyProtection="1">
      <alignment horizontal="left" vertical="center"/>
      <protection/>
    </xf>
    <xf numFmtId="0" fontId="3" fillId="0" borderId="19" xfId="0" applyFont="1" applyBorder="1" applyAlignment="1" applyProtection="1">
      <alignment horizontal="left" vertical="center"/>
      <protection/>
    </xf>
    <xf numFmtId="0" fontId="1" fillId="51" borderId="0" xfId="0" applyFont="1" applyFill="1" applyAlignment="1" applyProtection="1">
      <alignment/>
      <protection/>
    </xf>
    <xf numFmtId="0" fontId="25" fillId="0" borderId="31" xfId="0" applyFont="1" applyBorder="1" applyAlignment="1">
      <alignment horizontal="center"/>
    </xf>
    <xf numFmtId="0" fontId="61" fillId="51" borderId="0" xfId="0" applyFont="1" applyFill="1" applyAlignment="1">
      <alignment/>
    </xf>
    <xf numFmtId="0" fontId="62" fillId="51" borderId="0" xfId="0" applyFont="1" applyFill="1" applyAlignment="1">
      <alignment/>
    </xf>
    <xf numFmtId="0" fontId="0" fillId="51" borderId="0" xfId="0" applyFill="1" applyAlignment="1">
      <alignment/>
    </xf>
    <xf numFmtId="0" fontId="0" fillId="0" borderId="31" xfId="0" applyFont="1" applyBorder="1" applyAlignment="1">
      <alignment wrapText="1"/>
    </xf>
    <xf numFmtId="0" fontId="3" fillId="49" borderId="22" xfId="0" applyFont="1" applyFill="1" applyBorder="1" applyAlignment="1" applyProtection="1">
      <alignment vertical="center"/>
      <protection/>
    </xf>
    <xf numFmtId="0" fontId="3" fillId="49" borderId="23" xfId="0" applyFont="1" applyFill="1" applyBorder="1" applyAlignment="1" applyProtection="1">
      <alignment vertical="center"/>
      <protection/>
    </xf>
    <xf numFmtId="0" fontId="3" fillId="49" borderId="24" xfId="0" applyFont="1" applyFill="1" applyBorder="1" applyAlignment="1" applyProtection="1">
      <alignment vertical="center"/>
      <protection/>
    </xf>
    <xf numFmtId="0" fontId="0" fillId="0" borderId="36" xfId="0" applyFont="1" applyFill="1" applyBorder="1" applyAlignment="1" applyProtection="1">
      <alignment vertical="top"/>
      <protection/>
    </xf>
    <xf numFmtId="0" fontId="58" fillId="0" borderId="37" xfId="0" applyFont="1" applyFill="1" applyBorder="1" applyAlignment="1" applyProtection="1">
      <alignment vertical="top"/>
      <protection/>
    </xf>
    <xf numFmtId="0" fontId="58" fillId="0" borderId="38" xfId="0" applyFont="1" applyFill="1" applyBorder="1" applyAlignment="1" applyProtection="1">
      <alignment vertical="top"/>
      <protection/>
    </xf>
    <xf numFmtId="0" fontId="0" fillId="0" borderId="39" xfId="0" applyFont="1" applyFill="1" applyBorder="1" applyAlignment="1" applyProtection="1">
      <alignment vertical="top"/>
      <protection/>
    </xf>
    <xf numFmtId="0" fontId="58" fillId="0" borderId="33" xfId="0" applyFont="1" applyFill="1" applyBorder="1" applyAlignment="1" applyProtection="1">
      <alignment vertical="top"/>
      <protection/>
    </xf>
    <xf numFmtId="0" fontId="0" fillId="0" borderId="39" xfId="0" applyFont="1" applyFill="1" applyBorder="1" applyAlignment="1">
      <alignment vertical="top"/>
    </xf>
    <xf numFmtId="0" fontId="0" fillId="0" borderId="33" xfId="0" applyFont="1" applyFill="1" applyBorder="1" applyAlignment="1">
      <alignment vertical="top"/>
    </xf>
    <xf numFmtId="0" fontId="0" fillId="0" borderId="40" xfId="0" applyFont="1" applyFill="1" applyBorder="1" applyAlignment="1" applyProtection="1">
      <alignment vertical="top"/>
      <protection/>
    </xf>
    <xf numFmtId="0" fontId="63" fillId="0" borderId="41" xfId="0" applyFont="1" applyFill="1" applyBorder="1" applyAlignment="1" applyProtection="1">
      <alignment vertical="top"/>
      <protection/>
    </xf>
    <xf numFmtId="0" fontId="63" fillId="0" borderId="42" xfId="0" applyFont="1" applyFill="1" applyBorder="1" applyAlignment="1" applyProtection="1">
      <alignment vertical="top"/>
      <protection/>
    </xf>
    <xf numFmtId="0" fontId="0" fillId="0" borderId="31" xfId="0" applyFont="1" applyBorder="1" applyAlignment="1" applyProtection="1">
      <alignment vertical="top" wrapText="1"/>
      <protection locked="0"/>
    </xf>
    <xf numFmtId="0" fontId="0" fillId="0" borderId="31" xfId="0" applyFont="1" applyBorder="1" applyAlignment="1" applyProtection="1">
      <alignment vertical="top" wrapText="1"/>
      <protection/>
    </xf>
    <xf numFmtId="0" fontId="0" fillId="0" borderId="31" xfId="0" applyFont="1" applyBorder="1" applyAlignment="1" applyProtection="1">
      <alignment horizontal="left" vertical="top" wrapText="1"/>
      <protection locked="0"/>
    </xf>
    <xf numFmtId="0" fontId="0" fillId="51" borderId="16" xfId="93" applyFont="1" applyFill="1" applyBorder="1" applyAlignment="1" applyProtection="1">
      <alignment vertical="top" wrapText="1"/>
      <protection locked="0"/>
    </xf>
    <xf numFmtId="0" fontId="0" fillId="0" borderId="16" xfId="93" applyFont="1" applyFill="1" applyBorder="1" applyAlignment="1" applyProtection="1">
      <alignment vertical="top" wrapText="1"/>
      <protection locked="0"/>
    </xf>
    <xf numFmtId="0" fontId="5" fillId="51" borderId="16" xfId="93" applyFont="1" applyFill="1" applyBorder="1" applyAlignment="1" applyProtection="1">
      <alignment vertical="top" wrapText="1"/>
      <protection locked="0"/>
    </xf>
    <xf numFmtId="0" fontId="5" fillId="51" borderId="19" xfId="93" applyFont="1" applyFill="1" applyBorder="1" applyAlignment="1" applyProtection="1">
      <alignment vertical="top" wrapText="1"/>
      <protection locked="0"/>
    </xf>
    <xf numFmtId="0" fontId="5" fillId="51" borderId="31" xfId="93" applyFont="1" applyFill="1" applyBorder="1" applyAlignment="1" applyProtection="1">
      <alignment vertical="top" wrapText="1"/>
      <protection locked="0"/>
    </xf>
    <xf numFmtId="0" fontId="0" fillId="51" borderId="31" xfId="93" applyFont="1" applyFill="1" applyBorder="1" applyAlignment="1" applyProtection="1">
      <alignment vertical="top" wrapText="1"/>
      <protection locked="0"/>
    </xf>
    <xf numFmtId="0" fontId="64" fillId="51" borderId="31" xfId="0" applyFont="1" applyFill="1" applyBorder="1" applyAlignment="1">
      <alignment horizontal="left" vertical="center" wrapText="1"/>
    </xf>
    <xf numFmtId="0" fontId="64" fillId="51" borderId="31" xfId="0" applyFont="1" applyFill="1" applyBorder="1" applyAlignment="1">
      <alignment horizontal="center" wrapText="1"/>
    </xf>
    <xf numFmtId="0" fontId="0" fillId="51" borderId="31" xfId="0" applyFill="1" applyBorder="1" applyAlignment="1">
      <alignment wrapText="1"/>
    </xf>
    <xf numFmtId="0" fontId="64" fillId="51" borderId="31" xfId="0" applyFont="1" applyFill="1" applyBorder="1" applyAlignment="1">
      <alignment horizontal="center" vertical="center" wrapText="1"/>
    </xf>
    <xf numFmtId="0" fontId="0" fillId="51" borderId="31" xfId="0" applyFill="1" applyBorder="1" applyAlignment="1">
      <alignment horizontal="center" wrapText="1"/>
    </xf>
    <xf numFmtId="0" fontId="36" fillId="51" borderId="31" xfId="0" applyFont="1" applyFill="1" applyBorder="1" applyAlignment="1">
      <alignment horizontal="left" vertical="center" wrapText="1"/>
    </xf>
    <xf numFmtId="0" fontId="36" fillId="51" borderId="31" xfId="0" applyFont="1" applyFill="1" applyBorder="1" applyAlignment="1">
      <alignment horizontal="center" wrapText="1"/>
    </xf>
    <xf numFmtId="0" fontId="0" fillId="51" borderId="31" xfId="0" applyFill="1" applyBorder="1" applyAlignment="1">
      <alignment horizontal="center" vertical="center" wrapText="1"/>
    </xf>
    <xf numFmtId="0" fontId="56" fillId="53" borderId="31" xfId="0" applyFont="1" applyFill="1" applyBorder="1" applyAlignment="1">
      <alignment wrapText="1"/>
    </xf>
    <xf numFmtId="0" fontId="65" fillId="53" borderId="31" xfId="0" applyFont="1" applyFill="1" applyBorder="1" applyAlignment="1">
      <alignment horizontal="center" wrapText="1"/>
    </xf>
    <xf numFmtId="0" fontId="0" fillId="0" borderId="31" xfId="0" applyBorder="1" applyAlignment="1">
      <alignment/>
    </xf>
    <xf numFmtId="0" fontId="64" fillId="30" borderId="31" xfId="0" applyFont="1" applyFill="1" applyBorder="1" applyAlignment="1">
      <alignment horizontal="left" vertical="center" wrapText="1"/>
    </xf>
    <xf numFmtId="0" fontId="64" fillId="30" borderId="31" xfId="0" applyFont="1" applyFill="1" applyBorder="1" applyAlignment="1">
      <alignment horizontal="center" vertical="center" wrapText="1"/>
    </xf>
    <xf numFmtId="0" fontId="64" fillId="0" borderId="31" xfId="0" applyFont="1" applyBorder="1" applyAlignment="1">
      <alignment horizontal="center" wrapText="1"/>
    </xf>
    <xf numFmtId="0" fontId="0" fillId="51" borderId="31" xfId="0" applyFill="1" applyBorder="1" applyAlignment="1">
      <alignment/>
    </xf>
    <xf numFmtId="0" fontId="0" fillId="0" borderId="0" xfId="0" applyAlignment="1">
      <alignment wrapText="1"/>
    </xf>
    <xf numFmtId="0" fontId="64" fillId="0" borderId="0" xfId="0" applyFont="1" applyAlignment="1">
      <alignment horizontal="center" wrapText="1"/>
    </xf>
    <xf numFmtId="166" fontId="0" fillId="0" borderId="31" xfId="0" applyNumberFormat="1" applyBorder="1" applyAlignment="1">
      <alignment horizontal="left" vertical="top" wrapText="1"/>
    </xf>
    <xf numFmtId="14" fontId="0" fillId="0" borderId="31" xfId="0" applyNumberFormat="1" applyBorder="1" applyAlignment="1">
      <alignment horizontal="left" vertical="top" wrapText="1"/>
    </xf>
    <xf numFmtId="0" fontId="0" fillId="0" borderId="31" xfId="0" applyFont="1" applyBorder="1" applyAlignment="1">
      <alignment horizontal="left" vertical="top" wrapText="1"/>
    </xf>
    <xf numFmtId="0" fontId="0" fillId="0" borderId="3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0" fillId="0" borderId="42" xfId="0" applyFont="1" applyFill="1" applyBorder="1" applyAlignment="1" applyProtection="1">
      <alignment horizontal="left" vertical="top" wrapText="1"/>
      <protection/>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64">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b/>
        <i val="0"/>
        <color rgb="FFFF0000"/>
      </font>
      <fill>
        <patternFill>
          <bgColor rgb="FFFFFF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theme="0"/>
      </font>
    </dxf>
    <dxf>
      <font>
        <color theme="0"/>
      </font>
    </dxf>
    <dxf>
      <font>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5800725</xdr:colOff>
      <xdr:row>0</xdr:row>
      <xdr:rowOff>76200</xdr:rowOff>
    </xdr:from>
    <xdr:to>
      <xdr:col>2</xdr:col>
      <xdr:colOff>6838950</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24725"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9"/>
  <sheetViews>
    <sheetView showGridLines="0" tabSelected="1" zoomScale="80" zoomScaleNormal="80" zoomScalePageLayoutView="0" workbookViewId="0" topLeftCell="A1">
      <selection activeCell="G17" sqref="G17"/>
    </sheetView>
  </sheetViews>
  <sheetFormatPr defaultColWidth="11.421875" defaultRowHeight="12.75"/>
  <cols>
    <col min="1" max="2" width="11.421875" style="26" customWidth="1"/>
    <col min="3" max="3" width="105.7109375" style="26" customWidth="1"/>
    <col min="4" max="16384" width="11.421875" style="26" customWidth="1"/>
  </cols>
  <sheetData>
    <row r="1" spans="1:3" ht="15.75">
      <c r="A1" s="83" t="s">
        <v>83</v>
      </c>
      <c r="B1" s="25"/>
      <c r="C1" s="108"/>
    </row>
    <row r="2" spans="1:3" ht="15.75">
      <c r="A2" s="84" t="s">
        <v>82</v>
      </c>
      <c r="B2" s="27"/>
      <c r="C2" s="109"/>
    </row>
    <row r="3" spans="1:3" ht="12.75">
      <c r="A3" s="85"/>
      <c r="B3" s="28"/>
      <c r="C3" s="110"/>
    </row>
    <row r="4" spans="1:3" ht="12.75">
      <c r="A4" s="85" t="s">
        <v>173</v>
      </c>
      <c r="B4" s="29"/>
      <c r="C4" s="111"/>
    </row>
    <row r="5" spans="1:3" ht="12.75">
      <c r="A5" s="85" t="s">
        <v>1302</v>
      </c>
      <c r="B5" s="29"/>
      <c r="C5" s="111"/>
    </row>
    <row r="6" spans="1:3" ht="12.75">
      <c r="A6" s="85" t="s">
        <v>1439</v>
      </c>
      <c r="B6" s="29"/>
      <c r="C6" s="111"/>
    </row>
    <row r="7" spans="1:3" ht="12.75">
      <c r="A7" s="30"/>
      <c r="B7" s="31"/>
      <c r="C7" s="112"/>
    </row>
    <row r="8" spans="1:3" ht="18" customHeight="1">
      <c r="A8" s="32" t="s">
        <v>0</v>
      </c>
      <c r="B8" s="33"/>
      <c r="C8" s="113"/>
    </row>
    <row r="9" spans="1:3" ht="12.75" customHeight="1">
      <c r="A9" s="34" t="s">
        <v>84</v>
      </c>
      <c r="B9" s="35"/>
      <c r="C9" s="114"/>
    </row>
    <row r="10" spans="1:3" ht="12.75">
      <c r="A10" s="34" t="s">
        <v>85</v>
      </c>
      <c r="B10" s="35"/>
      <c r="C10" s="114"/>
    </row>
    <row r="11" spans="1:3" ht="12.75">
      <c r="A11" s="34" t="s">
        <v>86</v>
      </c>
      <c r="B11" s="35"/>
      <c r="C11" s="114"/>
    </row>
    <row r="12" spans="1:3" ht="12.75">
      <c r="A12" s="34" t="s">
        <v>87</v>
      </c>
      <c r="B12" s="35"/>
      <c r="C12" s="114"/>
    </row>
    <row r="13" spans="1:3" ht="12.75">
      <c r="A13" s="34" t="s">
        <v>88</v>
      </c>
      <c r="B13" s="35"/>
      <c r="C13" s="114"/>
    </row>
    <row r="14" spans="1:3" ht="12.75">
      <c r="A14" s="36"/>
      <c r="B14" s="37"/>
      <c r="C14" s="115"/>
    </row>
    <row r="15" ht="12.75">
      <c r="C15" s="116"/>
    </row>
    <row r="16" spans="1:3" ht="12.75">
      <c r="A16" s="38" t="s">
        <v>1</v>
      </c>
      <c r="B16" s="39"/>
      <c r="C16" s="117"/>
    </row>
    <row r="17" spans="1:3" ht="12.75">
      <c r="A17" s="222" t="s">
        <v>2</v>
      </c>
      <c r="B17" s="220"/>
      <c r="C17" s="213"/>
    </row>
    <row r="18" spans="1:3" ht="12.75">
      <c r="A18" s="222" t="s">
        <v>500</v>
      </c>
      <c r="B18" s="220"/>
      <c r="C18" s="213"/>
    </row>
    <row r="19" spans="1:3" ht="12.75">
      <c r="A19" s="222" t="s">
        <v>3</v>
      </c>
      <c r="B19" s="220"/>
      <c r="C19" s="213"/>
    </row>
    <row r="20" spans="1:3" ht="12.75">
      <c r="A20" s="222" t="s">
        <v>4</v>
      </c>
      <c r="B20" s="220"/>
      <c r="C20" s="221"/>
    </row>
    <row r="21" spans="1:3" ht="12.75">
      <c r="A21" s="222" t="s">
        <v>501</v>
      </c>
      <c r="B21" s="220"/>
      <c r="C21" s="118"/>
    </row>
    <row r="22" spans="1:3" ht="12.75">
      <c r="A22" s="222" t="s">
        <v>502</v>
      </c>
      <c r="B22" s="220"/>
      <c r="C22" s="213"/>
    </row>
    <row r="23" spans="1:3" ht="12.75">
      <c r="A23" s="222" t="s">
        <v>5</v>
      </c>
      <c r="B23" s="220"/>
      <c r="C23" s="213"/>
    </row>
    <row r="24" spans="1:3" ht="12.75">
      <c r="A24" s="222" t="s">
        <v>81</v>
      </c>
      <c r="B24" s="220"/>
      <c r="C24" s="213"/>
    </row>
    <row r="25" spans="1:3" s="41" customFormat="1" ht="12.75">
      <c r="A25" s="222" t="s">
        <v>47</v>
      </c>
      <c r="B25" s="220"/>
      <c r="C25" s="213"/>
    </row>
    <row r="26" spans="1:3" s="41" customFormat="1" ht="12.75">
      <c r="A26" s="223" t="s">
        <v>566</v>
      </c>
      <c r="B26" s="220"/>
      <c r="C26" s="213"/>
    </row>
    <row r="27" spans="1:3" s="41" customFormat="1" ht="12.75">
      <c r="A27" s="223" t="s">
        <v>567</v>
      </c>
      <c r="B27" s="220"/>
      <c r="C27" s="213"/>
    </row>
    <row r="28" ht="12.75">
      <c r="C28" s="214"/>
    </row>
    <row r="29" spans="1:3" ht="12.75">
      <c r="A29" s="38" t="s">
        <v>51</v>
      </c>
      <c r="B29" s="39"/>
      <c r="C29" s="215"/>
    </row>
    <row r="30" spans="1:3" ht="12.75">
      <c r="A30" s="42"/>
      <c r="B30" s="43"/>
      <c r="C30" s="216"/>
    </row>
    <row r="31" spans="1:3" ht="12.75">
      <c r="A31" s="40" t="s">
        <v>9</v>
      </c>
      <c r="B31" s="44"/>
      <c r="C31" s="217"/>
    </row>
    <row r="32" spans="1:3" ht="12.75">
      <c r="A32" s="40" t="s">
        <v>10</v>
      </c>
      <c r="B32" s="44"/>
      <c r="C32" s="217"/>
    </row>
    <row r="33" spans="1:3" ht="12.75" customHeight="1">
      <c r="A33" s="40" t="s">
        <v>11</v>
      </c>
      <c r="B33" s="44"/>
      <c r="C33" s="217"/>
    </row>
    <row r="34" spans="1:3" ht="12.75" customHeight="1">
      <c r="A34" s="40" t="s">
        <v>12</v>
      </c>
      <c r="B34" s="45"/>
      <c r="C34" s="218"/>
    </row>
    <row r="35" spans="1:3" ht="12.75">
      <c r="A35" s="40" t="s">
        <v>13</v>
      </c>
      <c r="B35" s="44"/>
      <c r="C35" s="217"/>
    </row>
    <row r="36" spans="1:3" ht="12.75">
      <c r="A36" s="42"/>
      <c r="B36" s="43"/>
      <c r="C36" s="216"/>
    </row>
    <row r="37" spans="1:3" ht="12.75">
      <c r="A37" s="40" t="s">
        <v>9</v>
      </c>
      <c r="B37" s="44"/>
      <c r="C37" s="217"/>
    </row>
    <row r="38" spans="1:3" ht="12.75">
      <c r="A38" s="40" t="s">
        <v>10</v>
      </c>
      <c r="B38" s="44"/>
      <c r="C38" s="217"/>
    </row>
    <row r="39" spans="1:3" ht="12.75">
      <c r="A39" s="40" t="s">
        <v>11</v>
      </c>
      <c r="B39" s="44"/>
      <c r="C39" s="217"/>
    </row>
    <row r="40" spans="1:3" ht="12.75">
      <c r="A40" s="40" t="s">
        <v>12</v>
      </c>
      <c r="B40" s="45"/>
      <c r="C40" s="218"/>
    </row>
    <row r="41" spans="1:3" ht="12.75">
      <c r="A41" s="40" t="s">
        <v>13</v>
      </c>
      <c r="B41" s="44"/>
      <c r="C41" s="217"/>
    </row>
    <row r="43" ht="12.75">
      <c r="A43" s="107" t="s">
        <v>52</v>
      </c>
    </row>
    <row r="44" ht="12.75">
      <c r="A44" s="107" t="s">
        <v>454</v>
      </c>
    </row>
    <row r="45" ht="12.75">
      <c r="A45" s="107" t="s">
        <v>455</v>
      </c>
    </row>
    <row r="47" ht="12.75" customHeight="1" hidden="1">
      <c r="A47" s="224" t="s">
        <v>568</v>
      </c>
    </row>
    <row r="48" ht="12.75" customHeight="1" hidden="1">
      <c r="A48" s="224" t="s">
        <v>569</v>
      </c>
    </row>
    <row r="49" ht="12.75" customHeight="1" hidden="1">
      <c r="A49" s="224" t="s">
        <v>570</v>
      </c>
    </row>
  </sheetData>
  <sheetProtection/>
  <dataValidations count="11">
    <dataValidation allowBlank="1" showInputMessage="1" showErrorMessage="1" prompt="Insert tester name and organization" sqref="C23"/>
    <dataValidation allowBlank="1" showInputMessage="1" showErrorMessage="1" prompt="Insert complete agency name" sqref="C17"/>
    <dataValidation allowBlank="1" showInputMessage="1" showErrorMessage="1" prompt="Insert complete agency code" sqref="C18"/>
    <dataValidation allowBlank="1" showInputMessage="1" showErrorMessage="1" prompt="Insert city, state and address or building number" sqref="C19"/>
    <dataValidation allowBlank="1" showInputMessage="1" showErrorMessage="1" prompt="Insert date testing occurred" sqref="C20"/>
    <dataValidation allowBlank="1" showInputMessage="1" showErrorMessage="1" prompt="Insert date of closing conference" sqref="C21"/>
    <dataValidation allowBlank="1" showInputMessage="1" showErrorMessage="1" prompt="Insert agency code(s) for all shared agencies" sqref="C22"/>
    <dataValidation allowBlank="1" showInputMessage="1" showErrorMessage="1" prompt="Insert device/host name" sqref="C24"/>
    <dataValidation allowBlank="1" showInputMessage="1" showErrorMessage="1" prompt="Insert operating system version (major and minor release/version)" sqref="C25"/>
    <dataValidation type="list" allowBlank="1" showInputMessage="1" showErrorMessage="1" prompt="Select logical network location of device" sqref="C26">
      <formula1>$A$47:$A$49</formula1>
    </dataValidation>
    <dataValidation allowBlank="1" showInputMessage="1" showErrorMessage="1" prompt="Insert device function" sqref="C27"/>
  </dataValidations>
  <printOptions horizontalCentered="1"/>
  <pageMargins left="0.25" right="0.25" top="0.5" bottom="0.5" header="0.25" footer="0.25"/>
  <pageSetup fitToHeight="1" fitToWidth="1" horizontalDpi="1200" verticalDpi="1200" orientation="landscape"/>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9"/>
  <sheetViews>
    <sheetView showGridLines="0" zoomScale="90" zoomScaleNormal="90" zoomScalePageLayoutView="0" workbookViewId="0" topLeftCell="A1">
      <selection activeCell="D36" sqref="D36"/>
    </sheetView>
  </sheetViews>
  <sheetFormatPr defaultColWidth="9.140625" defaultRowHeight="12.75"/>
  <cols>
    <col min="2" max="2" width="11.7109375" style="0" customWidth="1"/>
    <col min="3" max="3" width="11.28125" style="0" customWidth="1"/>
    <col min="4" max="4" width="12.7109375" style="0" customWidth="1"/>
    <col min="5" max="5" width="9.8515625" style="0" customWidth="1"/>
    <col min="6" max="7" width="12.28125" style="0" customWidth="1"/>
    <col min="8" max="9" width="14.140625" style="0" hidden="1" customWidth="1"/>
    <col min="14" max="14" width="9.140625" style="0" customWidth="1"/>
  </cols>
  <sheetData>
    <row r="1" spans="1:16" ht="12.75">
      <c r="A1" s="9" t="s">
        <v>53</v>
      </c>
      <c r="B1" s="10"/>
      <c r="C1" s="10"/>
      <c r="D1" s="10"/>
      <c r="E1" s="10"/>
      <c r="F1" s="10"/>
      <c r="G1" s="10"/>
      <c r="H1" s="10"/>
      <c r="I1" s="10"/>
      <c r="J1" s="10"/>
      <c r="K1" s="10"/>
      <c r="L1" s="10"/>
      <c r="M1" s="10"/>
      <c r="N1" s="10"/>
      <c r="O1" s="10"/>
      <c r="P1" s="11"/>
    </row>
    <row r="2" spans="1:16" s="1" customFormat="1" ht="18" customHeight="1">
      <c r="A2" s="12" t="s">
        <v>19</v>
      </c>
      <c r="B2" s="13"/>
      <c r="C2" s="13"/>
      <c r="D2" s="13"/>
      <c r="E2" s="13"/>
      <c r="F2" s="13"/>
      <c r="G2" s="13"/>
      <c r="H2" s="13"/>
      <c r="I2" s="13"/>
      <c r="J2" s="13"/>
      <c r="K2" s="13"/>
      <c r="L2" s="13"/>
      <c r="M2" s="13"/>
      <c r="N2" s="13"/>
      <c r="O2" s="13"/>
      <c r="P2" s="14"/>
    </row>
    <row r="3" spans="1:16" s="1" customFormat="1" ht="12.75" customHeight="1">
      <c r="A3" s="15" t="s">
        <v>506</v>
      </c>
      <c r="B3" s="16"/>
      <c r="C3" s="16"/>
      <c r="D3" s="16"/>
      <c r="E3" s="16"/>
      <c r="F3" s="16"/>
      <c r="G3" s="16"/>
      <c r="H3" s="16"/>
      <c r="I3" s="16"/>
      <c r="J3" s="16"/>
      <c r="K3" s="16"/>
      <c r="L3" s="16"/>
      <c r="M3" s="16"/>
      <c r="N3" s="16"/>
      <c r="O3" s="16"/>
      <c r="P3" s="17"/>
    </row>
    <row r="4" spans="1:16" s="1" customFormat="1" ht="12.75">
      <c r="A4" s="15"/>
      <c r="B4" s="16"/>
      <c r="C4" s="16"/>
      <c r="D4" s="16"/>
      <c r="E4" s="16"/>
      <c r="F4" s="16"/>
      <c r="G4" s="16"/>
      <c r="H4" s="16"/>
      <c r="I4" s="16"/>
      <c r="J4" s="16"/>
      <c r="K4" s="16"/>
      <c r="L4" s="16"/>
      <c r="M4" s="16"/>
      <c r="N4" s="16"/>
      <c r="O4" s="16"/>
      <c r="P4" s="17"/>
    </row>
    <row r="5" spans="1:16" s="1" customFormat="1" ht="12.75">
      <c r="A5" s="15" t="s">
        <v>77</v>
      </c>
      <c r="B5" s="16"/>
      <c r="C5" s="16"/>
      <c r="D5" s="16"/>
      <c r="E5" s="16"/>
      <c r="F5" s="16"/>
      <c r="G5" s="16"/>
      <c r="H5" s="16"/>
      <c r="I5" s="16"/>
      <c r="J5" s="16"/>
      <c r="K5" s="16"/>
      <c r="L5" s="16"/>
      <c r="M5" s="16"/>
      <c r="N5" s="16"/>
      <c r="O5" s="16"/>
      <c r="P5" s="17"/>
    </row>
    <row r="6" spans="1:16" s="1" customFormat="1" ht="12.75">
      <c r="A6" s="15" t="s">
        <v>78</v>
      </c>
      <c r="B6" s="16"/>
      <c r="C6" s="16"/>
      <c r="D6" s="16"/>
      <c r="E6" s="16"/>
      <c r="F6" s="16"/>
      <c r="G6" s="16"/>
      <c r="H6" s="16"/>
      <c r="I6" s="16"/>
      <c r="J6" s="16"/>
      <c r="K6" s="16"/>
      <c r="L6" s="16"/>
      <c r="M6" s="16"/>
      <c r="N6" s="16"/>
      <c r="O6" s="16"/>
      <c r="P6" s="17"/>
    </row>
    <row r="7" spans="1:16" s="1" customFormat="1" ht="12.75">
      <c r="A7" s="22"/>
      <c r="B7" s="18"/>
      <c r="C7" s="18"/>
      <c r="D7" s="18"/>
      <c r="E7" s="18"/>
      <c r="F7" s="18"/>
      <c r="G7" s="18"/>
      <c r="H7" s="18"/>
      <c r="I7" s="18"/>
      <c r="J7" s="18"/>
      <c r="K7" s="18"/>
      <c r="L7" s="18"/>
      <c r="M7" s="18"/>
      <c r="N7" s="18"/>
      <c r="O7" s="18"/>
      <c r="P7" s="19"/>
    </row>
    <row r="8" spans="1:16" ht="12.75">
      <c r="A8" s="146"/>
      <c r="B8" s="147"/>
      <c r="C8" s="147"/>
      <c r="D8" s="147"/>
      <c r="E8" s="147"/>
      <c r="F8" s="147"/>
      <c r="G8" s="147"/>
      <c r="H8" s="147"/>
      <c r="I8" s="147"/>
      <c r="J8" s="147"/>
      <c r="K8" s="147"/>
      <c r="L8" s="147"/>
      <c r="M8" s="147"/>
      <c r="N8" s="147"/>
      <c r="O8" s="147"/>
      <c r="P8" s="148"/>
    </row>
    <row r="9" spans="1:16" s="1" customFormat="1" ht="12.75" customHeight="1">
      <c r="A9" s="149"/>
      <c r="B9" s="150" t="s">
        <v>507</v>
      </c>
      <c r="C9" s="151"/>
      <c r="D9" s="151"/>
      <c r="E9" s="151"/>
      <c r="F9" s="151"/>
      <c r="G9" s="152"/>
      <c r="H9"/>
      <c r="I9"/>
      <c r="J9"/>
      <c r="P9" s="153"/>
    </row>
    <row r="10" spans="1:16" s="1" customFormat="1" ht="12.75" customHeight="1">
      <c r="A10" s="154" t="s">
        <v>508</v>
      </c>
      <c r="B10" s="155" t="s">
        <v>509</v>
      </c>
      <c r="C10" s="156"/>
      <c r="D10" s="157"/>
      <c r="E10" s="157"/>
      <c r="F10" s="157"/>
      <c r="G10" s="158"/>
      <c r="H10"/>
      <c r="I10"/>
      <c r="J10"/>
      <c r="K10" s="159" t="s">
        <v>510</v>
      </c>
      <c r="L10" s="160"/>
      <c r="M10" s="160"/>
      <c r="N10" s="160"/>
      <c r="O10" s="161"/>
      <c r="P10" s="153"/>
    </row>
    <row r="11" spans="1:16" ht="36">
      <c r="A11" s="162"/>
      <c r="B11" s="163" t="s">
        <v>511</v>
      </c>
      <c r="C11" s="164" t="s">
        <v>512</v>
      </c>
      <c r="D11" s="164" t="s">
        <v>513</v>
      </c>
      <c r="E11" s="164" t="s">
        <v>20</v>
      </c>
      <c r="F11" s="164" t="s">
        <v>561</v>
      </c>
      <c r="G11" s="165" t="s">
        <v>514</v>
      </c>
      <c r="K11" s="166" t="s">
        <v>25</v>
      </c>
      <c r="L11" s="24"/>
      <c r="M11" s="167" t="s">
        <v>24</v>
      </c>
      <c r="N11" s="167" t="s">
        <v>22</v>
      </c>
      <c r="O11" s="168" t="s">
        <v>23</v>
      </c>
      <c r="P11" s="169"/>
    </row>
    <row r="12" spans="1:16" ht="12.75" customHeight="1">
      <c r="A12" s="170"/>
      <c r="B12" s="210">
        <f>COUNTIF('Test Cases'!J3:J306,"Pass")</f>
        <v>0</v>
      </c>
      <c r="C12" s="211">
        <f>COUNTIF('Test Cases'!J3:J306,"Fail")</f>
        <v>0</v>
      </c>
      <c r="D12" s="225">
        <f>COUNTIF('Test Cases'!J3:J306,"Info")</f>
        <v>0</v>
      </c>
      <c r="E12" s="210">
        <f>COUNTIF('Test Cases'!J3:J306,"N/A")</f>
        <v>0</v>
      </c>
      <c r="F12" s="210">
        <f>B12+C12</f>
        <v>0</v>
      </c>
      <c r="G12" s="212">
        <f>D24/100</f>
        <v>0</v>
      </c>
      <c r="K12" s="172" t="s">
        <v>515</v>
      </c>
      <c r="L12" s="173"/>
      <c r="M12" s="174">
        <f>COUNTA('Test Cases'!J3:J306)</f>
        <v>0</v>
      </c>
      <c r="N12" s="174">
        <f>O12-M12</f>
        <v>79</v>
      </c>
      <c r="O12" s="175">
        <f>COUNTA('Test Cases'!A3:A306)</f>
        <v>79</v>
      </c>
      <c r="P12" s="176"/>
    </row>
    <row r="13" spans="1:16" ht="12.75" customHeight="1">
      <c r="A13" s="170"/>
      <c r="B13" s="177"/>
      <c r="C13" s="2"/>
      <c r="D13" s="2"/>
      <c r="E13" s="2"/>
      <c r="F13" s="2"/>
      <c r="G13" s="2"/>
      <c r="K13" s="20"/>
      <c r="L13" s="20"/>
      <c r="M13" s="20"/>
      <c r="N13" s="20"/>
      <c r="O13" s="20"/>
      <c r="P13" s="176"/>
    </row>
    <row r="14" spans="1:16" ht="12.75" customHeight="1">
      <c r="A14" s="170"/>
      <c r="B14" s="155" t="s">
        <v>516</v>
      </c>
      <c r="C14" s="157"/>
      <c r="D14" s="157"/>
      <c r="E14" s="157"/>
      <c r="F14" s="157"/>
      <c r="G14" s="178"/>
      <c r="K14" s="20"/>
      <c r="L14" s="20"/>
      <c r="M14" s="20"/>
      <c r="N14" s="20"/>
      <c r="O14" s="20"/>
      <c r="P14" s="176"/>
    </row>
    <row r="15" spans="1:16" ht="12.75" customHeight="1">
      <c r="A15" s="179"/>
      <c r="B15" s="180" t="s">
        <v>517</v>
      </c>
      <c r="C15" s="180" t="s">
        <v>34</v>
      </c>
      <c r="D15" s="180" t="s">
        <v>7</v>
      </c>
      <c r="E15" s="180" t="s">
        <v>8</v>
      </c>
      <c r="F15" s="180" t="s">
        <v>20</v>
      </c>
      <c r="G15" s="180" t="s">
        <v>518</v>
      </c>
      <c r="H15" s="181" t="s">
        <v>562</v>
      </c>
      <c r="I15" s="181" t="s">
        <v>563</v>
      </c>
      <c r="K15" s="3"/>
      <c r="L15" s="3"/>
      <c r="M15" s="3"/>
      <c r="N15" s="3"/>
      <c r="O15" s="3"/>
      <c r="P15" s="169"/>
    </row>
    <row r="16" spans="1:16" ht="12.75" customHeight="1">
      <c r="A16" s="179"/>
      <c r="B16" s="182">
        <v>8</v>
      </c>
      <c r="C16" s="183">
        <f>COUNTIF('Test Cases'!AA:AA,B16)</f>
        <v>0</v>
      </c>
      <c r="D16" s="171">
        <f>_xlfn.COUNTIFS('Test Cases'!AA:AA,B16,'Test Cases'!J:J,$D$15)</f>
        <v>0</v>
      </c>
      <c r="E16" s="171">
        <f>_xlfn.COUNTIFS('Test Cases'!AA:AA,B16,'Test Cases'!J:J,$E$15)</f>
        <v>0</v>
      </c>
      <c r="F16" s="171">
        <f>_xlfn.COUNTIFS('Test Cases'!AA:AA,B16,'Test Cases'!J:J,$F$15)</f>
        <v>0</v>
      </c>
      <c r="G16" s="200">
        <v>1500</v>
      </c>
      <c r="H16">
        <f aca="true" t="shared" si="0" ref="H16:H23">(C16-F16)*(G16)</f>
        <v>0</v>
      </c>
      <c r="I16">
        <f aca="true" t="shared" si="1" ref="I16:I23">D16*G16</f>
        <v>0</v>
      </c>
      <c r="K16" s="2"/>
      <c r="L16" s="2"/>
      <c r="M16" s="2"/>
      <c r="N16" s="2"/>
      <c r="O16" s="2"/>
      <c r="P16" s="169"/>
    </row>
    <row r="17" spans="1:16" ht="12.75" customHeight="1">
      <c r="A17" s="179"/>
      <c r="B17" s="182">
        <v>7</v>
      </c>
      <c r="C17" s="183">
        <f>COUNTIF('Test Cases'!AA:AA,B17)</f>
        <v>8</v>
      </c>
      <c r="D17" s="171">
        <f>_xlfn.COUNTIFS('Test Cases'!AA:AA,B17,'Test Cases'!J:J,$D$15)</f>
        <v>0</v>
      </c>
      <c r="E17" s="171">
        <f>_xlfn.COUNTIFS('Test Cases'!AA:AA,B17,'Test Cases'!J:J,$E$15)</f>
        <v>0</v>
      </c>
      <c r="F17" s="171">
        <f>_xlfn.COUNTIFS('Test Cases'!AA:AA,B17,'Test Cases'!J:J,$F$15)</f>
        <v>0</v>
      </c>
      <c r="G17" s="200">
        <v>750</v>
      </c>
      <c r="H17">
        <f t="shared" si="0"/>
        <v>6000</v>
      </c>
      <c r="I17">
        <f t="shared" si="1"/>
        <v>0</v>
      </c>
      <c r="K17" s="2"/>
      <c r="L17" s="2"/>
      <c r="M17" s="2"/>
      <c r="N17" s="2"/>
      <c r="O17" s="2"/>
      <c r="P17" s="169"/>
    </row>
    <row r="18" spans="1:16" ht="12.75" customHeight="1">
      <c r="A18" s="179"/>
      <c r="B18" s="182">
        <v>6</v>
      </c>
      <c r="C18" s="183">
        <f>COUNTIF('Test Cases'!AA:AA,B18)</f>
        <v>6</v>
      </c>
      <c r="D18" s="171">
        <f>_xlfn.COUNTIFS('Test Cases'!AA:AA,B18,'Test Cases'!J:J,$D$15)</f>
        <v>0</v>
      </c>
      <c r="E18" s="171">
        <f>_xlfn.COUNTIFS('Test Cases'!AA:AA,B18,'Test Cases'!J:J,$E$15)</f>
        <v>0</v>
      </c>
      <c r="F18" s="171">
        <f>_xlfn.COUNTIFS('Test Cases'!AA:AA,B18,'Test Cases'!J:J,$F$15)</f>
        <v>0</v>
      </c>
      <c r="G18" s="200">
        <v>100</v>
      </c>
      <c r="H18">
        <f t="shared" si="0"/>
        <v>600</v>
      </c>
      <c r="I18">
        <f t="shared" si="1"/>
        <v>0</v>
      </c>
      <c r="K18" s="2"/>
      <c r="L18" s="2"/>
      <c r="M18" s="2"/>
      <c r="N18" s="2"/>
      <c r="O18" s="2"/>
      <c r="P18" s="169"/>
    </row>
    <row r="19" spans="1:16" ht="12.75" customHeight="1">
      <c r="A19" s="179"/>
      <c r="B19" s="182">
        <v>5</v>
      </c>
      <c r="C19" s="183">
        <f>COUNTIF('Test Cases'!AA:AA,B19)</f>
        <v>38</v>
      </c>
      <c r="D19" s="171">
        <f>_xlfn.COUNTIFS('Test Cases'!AA:AA,B19,'Test Cases'!J:J,$D$15)</f>
        <v>0</v>
      </c>
      <c r="E19" s="171">
        <f>_xlfn.COUNTIFS('Test Cases'!AA:AA,B19,'Test Cases'!J:J,$E$15)</f>
        <v>0</v>
      </c>
      <c r="F19" s="171">
        <f>_xlfn.COUNTIFS('Test Cases'!AA:AA,B19,'Test Cases'!J:J,$F$15)</f>
        <v>0</v>
      </c>
      <c r="G19" s="200">
        <v>50</v>
      </c>
      <c r="H19">
        <f t="shared" si="0"/>
        <v>1900</v>
      </c>
      <c r="I19">
        <f t="shared" si="1"/>
        <v>0</v>
      </c>
      <c r="K19" s="2"/>
      <c r="L19" s="2"/>
      <c r="M19" s="2"/>
      <c r="N19" s="2"/>
      <c r="O19" s="2"/>
      <c r="P19" s="169"/>
    </row>
    <row r="20" spans="1:16" ht="12.75" customHeight="1">
      <c r="A20" s="179"/>
      <c r="B20" s="182">
        <v>4</v>
      </c>
      <c r="C20" s="183">
        <f>COUNTIF('Test Cases'!AA:AA,B20)</f>
        <v>9</v>
      </c>
      <c r="D20" s="171">
        <f>_xlfn.COUNTIFS('Test Cases'!AA:AA,B20,'Test Cases'!J:J,$D$15)</f>
        <v>0</v>
      </c>
      <c r="E20" s="171">
        <f>_xlfn.COUNTIFS('Test Cases'!AA:AA,B20,'Test Cases'!J:J,$E$15)</f>
        <v>0</v>
      </c>
      <c r="F20" s="171">
        <f>_xlfn.COUNTIFS('Test Cases'!AA:AA,B20,'Test Cases'!J:J,$F$15)</f>
        <v>0</v>
      </c>
      <c r="G20" s="200">
        <v>10</v>
      </c>
      <c r="H20">
        <f t="shared" si="0"/>
        <v>90</v>
      </c>
      <c r="I20">
        <f t="shared" si="1"/>
        <v>0</v>
      </c>
      <c r="K20" s="2"/>
      <c r="L20" s="2"/>
      <c r="M20" s="2"/>
      <c r="N20" s="2"/>
      <c r="O20" s="2"/>
      <c r="P20" s="169"/>
    </row>
    <row r="21" spans="1:16" ht="12.75" customHeight="1">
      <c r="A21" s="179"/>
      <c r="B21" s="182">
        <v>3</v>
      </c>
      <c r="C21" s="183">
        <f>COUNTIF('Test Cases'!AA:AA,B21)</f>
        <v>3</v>
      </c>
      <c r="D21" s="171">
        <f>_xlfn.COUNTIFS('Test Cases'!AA:AA,B21,'Test Cases'!J:J,$D$15)</f>
        <v>0</v>
      </c>
      <c r="E21" s="171">
        <f>_xlfn.COUNTIFS('Test Cases'!AA:AA,B21,'Test Cases'!J:J,$E$15)</f>
        <v>0</v>
      </c>
      <c r="F21" s="171">
        <f>_xlfn.COUNTIFS('Test Cases'!AA:AA,B21,'Test Cases'!J:J,$F$15)</f>
        <v>0</v>
      </c>
      <c r="G21" s="200">
        <v>5</v>
      </c>
      <c r="H21">
        <f t="shared" si="0"/>
        <v>15</v>
      </c>
      <c r="I21">
        <f t="shared" si="1"/>
        <v>0</v>
      </c>
      <c r="K21" s="2"/>
      <c r="L21" s="2"/>
      <c r="M21" s="2"/>
      <c r="N21" s="2"/>
      <c r="O21" s="2"/>
      <c r="P21" s="169"/>
    </row>
    <row r="22" spans="1:16" ht="13.5" customHeight="1">
      <c r="A22" s="179"/>
      <c r="B22" s="182">
        <v>2</v>
      </c>
      <c r="C22" s="183">
        <f>COUNTIF('Test Cases'!AA:AA,B22)</f>
        <v>3</v>
      </c>
      <c r="D22" s="171">
        <f>_xlfn.COUNTIFS('Test Cases'!AA:AA,B22,'Test Cases'!J:J,$D$15)</f>
        <v>0</v>
      </c>
      <c r="E22" s="171">
        <f>_xlfn.COUNTIFS('Test Cases'!AA:AA,B22,'Test Cases'!J:J,$E$15)</f>
        <v>0</v>
      </c>
      <c r="F22" s="171">
        <f>_xlfn.COUNTIFS('Test Cases'!AA:AA,B22,'Test Cases'!J:J,$F$15)</f>
        <v>0</v>
      </c>
      <c r="G22" s="200">
        <v>2</v>
      </c>
      <c r="H22">
        <f t="shared" si="0"/>
        <v>6</v>
      </c>
      <c r="I22">
        <f t="shared" si="1"/>
        <v>0</v>
      </c>
      <c r="K22" s="2"/>
      <c r="L22" s="2"/>
      <c r="M22" s="2"/>
      <c r="N22" s="2"/>
      <c r="O22" s="2"/>
      <c r="P22" s="169"/>
    </row>
    <row r="23" spans="1:16" ht="12.75" customHeight="1">
      <c r="A23" s="179"/>
      <c r="B23" s="182">
        <v>1</v>
      </c>
      <c r="C23" s="183">
        <f>COUNTIF('Test Cases'!AA:AA,B23)</f>
        <v>1</v>
      </c>
      <c r="D23" s="171">
        <f>_xlfn.COUNTIFS('Test Cases'!AA:AA,B23,'Test Cases'!J:J,$D$15)</f>
        <v>0</v>
      </c>
      <c r="E23" s="171">
        <f>_xlfn.COUNTIFS('Test Cases'!AA:AA,B23,'Test Cases'!J:J,$E$15)</f>
        <v>0</v>
      </c>
      <c r="F23" s="171">
        <f>_xlfn.COUNTIFS('Test Cases'!AA:AA,B23,'Test Cases'!J:J,$F$15)</f>
        <v>0</v>
      </c>
      <c r="G23" s="200">
        <v>1</v>
      </c>
      <c r="H23">
        <f t="shared" si="0"/>
        <v>1</v>
      </c>
      <c r="I23">
        <f t="shared" si="1"/>
        <v>0</v>
      </c>
      <c r="K23" s="2"/>
      <c r="L23" s="2"/>
      <c r="M23" s="2"/>
      <c r="N23" s="2"/>
      <c r="O23" s="2"/>
      <c r="P23" s="169"/>
    </row>
    <row r="24" spans="1:16" ht="12.75" hidden="1">
      <c r="A24" s="179"/>
      <c r="B24" s="198" t="s">
        <v>519</v>
      </c>
      <c r="C24" s="199"/>
      <c r="D24" s="202">
        <f>SUM(I16:I23)/SUM(H16:H23)*100</f>
        <v>0</v>
      </c>
      <c r="K24" s="2"/>
      <c r="L24" s="2"/>
      <c r="M24" s="2"/>
      <c r="N24" s="2"/>
      <c r="O24" s="2"/>
      <c r="P24" s="169"/>
    </row>
    <row r="25" spans="1:16" ht="12.75">
      <c r="A25" s="184"/>
      <c r="B25" s="185"/>
      <c r="C25" s="185"/>
      <c r="D25" s="185"/>
      <c r="E25" s="185"/>
      <c r="F25" s="185"/>
      <c r="G25" s="185"/>
      <c r="H25" s="185"/>
      <c r="I25" s="185"/>
      <c r="J25" s="185"/>
      <c r="K25" s="186"/>
      <c r="L25" s="186"/>
      <c r="M25" s="186"/>
      <c r="N25" s="186"/>
      <c r="O25" s="186"/>
      <c r="P25" s="187"/>
    </row>
    <row r="27" spans="1:2" ht="12.75">
      <c r="A27" s="226">
        <f>D12+N12</f>
        <v>79</v>
      </c>
      <c r="B27" s="227" t="str">
        <f>"WARNING: THERE IS AT LEAST ONE TEST CASE WITH AN 'INFO' OR BLANK STATUS (SEE ABOVE)"</f>
        <v>WARNING: THERE IS AT LEAST ONE TEST CASE WITH AN 'INFO' OR BLANK STATUS (SEE ABOVE)</v>
      </c>
    </row>
    <row r="28" ht="12.75" customHeight="1">
      <c r="B28" s="228"/>
    </row>
    <row r="29" spans="1:2" ht="12.75" customHeight="1">
      <c r="A29" s="226">
        <f>SUMPRODUCT(--ISERROR('Test Cases'!AA3:AA295))</f>
        <v>11</v>
      </c>
      <c r="B29" s="227" t="str">
        <f>"WARNING: THERE IS AT LEAST ONE TEST CASE WITH MULTIPLE OR INVALID ISSUE CODES (SEE TEST CASES TAB)"</f>
        <v>WARNING: THERE IS AT LEAST ONE TEST CASE WITH MULTIPLE OR INVALID ISSUE CODES (SEE TEST CASES TAB)</v>
      </c>
    </row>
    <row r="30" ht="12.75" customHeight="1"/>
  </sheetData>
  <sheetProtection sheet="1"/>
  <conditionalFormatting sqref="D12">
    <cfRule type="cellIs" priority="5" dxfId="0" operator="greaterThan" stopIfTrue="1">
      <formula>0</formula>
    </cfRule>
  </conditionalFormatting>
  <conditionalFormatting sqref="N12">
    <cfRule type="cellIs" priority="3" dxfId="0" operator="greaterThan" stopIfTrue="1">
      <formula>0</formula>
    </cfRule>
    <cfRule type="cellIs" priority="4" dxfId="61" operator="lessThan" stopIfTrue="1">
      <formula>0</formula>
    </cfRule>
  </conditionalFormatting>
  <conditionalFormatting sqref="B27">
    <cfRule type="expression" priority="2" dxfId="59" stopIfTrue="1">
      <formula>$A$27=0</formula>
    </cfRule>
  </conditionalFormatting>
  <conditionalFormatting sqref="B29">
    <cfRule type="expression" priority="1" dxfId="59" stopIfTrue="1">
      <formula>$A$29=0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43"/>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1" max="13" width="11.421875" style="53" customWidth="1"/>
    <col min="14" max="14" width="9.140625" style="53" customWidth="1"/>
    <col min="15" max="16384" width="11.421875" style="53" customWidth="1"/>
  </cols>
  <sheetData>
    <row r="1" spans="1:14" ht="12.75">
      <c r="A1" s="54" t="s">
        <v>27</v>
      </c>
      <c r="B1" s="46"/>
      <c r="C1" s="46"/>
      <c r="D1" s="46"/>
      <c r="E1" s="46"/>
      <c r="F1" s="46"/>
      <c r="G1" s="46"/>
      <c r="H1" s="46"/>
      <c r="I1" s="46"/>
      <c r="J1" s="46"/>
      <c r="K1" s="46"/>
      <c r="L1" s="46"/>
      <c r="M1" s="46"/>
      <c r="N1" s="47"/>
    </row>
    <row r="2" spans="1:14" s="58" customFormat="1" ht="12.75" customHeight="1">
      <c r="A2" s="230" t="s">
        <v>57</v>
      </c>
      <c r="B2" s="231"/>
      <c r="C2" s="231"/>
      <c r="D2" s="231"/>
      <c r="E2" s="231"/>
      <c r="F2" s="231"/>
      <c r="G2" s="231"/>
      <c r="H2" s="231"/>
      <c r="I2" s="231"/>
      <c r="J2" s="231"/>
      <c r="K2" s="231"/>
      <c r="L2" s="231"/>
      <c r="M2" s="231"/>
      <c r="N2" s="232"/>
    </row>
    <row r="3" spans="1:14" s="59" customFormat="1" ht="12.75" customHeight="1">
      <c r="A3" s="233" t="s">
        <v>89</v>
      </c>
      <c r="B3" s="234"/>
      <c r="C3" s="234"/>
      <c r="D3" s="234"/>
      <c r="E3" s="234"/>
      <c r="F3" s="234"/>
      <c r="G3" s="234"/>
      <c r="H3" s="234"/>
      <c r="I3" s="234"/>
      <c r="J3" s="234"/>
      <c r="K3" s="234"/>
      <c r="L3" s="234"/>
      <c r="M3" s="234"/>
      <c r="N3" s="235"/>
    </row>
    <row r="4" spans="1:14" s="59" customFormat="1" ht="12.75">
      <c r="A4" s="236" t="s">
        <v>174</v>
      </c>
      <c r="B4" s="60"/>
      <c r="C4" s="60"/>
      <c r="D4" s="60"/>
      <c r="E4" s="60"/>
      <c r="F4" s="60"/>
      <c r="G4" s="60"/>
      <c r="H4" s="60"/>
      <c r="I4" s="60"/>
      <c r="J4" s="60"/>
      <c r="K4" s="60"/>
      <c r="L4" s="60"/>
      <c r="M4" s="60"/>
      <c r="N4" s="237"/>
    </row>
    <row r="5" spans="1:14" s="59" customFormat="1" ht="12.75">
      <c r="A5" s="236"/>
      <c r="B5" s="60"/>
      <c r="C5" s="60"/>
      <c r="D5" s="60"/>
      <c r="E5" s="60"/>
      <c r="F5" s="60"/>
      <c r="G5" s="60"/>
      <c r="H5" s="60"/>
      <c r="I5" s="60"/>
      <c r="J5" s="60"/>
      <c r="K5" s="60"/>
      <c r="L5" s="60"/>
      <c r="M5" s="60"/>
      <c r="N5" s="237"/>
    </row>
    <row r="6" spans="1:14" s="59" customFormat="1" ht="12.75">
      <c r="A6" s="236" t="s">
        <v>54</v>
      </c>
      <c r="B6" s="60"/>
      <c r="C6" s="60"/>
      <c r="D6" s="60"/>
      <c r="E6" s="60"/>
      <c r="F6" s="60"/>
      <c r="G6" s="60"/>
      <c r="H6" s="60"/>
      <c r="I6" s="60"/>
      <c r="J6" s="60"/>
      <c r="K6" s="60"/>
      <c r="L6" s="60"/>
      <c r="M6" s="60"/>
      <c r="N6" s="237"/>
    </row>
    <row r="7" spans="1:14" s="59" customFormat="1" ht="12.75">
      <c r="A7" s="236" t="s">
        <v>55</v>
      </c>
      <c r="B7" s="60"/>
      <c r="C7" s="60"/>
      <c r="D7" s="60"/>
      <c r="E7" s="60"/>
      <c r="F7" s="60"/>
      <c r="G7" s="60"/>
      <c r="H7" s="60"/>
      <c r="I7" s="60"/>
      <c r="J7" s="60"/>
      <c r="K7" s="60"/>
      <c r="L7" s="60"/>
      <c r="M7" s="60"/>
      <c r="N7" s="237"/>
    </row>
    <row r="8" spans="1:14" s="59" customFormat="1" ht="12.75">
      <c r="A8" s="236" t="s">
        <v>56</v>
      </c>
      <c r="B8" s="60"/>
      <c r="C8" s="60"/>
      <c r="D8" s="60"/>
      <c r="E8" s="60"/>
      <c r="F8" s="60"/>
      <c r="G8" s="60"/>
      <c r="H8" s="60"/>
      <c r="I8" s="60"/>
      <c r="J8" s="60"/>
      <c r="K8" s="60"/>
      <c r="L8" s="60"/>
      <c r="M8" s="60"/>
      <c r="N8" s="237"/>
    </row>
    <row r="9" spans="1:14" s="59" customFormat="1" ht="12.75">
      <c r="A9" s="236"/>
      <c r="B9" s="60"/>
      <c r="C9" s="60"/>
      <c r="D9" s="60"/>
      <c r="E9" s="60"/>
      <c r="F9" s="60"/>
      <c r="G9" s="60"/>
      <c r="H9" s="60"/>
      <c r="I9" s="60"/>
      <c r="J9" s="60"/>
      <c r="K9" s="60"/>
      <c r="L9" s="60"/>
      <c r="M9" s="60"/>
      <c r="N9" s="237"/>
    </row>
    <row r="10" spans="1:14" s="21" customFormat="1" ht="12.75" customHeight="1">
      <c r="A10" s="238" t="s">
        <v>76</v>
      </c>
      <c r="B10" s="16"/>
      <c r="C10" s="16"/>
      <c r="D10" s="16"/>
      <c r="E10" s="16"/>
      <c r="F10" s="16"/>
      <c r="G10" s="16"/>
      <c r="H10" s="16"/>
      <c r="I10" s="16"/>
      <c r="J10" s="16"/>
      <c r="K10" s="16"/>
      <c r="L10" s="16"/>
      <c r="M10" s="16"/>
      <c r="N10" s="239"/>
    </row>
    <row r="11" spans="1:14" s="21" customFormat="1" ht="12.75">
      <c r="A11" s="238" t="s">
        <v>448</v>
      </c>
      <c r="B11" s="16"/>
      <c r="C11" s="16"/>
      <c r="D11" s="16"/>
      <c r="E11" s="16"/>
      <c r="F11" s="16"/>
      <c r="G11" s="16"/>
      <c r="H11" s="16"/>
      <c r="I11" s="16"/>
      <c r="J11" s="16"/>
      <c r="K11" s="16"/>
      <c r="L11" s="16"/>
      <c r="M11" s="16"/>
      <c r="N11" s="239"/>
    </row>
    <row r="12" spans="1:14" s="21" customFormat="1" ht="12.75">
      <c r="A12" s="238" t="s">
        <v>447</v>
      </c>
      <c r="B12" s="16"/>
      <c r="C12" s="16"/>
      <c r="D12" s="16"/>
      <c r="E12" s="16"/>
      <c r="F12" s="16"/>
      <c r="G12" s="16"/>
      <c r="H12" s="16"/>
      <c r="I12" s="16"/>
      <c r="J12" s="16"/>
      <c r="K12" s="16"/>
      <c r="L12" s="16"/>
      <c r="M12" s="16"/>
      <c r="N12" s="239"/>
    </row>
    <row r="13" spans="1:14" s="21" customFormat="1" ht="12.75">
      <c r="A13" s="238" t="s">
        <v>405</v>
      </c>
      <c r="B13" s="16"/>
      <c r="C13" s="16"/>
      <c r="D13" s="16"/>
      <c r="E13" s="16"/>
      <c r="F13" s="16"/>
      <c r="G13" s="16"/>
      <c r="H13" s="16"/>
      <c r="I13" s="16"/>
      <c r="J13" s="16"/>
      <c r="K13" s="16"/>
      <c r="L13" s="16"/>
      <c r="M13" s="16"/>
      <c r="N13" s="239"/>
    </row>
    <row r="14" spans="1:14" s="58" customFormat="1" ht="12.75">
      <c r="A14" s="240"/>
      <c r="B14" s="241"/>
      <c r="C14" s="241"/>
      <c r="D14" s="241"/>
      <c r="E14" s="241"/>
      <c r="F14" s="241"/>
      <c r="G14" s="241"/>
      <c r="H14" s="241"/>
      <c r="I14" s="241"/>
      <c r="J14" s="241"/>
      <c r="K14" s="241"/>
      <c r="L14" s="241"/>
      <c r="M14" s="241"/>
      <c r="N14" s="242"/>
    </row>
    <row r="16" spans="1:14" ht="12.75" customHeight="1">
      <c r="A16" s="55" t="s">
        <v>28</v>
      </c>
      <c r="B16" s="56"/>
      <c r="C16" s="56"/>
      <c r="D16" s="56"/>
      <c r="E16" s="56"/>
      <c r="F16" s="56"/>
      <c r="G16" s="56"/>
      <c r="H16" s="56"/>
      <c r="I16" s="56"/>
      <c r="J16" s="56"/>
      <c r="K16" s="56"/>
      <c r="L16" s="56"/>
      <c r="M16" s="56"/>
      <c r="N16" s="57"/>
    </row>
    <row r="17" spans="1:14" ht="12.75" customHeight="1">
      <c r="A17" s="61" t="s">
        <v>41</v>
      </c>
      <c r="B17" s="62"/>
      <c r="C17" s="63"/>
      <c r="D17" s="64" t="s">
        <v>58</v>
      </c>
      <c r="E17" s="65"/>
      <c r="F17" s="65"/>
      <c r="G17" s="65"/>
      <c r="H17" s="65"/>
      <c r="I17" s="65"/>
      <c r="J17" s="65"/>
      <c r="K17" s="65"/>
      <c r="L17" s="65"/>
      <c r="M17" s="65"/>
      <c r="N17" s="66"/>
    </row>
    <row r="18" spans="1:14" ht="12.75">
      <c r="A18" s="67"/>
      <c r="B18" s="68"/>
      <c r="C18" s="69"/>
      <c r="D18" s="70" t="s">
        <v>59</v>
      </c>
      <c r="E18" s="51"/>
      <c r="F18" s="51"/>
      <c r="G18" s="51"/>
      <c r="H18" s="51"/>
      <c r="I18" s="51"/>
      <c r="J18" s="51"/>
      <c r="K18" s="51"/>
      <c r="L18" s="51"/>
      <c r="M18" s="51"/>
      <c r="N18" s="52"/>
    </row>
    <row r="19" spans="1:14" ht="12.75" customHeight="1">
      <c r="A19" s="71" t="s">
        <v>42</v>
      </c>
      <c r="B19" s="72"/>
      <c r="C19" s="73"/>
      <c r="D19" s="74" t="s">
        <v>36</v>
      </c>
      <c r="E19" s="75"/>
      <c r="F19" s="75"/>
      <c r="G19" s="75"/>
      <c r="H19" s="75"/>
      <c r="I19" s="75"/>
      <c r="J19" s="75"/>
      <c r="K19" s="75"/>
      <c r="L19" s="75"/>
      <c r="M19" s="75"/>
      <c r="N19" s="76"/>
    </row>
    <row r="20" spans="1:14" ht="12.75" customHeight="1">
      <c r="A20" s="61" t="s">
        <v>410</v>
      </c>
      <c r="B20" s="62"/>
      <c r="C20" s="63"/>
      <c r="D20" s="64" t="s">
        <v>411</v>
      </c>
      <c r="E20" s="65"/>
      <c r="F20" s="65"/>
      <c r="G20" s="65"/>
      <c r="H20" s="65"/>
      <c r="I20" s="65"/>
      <c r="J20" s="65"/>
      <c r="K20" s="65"/>
      <c r="L20" s="65"/>
      <c r="M20" s="65"/>
      <c r="N20" s="66"/>
    </row>
    <row r="21" spans="1:14" ht="12.75" customHeight="1">
      <c r="A21" s="61" t="s">
        <v>37</v>
      </c>
      <c r="B21" s="62"/>
      <c r="C21" s="63"/>
      <c r="D21" s="64" t="s">
        <v>60</v>
      </c>
      <c r="E21" s="65"/>
      <c r="F21" s="65"/>
      <c r="G21" s="65"/>
      <c r="H21" s="65"/>
      <c r="I21" s="65"/>
      <c r="J21" s="65"/>
      <c r="K21" s="65"/>
      <c r="L21" s="65"/>
      <c r="M21" s="65"/>
      <c r="N21" s="66"/>
    </row>
    <row r="22" spans="1:14" ht="12.75">
      <c r="A22" s="77"/>
      <c r="B22" s="78"/>
      <c r="C22" s="79"/>
      <c r="D22" s="48" t="s">
        <v>61</v>
      </c>
      <c r="E22" s="49"/>
      <c r="F22" s="49"/>
      <c r="G22" s="49"/>
      <c r="H22" s="49"/>
      <c r="I22" s="49"/>
      <c r="J22" s="49"/>
      <c r="K22" s="49"/>
      <c r="L22" s="49"/>
      <c r="M22" s="49"/>
      <c r="N22" s="50"/>
    </row>
    <row r="23" spans="1:14" ht="12.75" customHeight="1">
      <c r="A23" s="67"/>
      <c r="B23" s="68"/>
      <c r="C23" s="69"/>
      <c r="D23" s="70" t="s">
        <v>62</v>
      </c>
      <c r="E23" s="51"/>
      <c r="F23" s="51"/>
      <c r="G23" s="51"/>
      <c r="H23" s="51"/>
      <c r="I23" s="51"/>
      <c r="J23" s="51"/>
      <c r="K23" s="51"/>
      <c r="L23" s="51"/>
      <c r="M23" s="51"/>
      <c r="N23" s="52"/>
    </row>
    <row r="24" spans="1:14" ht="12.75" customHeight="1">
      <c r="A24" s="61" t="s">
        <v>38</v>
      </c>
      <c r="B24" s="62"/>
      <c r="C24" s="63"/>
      <c r="D24" s="64" t="s">
        <v>63</v>
      </c>
      <c r="E24" s="65"/>
      <c r="F24" s="65"/>
      <c r="G24" s="65"/>
      <c r="H24" s="65"/>
      <c r="I24" s="65"/>
      <c r="J24" s="65"/>
      <c r="K24" s="65"/>
      <c r="L24" s="65"/>
      <c r="M24" s="65"/>
      <c r="N24" s="66"/>
    </row>
    <row r="25" spans="1:14" ht="12.75">
      <c r="A25" s="67"/>
      <c r="B25" s="68"/>
      <c r="C25" s="69"/>
      <c r="D25" s="70" t="s">
        <v>64</v>
      </c>
      <c r="E25" s="51"/>
      <c r="F25" s="51"/>
      <c r="G25" s="51"/>
      <c r="H25" s="51"/>
      <c r="I25" s="51"/>
      <c r="J25" s="51"/>
      <c r="K25" s="51"/>
      <c r="L25" s="51"/>
      <c r="M25" s="51"/>
      <c r="N25" s="52"/>
    </row>
    <row r="26" spans="1:14" ht="12.75" customHeight="1">
      <c r="A26" s="61" t="s">
        <v>43</v>
      </c>
      <c r="B26" s="62"/>
      <c r="C26" s="63"/>
      <c r="D26" s="64" t="s">
        <v>65</v>
      </c>
      <c r="E26" s="65"/>
      <c r="F26" s="65"/>
      <c r="G26" s="65"/>
      <c r="H26" s="65"/>
      <c r="I26" s="65"/>
      <c r="J26" s="65"/>
      <c r="K26" s="65"/>
      <c r="L26" s="65"/>
      <c r="M26" s="65"/>
      <c r="N26" s="66"/>
    </row>
    <row r="27" spans="1:14" ht="12.75">
      <c r="A27" s="67"/>
      <c r="B27" s="68"/>
      <c r="C27" s="69"/>
      <c r="D27" s="70" t="s">
        <v>66</v>
      </c>
      <c r="E27" s="51"/>
      <c r="F27" s="51"/>
      <c r="G27" s="51"/>
      <c r="H27" s="51"/>
      <c r="I27" s="51"/>
      <c r="J27" s="51"/>
      <c r="K27" s="51"/>
      <c r="L27" s="51"/>
      <c r="M27" s="51"/>
      <c r="N27" s="52"/>
    </row>
    <row r="28" spans="1:14" ht="12.75" customHeight="1">
      <c r="A28" s="71" t="s">
        <v>79</v>
      </c>
      <c r="B28" s="72"/>
      <c r="C28" s="73"/>
      <c r="D28" s="74" t="s">
        <v>44</v>
      </c>
      <c r="E28" s="75"/>
      <c r="F28" s="75"/>
      <c r="G28" s="75"/>
      <c r="H28" s="75"/>
      <c r="I28" s="75"/>
      <c r="J28" s="75"/>
      <c r="K28" s="75"/>
      <c r="L28" s="75"/>
      <c r="M28" s="75"/>
      <c r="N28" s="76"/>
    </row>
    <row r="29" spans="1:14" ht="12.75" customHeight="1">
      <c r="A29" s="61" t="s">
        <v>80</v>
      </c>
      <c r="B29" s="62"/>
      <c r="C29" s="63"/>
      <c r="D29" s="64" t="s">
        <v>67</v>
      </c>
      <c r="E29" s="65"/>
      <c r="F29" s="65"/>
      <c r="G29" s="65"/>
      <c r="H29" s="65"/>
      <c r="I29" s="65"/>
      <c r="J29" s="65"/>
      <c r="K29" s="65"/>
      <c r="L29" s="65"/>
      <c r="M29" s="65"/>
      <c r="N29" s="66"/>
    </row>
    <row r="30" spans="1:14" ht="12.75">
      <c r="A30" s="67"/>
      <c r="B30" s="68"/>
      <c r="C30" s="69"/>
      <c r="D30" s="70" t="s">
        <v>68</v>
      </c>
      <c r="E30" s="51"/>
      <c r="F30" s="51"/>
      <c r="G30" s="51"/>
      <c r="H30" s="51"/>
      <c r="I30" s="51"/>
      <c r="J30" s="51"/>
      <c r="K30" s="51"/>
      <c r="L30" s="51"/>
      <c r="M30" s="51"/>
      <c r="N30" s="52"/>
    </row>
    <row r="31" spans="1:14" ht="12.75" customHeight="1">
      <c r="A31" s="61" t="s">
        <v>40</v>
      </c>
      <c r="B31" s="62"/>
      <c r="C31" s="63"/>
      <c r="D31" s="64" t="s">
        <v>69</v>
      </c>
      <c r="E31" s="65"/>
      <c r="F31" s="65"/>
      <c r="G31" s="65"/>
      <c r="H31" s="65"/>
      <c r="I31" s="65"/>
      <c r="J31" s="65"/>
      <c r="K31" s="65"/>
      <c r="L31" s="65"/>
      <c r="M31" s="65"/>
      <c r="N31" s="66"/>
    </row>
    <row r="32" spans="1:14" ht="12.75">
      <c r="A32" s="77"/>
      <c r="B32" s="78"/>
      <c r="C32" s="79"/>
      <c r="D32" s="48" t="s">
        <v>70</v>
      </c>
      <c r="E32" s="49"/>
      <c r="F32" s="49"/>
      <c r="G32" s="49"/>
      <c r="H32" s="49"/>
      <c r="I32" s="49"/>
      <c r="J32" s="49"/>
      <c r="K32" s="49"/>
      <c r="L32" s="49"/>
      <c r="M32" s="49"/>
      <c r="N32" s="50"/>
    </row>
    <row r="33" spans="1:14" ht="12.75">
      <c r="A33" s="77"/>
      <c r="B33" s="78"/>
      <c r="C33" s="79"/>
      <c r="D33" s="48" t="s">
        <v>73</v>
      </c>
      <c r="E33" s="49"/>
      <c r="F33" s="49"/>
      <c r="G33" s="49"/>
      <c r="H33" s="49"/>
      <c r="I33" s="49"/>
      <c r="J33" s="49"/>
      <c r="K33" s="49"/>
      <c r="L33" s="49"/>
      <c r="M33" s="49"/>
      <c r="N33" s="50"/>
    </row>
    <row r="34" spans="1:14" ht="12.75">
      <c r="A34" s="77"/>
      <c r="B34" s="78"/>
      <c r="C34" s="79"/>
      <c r="D34" s="48" t="s">
        <v>71</v>
      </c>
      <c r="E34" s="49"/>
      <c r="F34" s="49"/>
      <c r="G34" s="49"/>
      <c r="H34" s="49"/>
      <c r="I34" s="49"/>
      <c r="J34" s="49"/>
      <c r="K34" s="49"/>
      <c r="L34" s="49"/>
      <c r="M34" s="49"/>
      <c r="N34" s="50"/>
    </row>
    <row r="35" spans="1:14" ht="12.75">
      <c r="A35" s="67"/>
      <c r="B35" s="68"/>
      <c r="C35" s="69"/>
      <c r="D35" s="70" t="s">
        <v>72</v>
      </c>
      <c r="E35" s="51"/>
      <c r="F35" s="51"/>
      <c r="G35" s="51"/>
      <c r="H35" s="51"/>
      <c r="I35" s="51"/>
      <c r="J35" s="51"/>
      <c r="K35" s="51"/>
      <c r="L35" s="51"/>
      <c r="M35" s="51"/>
      <c r="N35" s="52"/>
    </row>
    <row r="36" spans="1:14" ht="12.75" customHeight="1">
      <c r="A36" s="61" t="s">
        <v>46</v>
      </c>
      <c r="B36" s="62"/>
      <c r="C36" s="63"/>
      <c r="D36" s="64" t="s">
        <v>74</v>
      </c>
      <c r="E36" s="65"/>
      <c r="F36" s="65"/>
      <c r="G36" s="65"/>
      <c r="H36" s="65"/>
      <c r="I36" s="65"/>
      <c r="J36" s="65"/>
      <c r="K36" s="65"/>
      <c r="L36" s="65"/>
      <c r="M36" s="65"/>
      <c r="N36" s="66"/>
    </row>
    <row r="37" spans="1:14" ht="12.75">
      <c r="A37" s="67"/>
      <c r="B37" s="68"/>
      <c r="C37" s="69"/>
      <c r="D37" s="70" t="s">
        <v>75</v>
      </c>
      <c r="E37" s="51"/>
      <c r="F37" s="51"/>
      <c r="G37" s="51"/>
      <c r="H37" s="51"/>
      <c r="I37" s="51"/>
      <c r="J37" s="51"/>
      <c r="K37" s="51"/>
      <c r="L37" s="51"/>
      <c r="M37" s="51"/>
      <c r="N37" s="52"/>
    </row>
    <row r="38" spans="1:14" ht="12.75" customHeight="1">
      <c r="A38" s="71" t="s">
        <v>45</v>
      </c>
      <c r="B38" s="72"/>
      <c r="C38" s="73"/>
      <c r="D38" s="74" t="s">
        <v>39</v>
      </c>
      <c r="E38" s="75"/>
      <c r="F38" s="75"/>
      <c r="G38" s="75"/>
      <c r="H38" s="75"/>
      <c r="I38" s="75"/>
      <c r="J38" s="75"/>
      <c r="K38" s="75"/>
      <c r="L38" s="75"/>
      <c r="M38" s="75"/>
      <c r="N38" s="76"/>
    </row>
    <row r="39" spans="1:14" ht="12.75">
      <c r="A39" s="138" t="s">
        <v>504</v>
      </c>
      <c r="B39" s="139"/>
      <c r="C39" s="140"/>
      <c r="D39" s="272" t="s">
        <v>505</v>
      </c>
      <c r="E39" s="273"/>
      <c r="F39" s="273"/>
      <c r="G39" s="273"/>
      <c r="H39" s="273"/>
      <c r="I39" s="273"/>
      <c r="J39" s="273"/>
      <c r="K39" s="273"/>
      <c r="L39" s="273"/>
      <c r="M39" s="273"/>
      <c r="N39" s="274"/>
    </row>
    <row r="40" spans="1:14" ht="12.75">
      <c r="A40" s="141"/>
      <c r="B40" s="78"/>
      <c r="C40" s="142"/>
      <c r="D40" s="275"/>
      <c r="E40" s="276"/>
      <c r="F40" s="276"/>
      <c r="G40" s="276"/>
      <c r="H40" s="276"/>
      <c r="I40" s="276"/>
      <c r="J40" s="276"/>
      <c r="K40" s="276"/>
      <c r="L40" s="276"/>
      <c r="M40" s="276"/>
      <c r="N40" s="277"/>
    </row>
    <row r="41" spans="1:14" ht="12.75">
      <c r="A41" s="143"/>
      <c r="B41" s="144"/>
      <c r="C41" s="145"/>
      <c r="D41" s="278"/>
      <c r="E41" s="279"/>
      <c r="F41" s="279"/>
      <c r="G41" s="279"/>
      <c r="H41" s="279"/>
      <c r="I41" s="279"/>
      <c r="J41" s="279"/>
      <c r="K41" s="279"/>
      <c r="L41" s="279"/>
      <c r="M41" s="279"/>
      <c r="N41" s="280"/>
    </row>
    <row r="42" spans="1:14" ht="12.75">
      <c r="A42" s="138" t="s">
        <v>571</v>
      </c>
      <c r="B42" s="139"/>
      <c r="C42" s="140"/>
      <c r="D42" s="272" t="s">
        <v>572</v>
      </c>
      <c r="E42" s="273"/>
      <c r="F42" s="273"/>
      <c r="G42" s="273"/>
      <c r="H42" s="273"/>
      <c r="I42" s="273"/>
      <c r="J42" s="273"/>
      <c r="K42" s="273"/>
      <c r="L42" s="273"/>
      <c r="M42" s="273"/>
      <c r="N42" s="274"/>
    </row>
    <row r="43" spans="1:14" ht="12.75">
      <c r="A43" s="143"/>
      <c r="B43" s="144"/>
      <c r="C43" s="145"/>
      <c r="D43" s="278"/>
      <c r="E43" s="279"/>
      <c r="F43" s="279"/>
      <c r="G43" s="279"/>
      <c r="H43" s="279"/>
      <c r="I43" s="279"/>
      <c r="J43" s="279"/>
      <c r="K43" s="279"/>
      <c r="L43" s="279"/>
      <c r="M43" s="279"/>
      <c r="N43" s="280"/>
    </row>
  </sheetData>
  <sheetProtection/>
  <mergeCells count="2">
    <mergeCell ref="D39:N41"/>
    <mergeCell ref="D42:N43"/>
  </mergeCells>
  <printOptions horizontalCentered="1"/>
  <pageMargins left="0.25" right="0.25" top="0.5" bottom="0.5" header="0.25" footer="0.25"/>
  <pageSetup horizontalDpi="1200" verticalDpi="1200" orientation="landscape"/>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A94"/>
  <sheetViews>
    <sheetView showGridLines="0" zoomScale="80" zoomScaleNormal="80" zoomScalePageLayoutView="0" workbookViewId="0" topLeftCell="A1">
      <pane ySplit="2" topLeftCell="A3" activePane="bottomLeft" state="frozen"/>
      <selection pane="topLeft" activeCell="A1" sqref="A1"/>
      <selection pane="bottomLeft" activeCell="K5" sqref="K5"/>
    </sheetView>
  </sheetViews>
  <sheetFormatPr defaultColWidth="11.421875" defaultRowHeight="12.75"/>
  <cols>
    <col min="1" max="1" width="10.140625" style="26" customWidth="1"/>
    <col min="2" max="2" width="8.7109375" style="26" customWidth="1"/>
    <col min="3" max="3" width="18.7109375" style="26" customWidth="1"/>
    <col min="4" max="4" width="10.28125" style="26" customWidth="1"/>
    <col min="5" max="5" width="11.421875" style="26" customWidth="1"/>
    <col min="6" max="6" width="31.421875" style="26" customWidth="1"/>
    <col min="7" max="7" width="45.421875" style="26" customWidth="1"/>
    <col min="8" max="8" width="30.7109375" style="26" customWidth="1"/>
    <col min="9" max="9" width="18.421875" style="26" customWidth="1"/>
    <col min="10" max="10" width="10.28125" style="26" customWidth="1"/>
    <col min="11" max="11" width="48.8515625" style="135" customWidth="1"/>
    <col min="12" max="12" width="14.28125" style="26" customWidth="1"/>
    <col min="13" max="13" width="12.8515625" style="188" customWidth="1"/>
    <col min="14" max="14" width="15.57421875" style="188" customWidth="1"/>
    <col min="15" max="15" width="86.421875" style="188" customWidth="1"/>
    <col min="16" max="24" width="11.421875" style="26" customWidth="1"/>
    <col min="25" max="26" width="11.421875" style="0" customWidth="1"/>
    <col min="27" max="27" width="13.00390625" style="26" hidden="1" customWidth="1"/>
    <col min="28" max="16384" width="11.421875" style="26" customWidth="1"/>
  </cols>
  <sheetData>
    <row r="1" spans="1:27" ht="12.75">
      <c r="A1" s="54" t="s">
        <v>34</v>
      </c>
      <c r="B1" s="46"/>
      <c r="C1" s="46"/>
      <c r="D1" s="46"/>
      <c r="E1" s="46"/>
      <c r="F1" s="46"/>
      <c r="G1" s="46"/>
      <c r="H1" s="46"/>
      <c r="I1" s="46"/>
      <c r="J1" s="46"/>
      <c r="K1" s="132"/>
      <c r="L1" s="46"/>
      <c r="M1" s="190"/>
      <c r="N1" s="195"/>
      <c r="O1" s="219"/>
      <c r="AA1" s="46"/>
    </row>
    <row r="2" spans="1:27" ht="39" customHeight="1">
      <c r="A2" s="80" t="s">
        <v>14</v>
      </c>
      <c r="B2" s="80" t="s">
        <v>26</v>
      </c>
      <c r="C2" s="80" t="s">
        <v>412</v>
      </c>
      <c r="D2" s="80" t="s">
        <v>15</v>
      </c>
      <c r="E2" s="80" t="s">
        <v>16</v>
      </c>
      <c r="F2" s="80" t="s">
        <v>48</v>
      </c>
      <c r="G2" s="80" t="s">
        <v>90</v>
      </c>
      <c r="H2" s="80" t="s">
        <v>17</v>
      </c>
      <c r="I2" s="80" t="s">
        <v>18</v>
      </c>
      <c r="J2" s="80" t="s">
        <v>6</v>
      </c>
      <c r="K2" s="80" t="s">
        <v>29</v>
      </c>
      <c r="L2" s="80" t="s">
        <v>49</v>
      </c>
      <c r="M2" s="191" t="s">
        <v>525</v>
      </c>
      <c r="N2" s="196" t="s">
        <v>573</v>
      </c>
      <c r="O2" s="196" t="s">
        <v>574</v>
      </c>
      <c r="AA2" s="196" t="s">
        <v>575</v>
      </c>
    </row>
    <row r="3" spans="1:27" ht="79.5" customHeight="1">
      <c r="A3" s="87" t="s">
        <v>179</v>
      </c>
      <c r="B3" s="124" t="s">
        <v>496</v>
      </c>
      <c r="C3" s="124" t="s">
        <v>497</v>
      </c>
      <c r="D3" s="91" t="s">
        <v>92</v>
      </c>
      <c r="E3" s="102"/>
      <c r="F3" s="125" t="s">
        <v>458</v>
      </c>
      <c r="G3" s="125" t="s">
        <v>459</v>
      </c>
      <c r="H3" s="125" t="s">
        <v>460</v>
      </c>
      <c r="I3" s="120"/>
      <c r="J3" s="136"/>
      <c r="K3" s="126" t="s">
        <v>468</v>
      </c>
      <c r="L3" s="120"/>
      <c r="M3" s="192" t="s">
        <v>521</v>
      </c>
      <c r="N3" s="244" t="s">
        <v>1076</v>
      </c>
      <c r="O3" s="245" t="s">
        <v>1077</v>
      </c>
      <c r="AA3" s="201" t="e">
        <f>IF(OR(J3="Fail",ISBLANK(J3)),INDEX('Issue Code Table'!C:C,MATCH(N:N,'Issue Code Table'!A:A,0)),IF(M3="Critical",6,IF(M3="Significant",5,IF(M3="Moderate",3,2))))</f>
        <v>#N/A</v>
      </c>
    </row>
    <row r="4" spans="1:27" ht="79.5" customHeight="1">
      <c r="A4" s="119" t="s">
        <v>180</v>
      </c>
      <c r="B4" s="124" t="s">
        <v>496</v>
      </c>
      <c r="C4" s="124" t="s">
        <v>497</v>
      </c>
      <c r="D4" s="91" t="s">
        <v>94</v>
      </c>
      <c r="E4" s="127" t="s">
        <v>175</v>
      </c>
      <c r="F4" s="125" t="s">
        <v>461</v>
      </c>
      <c r="G4" s="125" t="s">
        <v>482</v>
      </c>
      <c r="H4" s="125" t="s">
        <v>462</v>
      </c>
      <c r="I4" s="120"/>
      <c r="J4" s="136"/>
      <c r="K4" s="126" t="s">
        <v>468</v>
      </c>
      <c r="L4" s="120"/>
      <c r="M4" s="193" t="s">
        <v>521</v>
      </c>
      <c r="N4" s="244" t="s">
        <v>1078</v>
      </c>
      <c r="O4" s="243" t="s">
        <v>1079</v>
      </c>
      <c r="AA4" s="201" t="e">
        <f>IF(OR(J4="Fail",ISBLANK(J4)),INDEX('Issue Code Table'!C:C,MATCH(N:N,'Issue Code Table'!A:A,0)),IF(M4="Critical",6,IF(M4="Significant",5,IF(M4="Moderate",3,2))))</f>
        <v>#N/A</v>
      </c>
    </row>
    <row r="5" spans="1:27" ht="79.5" customHeight="1">
      <c r="A5" s="119" t="s">
        <v>181</v>
      </c>
      <c r="B5" s="102" t="s">
        <v>91</v>
      </c>
      <c r="C5" s="102" t="s">
        <v>415</v>
      </c>
      <c r="D5" s="102" t="s">
        <v>413</v>
      </c>
      <c r="E5" s="102" t="s">
        <v>92</v>
      </c>
      <c r="F5" s="102" t="s">
        <v>487</v>
      </c>
      <c r="G5" s="127" t="s">
        <v>488</v>
      </c>
      <c r="H5" s="102" t="s">
        <v>489</v>
      </c>
      <c r="I5" s="103"/>
      <c r="J5" s="136"/>
      <c r="K5" s="89" t="s">
        <v>490</v>
      </c>
      <c r="L5" s="89"/>
      <c r="M5" s="193" t="s">
        <v>523</v>
      </c>
      <c r="N5" s="244" t="s">
        <v>527</v>
      </c>
      <c r="O5" s="243" t="s">
        <v>1080</v>
      </c>
      <c r="AA5" s="201">
        <f>IF(OR(J5="Fail",ISBLANK(J5)),INDEX('Issue Code Table'!C:C,MATCH(N:N,'Issue Code Table'!A:A,0)),IF(M5="Critical",6,IF(M5="Significant",5,IF(M5="Moderate",3,2))))</f>
        <v>4</v>
      </c>
    </row>
    <row r="6" spans="1:27" ht="79.5" customHeight="1">
      <c r="A6" s="119" t="s">
        <v>182</v>
      </c>
      <c r="B6" s="102" t="s">
        <v>93</v>
      </c>
      <c r="C6" s="102" t="s">
        <v>414</v>
      </c>
      <c r="D6" s="102" t="s">
        <v>94</v>
      </c>
      <c r="E6" s="102" t="s">
        <v>175</v>
      </c>
      <c r="F6" s="102" t="s">
        <v>258</v>
      </c>
      <c r="G6" s="102" t="s">
        <v>259</v>
      </c>
      <c r="H6" s="102" t="s">
        <v>95</v>
      </c>
      <c r="I6" s="103"/>
      <c r="J6" s="136"/>
      <c r="K6" s="88"/>
      <c r="L6" s="103"/>
      <c r="M6" s="193" t="s">
        <v>523</v>
      </c>
      <c r="N6" s="244" t="s">
        <v>528</v>
      </c>
      <c r="O6" s="243" t="s">
        <v>1081</v>
      </c>
      <c r="AA6" s="201">
        <f>IF(OR(J6="Fail",ISBLANK(J6)),INDEX('Issue Code Table'!C:C,MATCH(N:N,'Issue Code Table'!A:A,0)),IF(M6="Critical",6,IF(M6="Significant",5,IF(M6="Moderate",3,2))))</f>
        <v>4</v>
      </c>
    </row>
    <row r="7" spans="1:27" ht="79.5" customHeight="1">
      <c r="A7" s="119" t="s">
        <v>183</v>
      </c>
      <c r="B7" s="102" t="s">
        <v>93</v>
      </c>
      <c r="C7" s="102" t="s">
        <v>414</v>
      </c>
      <c r="D7" s="102" t="s">
        <v>92</v>
      </c>
      <c r="E7" s="102"/>
      <c r="F7" s="102" t="s">
        <v>435</v>
      </c>
      <c r="G7" s="127" t="s">
        <v>485</v>
      </c>
      <c r="H7" s="102" t="s">
        <v>1083</v>
      </c>
      <c r="I7" s="128" t="s">
        <v>486</v>
      </c>
      <c r="J7" s="136"/>
      <c r="K7" s="129" t="s">
        <v>491</v>
      </c>
      <c r="L7" s="103"/>
      <c r="M7" s="193" t="s">
        <v>522</v>
      </c>
      <c r="N7" s="244" t="s">
        <v>635</v>
      </c>
      <c r="O7" s="243" t="s">
        <v>1082</v>
      </c>
      <c r="AA7" s="201">
        <f>IF(OR(J7="Fail",ISBLANK(J7)),INDEX('Issue Code Table'!C:C,MATCH(N:N,'Issue Code Table'!A:A,0)),IF(M7="Critical",6,IF(M7="Significant",5,IF(M7="Moderate",3,2))))</f>
        <v>5</v>
      </c>
    </row>
    <row r="8" spans="1:27" ht="79.5" customHeight="1">
      <c r="A8" s="119" t="s">
        <v>184</v>
      </c>
      <c r="B8" s="102" t="s">
        <v>96</v>
      </c>
      <c r="C8" s="102" t="s">
        <v>415</v>
      </c>
      <c r="D8" s="102" t="s">
        <v>97</v>
      </c>
      <c r="E8" s="102" t="s">
        <v>176</v>
      </c>
      <c r="F8" s="102" t="s">
        <v>260</v>
      </c>
      <c r="G8" s="102" t="s">
        <v>261</v>
      </c>
      <c r="H8" s="102" t="s">
        <v>262</v>
      </c>
      <c r="I8" s="103"/>
      <c r="J8" s="136"/>
      <c r="K8" s="90"/>
      <c r="L8" s="103"/>
      <c r="M8" s="193" t="s">
        <v>522</v>
      </c>
      <c r="N8" s="244" t="s">
        <v>1087</v>
      </c>
      <c r="O8" s="243" t="s">
        <v>1088</v>
      </c>
      <c r="AA8" s="201">
        <f>IF(OR(J8="Fail",ISBLANK(J8)),INDEX('Issue Code Table'!C:C,MATCH(N:N,'Issue Code Table'!A:A,0)),IF(M8="Critical",6,IF(M8="Significant",5,IF(M8="Moderate",3,2))))</f>
        <v>5</v>
      </c>
    </row>
    <row r="9" spans="1:27" ht="79.5" customHeight="1">
      <c r="A9" s="119" t="s">
        <v>185</v>
      </c>
      <c r="B9" s="102" t="s">
        <v>96</v>
      </c>
      <c r="C9" s="102" t="s">
        <v>415</v>
      </c>
      <c r="D9" s="102" t="s">
        <v>92</v>
      </c>
      <c r="E9" s="102" t="s">
        <v>175</v>
      </c>
      <c r="F9" s="102" t="s">
        <v>263</v>
      </c>
      <c r="G9" s="102" t="s">
        <v>264</v>
      </c>
      <c r="H9" s="102" t="s">
        <v>265</v>
      </c>
      <c r="I9" s="103"/>
      <c r="J9" s="136"/>
      <c r="K9" s="90"/>
      <c r="L9" s="103"/>
      <c r="M9" s="193" t="s">
        <v>522</v>
      </c>
      <c r="N9" s="244" t="s">
        <v>761</v>
      </c>
      <c r="O9" s="243" t="s">
        <v>1085</v>
      </c>
      <c r="AA9" s="201">
        <f>IF(OR(J9="Fail",ISBLANK(J9)),INDEX('Issue Code Table'!C:C,MATCH(N:N,'Issue Code Table'!A:A,0)),IF(M9="Critical",6,IF(M9="Significant",5,IF(M9="Moderate",3,2))))</f>
        <v>5</v>
      </c>
    </row>
    <row r="10" spans="1:27" ht="79.5" customHeight="1">
      <c r="A10" s="119" t="s">
        <v>186</v>
      </c>
      <c r="B10" s="102" t="s">
        <v>96</v>
      </c>
      <c r="C10" s="102" t="s">
        <v>415</v>
      </c>
      <c r="D10" s="102" t="s">
        <v>97</v>
      </c>
      <c r="E10" s="102" t="s">
        <v>175</v>
      </c>
      <c r="F10" s="102" t="s">
        <v>266</v>
      </c>
      <c r="G10" s="102" t="s">
        <v>267</v>
      </c>
      <c r="H10" s="102" t="s">
        <v>268</v>
      </c>
      <c r="I10" s="103"/>
      <c r="J10" s="136"/>
      <c r="K10" s="90"/>
      <c r="L10" s="103"/>
      <c r="M10" s="193" t="s">
        <v>522</v>
      </c>
      <c r="N10" s="244" t="s">
        <v>532</v>
      </c>
      <c r="O10" s="243" t="s">
        <v>1086</v>
      </c>
      <c r="AA10" s="201">
        <f>IF(OR(J10="Fail",ISBLANK(J10)),INDEX('Issue Code Table'!C:C,MATCH(N:N,'Issue Code Table'!A:A,0)),IF(M10="Critical",6,IF(M10="Significant",5,IF(M10="Moderate",3,2))))</f>
        <v>5</v>
      </c>
    </row>
    <row r="11" spans="1:27" ht="79.5" customHeight="1">
      <c r="A11" s="119" t="s">
        <v>187</v>
      </c>
      <c r="B11" s="102" t="s">
        <v>96</v>
      </c>
      <c r="C11" s="102" t="s">
        <v>415</v>
      </c>
      <c r="D11" s="102" t="s">
        <v>97</v>
      </c>
      <c r="E11" s="102" t="s">
        <v>175</v>
      </c>
      <c r="F11" s="102" t="s">
        <v>269</v>
      </c>
      <c r="G11" s="102" t="s">
        <v>270</v>
      </c>
      <c r="H11" s="102" t="s">
        <v>271</v>
      </c>
      <c r="I11" s="103"/>
      <c r="J11" s="136"/>
      <c r="K11" s="90"/>
      <c r="L11" s="103"/>
      <c r="M11" s="193" t="s">
        <v>522</v>
      </c>
      <c r="N11" s="244" t="s">
        <v>532</v>
      </c>
      <c r="O11" s="243" t="s">
        <v>1086</v>
      </c>
      <c r="AA11" s="201">
        <f>IF(OR(J11="Fail",ISBLANK(J11)),INDEX('Issue Code Table'!C:C,MATCH(N:N,'Issue Code Table'!A:A,0)),IF(M11="Critical",6,IF(M11="Significant",5,IF(M11="Moderate",3,2))))</f>
        <v>5</v>
      </c>
    </row>
    <row r="12" spans="1:27" ht="79.5" customHeight="1">
      <c r="A12" s="119" t="s">
        <v>188</v>
      </c>
      <c r="B12" s="102" t="s">
        <v>96</v>
      </c>
      <c r="C12" s="102" t="s">
        <v>415</v>
      </c>
      <c r="D12" s="102" t="s">
        <v>97</v>
      </c>
      <c r="E12" s="102" t="s">
        <v>175</v>
      </c>
      <c r="F12" s="102" t="s">
        <v>272</v>
      </c>
      <c r="G12" s="102" t="s">
        <v>273</v>
      </c>
      <c r="H12" s="102" t="s">
        <v>274</v>
      </c>
      <c r="I12" s="103"/>
      <c r="J12" s="136"/>
      <c r="K12" s="90"/>
      <c r="L12" s="103"/>
      <c r="M12" s="193" t="s">
        <v>522</v>
      </c>
      <c r="N12" s="244" t="s">
        <v>532</v>
      </c>
      <c r="O12" s="243" t="s">
        <v>1086</v>
      </c>
      <c r="AA12" s="201">
        <f>IF(OR(J12="Fail",ISBLANK(J12)),INDEX('Issue Code Table'!C:C,MATCH(N:N,'Issue Code Table'!A:A,0)),IF(M12="Critical",6,IF(M12="Significant",5,IF(M12="Moderate",3,2))))</f>
        <v>5</v>
      </c>
    </row>
    <row r="13" spans="1:27" ht="79.5" customHeight="1">
      <c r="A13" s="119" t="s">
        <v>189</v>
      </c>
      <c r="B13" s="102" t="s">
        <v>96</v>
      </c>
      <c r="C13" s="102" t="s">
        <v>415</v>
      </c>
      <c r="D13" s="102" t="s">
        <v>97</v>
      </c>
      <c r="E13" s="102" t="s">
        <v>176</v>
      </c>
      <c r="F13" s="102" t="s">
        <v>275</v>
      </c>
      <c r="G13" s="102" t="s">
        <v>276</v>
      </c>
      <c r="H13" s="102" t="s">
        <v>277</v>
      </c>
      <c r="I13" s="103"/>
      <c r="J13" s="136"/>
      <c r="K13" s="90"/>
      <c r="L13" s="103"/>
      <c r="M13" s="193" t="s">
        <v>522</v>
      </c>
      <c r="N13" s="244" t="s">
        <v>738</v>
      </c>
      <c r="O13" s="243" t="s">
        <v>1084</v>
      </c>
      <c r="AA13" s="201">
        <f>IF(OR(J13="Fail",ISBLANK(J13)),INDEX('Issue Code Table'!C:C,MATCH(N:N,'Issue Code Table'!A:A,0)),IF(M13="Critical",6,IF(M13="Significant",5,IF(M13="Moderate",3,2))))</f>
        <v>5</v>
      </c>
    </row>
    <row r="14" spans="1:27" ht="79.5" customHeight="1">
      <c r="A14" s="119" t="s">
        <v>190</v>
      </c>
      <c r="B14" s="102" t="s">
        <v>96</v>
      </c>
      <c r="C14" s="102" t="s">
        <v>415</v>
      </c>
      <c r="D14" s="102" t="s">
        <v>97</v>
      </c>
      <c r="E14" s="102" t="s">
        <v>176</v>
      </c>
      <c r="F14" s="102" t="s">
        <v>278</v>
      </c>
      <c r="G14" s="102" t="s">
        <v>279</v>
      </c>
      <c r="H14" s="102" t="s">
        <v>280</v>
      </c>
      <c r="I14" s="103"/>
      <c r="J14" s="136"/>
      <c r="K14" s="90"/>
      <c r="L14" s="103"/>
      <c r="M14" s="193" t="s">
        <v>522</v>
      </c>
      <c r="N14" s="244" t="s">
        <v>1087</v>
      </c>
      <c r="O14" s="243" t="s">
        <v>1088</v>
      </c>
      <c r="AA14" s="201">
        <f>IF(OR(J14="Fail",ISBLANK(J14)),INDEX('Issue Code Table'!C:C,MATCH(N:N,'Issue Code Table'!A:A,0)),IF(M14="Critical",6,IF(M14="Significant",5,IF(M14="Moderate",3,2))))</f>
        <v>5</v>
      </c>
    </row>
    <row r="15" spans="1:27" ht="79.5" customHeight="1">
      <c r="A15" s="119" t="s">
        <v>191</v>
      </c>
      <c r="B15" s="102" t="s">
        <v>96</v>
      </c>
      <c r="C15" s="102" t="s">
        <v>415</v>
      </c>
      <c r="D15" s="102" t="s">
        <v>97</v>
      </c>
      <c r="E15" s="102" t="s">
        <v>176</v>
      </c>
      <c r="F15" s="102" t="s">
        <v>281</v>
      </c>
      <c r="G15" s="102" t="s">
        <v>282</v>
      </c>
      <c r="H15" s="102" t="s">
        <v>283</v>
      </c>
      <c r="I15" s="103"/>
      <c r="J15" s="136"/>
      <c r="K15" s="90"/>
      <c r="L15" s="103"/>
      <c r="M15" s="193" t="s">
        <v>522</v>
      </c>
      <c r="N15" s="244" t="s">
        <v>1087</v>
      </c>
      <c r="O15" s="243" t="s">
        <v>1088</v>
      </c>
      <c r="AA15" s="201">
        <f>IF(OR(J15="Fail",ISBLANK(J15)),INDEX('Issue Code Table'!C:C,MATCH(N:N,'Issue Code Table'!A:A,0)),IF(M15="Critical",6,IF(M15="Significant",5,IF(M15="Moderate",3,2))))</f>
        <v>5</v>
      </c>
    </row>
    <row r="16" spans="1:27" ht="79.5" customHeight="1">
      <c r="A16" s="119" t="s">
        <v>192</v>
      </c>
      <c r="B16" s="102" t="s">
        <v>96</v>
      </c>
      <c r="C16" s="102" t="s">
        <v>415</v>
      </c>
      <c r="D16" s="102" t="s">
        <v>97</v>
      </c>
      <c r="E16" s="102" t="s">
        <v>176</v>
      </c>
      <c r="F16" s="102" t="s">
        <v>284</v>
      </c>
      <c r="G16" s="102" t="s">
        <v>285</v>
      </c>
      <c r="H16" s="102" t="s">
        <v>286</v>
      </c>
      <c r="I16" s="103"/>
      <c r="J16" s="136"/>
      <c r="K16" s="90"/>
      <c r="L16" s="103"/>
      <c r="M16" s="193" t="s">
        <v>522</v>
      </c>
      <c r="N16" s="244" t="s">
        <v>1087</v>
      </c>
      <c r="O16" s="243" t="s">
        <v>1088</v>
      </c>
      <c r="AA16" s="201">
        <f>IF(OR(J16="Fail",ISBLANK(J16)),INDEX('Issue Code Table'!C:C,MATCH(N:N,'Issue Code Table'!A:A,0)),IF(M16="Critical",6,IF(M16="Significant",5,IF(M16="Moderate",3,2))))</f>
        <v>5</v>
      </c>
    </row>
    <row r="17" spans="1:27" ht="79.5" customHeight="1">
      <c r="A17" s="119" t="s">
        <v>193</v>
      </c>
      <c r="B17" s="102" t="s">
        <v>96</v>
      </c>
      <c r="C17" s="102" t="s">
        <v>415</v>
      </c>
      <c r="D17" s="102" t="s">
        <v>97</v>
      </c>
      <c r="E17" s="102" t="s">
        <v>176</v>
      </c>
      <c r="F17" s="102" t="s">
        <v>287</v>
      </c>
      <c r="G17" s="102" t="s">
        <v>288</v>
      </c>
      <c r="H17" s="102" t="s">
        <v>289</v>
      </c>
      <c r="I17" s="103"/>
      <c r="J17" s="136"/>
      <c r="K17" s="90"/>
      <c r="L17" s="103"/>
      <c r="M17" s="193" t="s">
        <v>522</v>
      </c>
      <c r="N17" s="244" t="s">
        <v>1087</v>
      </c>
      <c r="O17" s="243" t="s">
        <v>1088</v>
      </c>
      <c r="AA17" s="201">
        <f>IF(OR(J17="Fail",ISBLANK(J17)),INDEX('Issue Code Table'!C:C,MATCH(N:N,'Issue Code Table'!A:A,0)),IF(M17="Critical",6,IF(M17="Significant",5,IF(M17="Moderate",3,2))))</f>
        <v>5</v>
      </c>
    </row>
    <row r="18" spans="1:27" ht="79.5" customHeight="1">
      <c r="A18" s="119" t="s">
        <v>194</v>
      </c>
      <c r="B18" s="102" t="s">
        <v>96</v>
      </c>
      <c r="C18" s="102" t="s">
        <v>415</v>
      </c>
      <c r="D18" s="102" t="s">
        <v>97</v>
      </c>
      <c r="E18" s="102" t="s">
        <v>176</v>
      </c>
      <c r="F18" s="102" t="s">
        <v>290</v>
      </c>
      <c r="G18" s="102" t="s">
        <v>291</v>
      </c>
      <c r="H18" s="102" t="s">
        <v>292</v>
      </c>
      <c r="I18" s="103"/>
      <c r="J18" s="136"/>
      <c r="K18" s="90"/>
      <c r="L18" s="103"/>
      <c r="M18" s="193" t="s">
        <v>522</v>
      </c>
      <c r="N18" s="244" t="s">
        <v>1087</v>
      </c>
      <c r="O18" s="243" t="s">
        <v>1088</v>
      </c>
      <c r="AA18" s="201">
        <f>IF(OR(J18="Fail",ISBLANK(J18)),INDEX('Issue Code Table'!C:C,MATCH(N:N,'Issue Code Table'!A:A,0)),IF(M18="Critical",6,IF(M18="Significant",5,IF(M18="Moderate",3,2))))</f>
        <v>5</v>
      </c>
    </row>
    <row r="19" spans="1:27" ht="79.5" customHeight="1">
      <c r="A19" s="119" t="s">
        <v>195</v>
      </c>
      <c r="B19" s="102" t="s">
        <v>96</v>
      </c>
      <c r="C19" s="102" t="s">
        <v>415</v>
      </c>
      <c r="D19" s="102" t="s">
        <v>97</v>
      </c>
      <c r="E19" s="102" t="s">
        <v>176</v>
      </c>
      <c r="F19" s="102" t="s">
        <v>293</v>
      </c>
      <c r="G19" s="102" t="s">
        <v>294</v>
      </c>
      <c r="H19" s="102" t="s">
        <v>295</v>
      </c>
      <c r="I19" s="103"/>
      <c r="J19" s="136"/>
      <c r="K19" s="89"/>
      <c r="L19" s="103"/>
      <c r="M19" s="193" t="s">
        <v>522</v>
      </c>
      <c r="N19" s="244" t="s">
        <v>1087</v>
      </c>
      <c r="O19" s="243" t="s">
        <v>1088</v>
      </c>
      <c r="AA19" s="201">
        <f>IF(OR(J19="Fail",ISBLANK(J19)),INDEX('Issue Code Table'!C:C,MATCH(N:N,'Issue Code Table'!A:A,0)),IF(M19="Critical",6,IF(M19="Significant",5,IF(M19="Moderate",3,2))))</f>
        <v>5</v>
      </c>
    </row>
    <row r="20" spans="1:27" ht="79.5" customHeight="1">
      <c r="A20" s="119" t="s">
        <v>196</v>
      </c>
      <c r="B20" s="102" t="s">
        <v>96</v>
      </c>
      <c r="C20" s="102" t="s">
        <v>415</v>
      </c>
      <c r="D20" s="91" t="s">
        <v>94</v>
      </c>
      <c r="E20" s="102"/>
      <c r="F20" s="127" t="s">
        <v>466</v>
      </c>
      <c r="G20" s="127" t="s">
        <v>465</v>
      </c>
      <c r="H20" s="127" t="s">
        <v>467</v>
      </c>
      <c r="I20" s="103"/>
      <c r="J20" s="136"/>
      <c r="K20" s="126" t="s">
        <v>469</v>
      </c>
      <c r="L20" s="103"/>
      <c r="M20" s="193" t="s">
        <v>522</v>
      </c>
      <c r="N20" s="244" t="s">
        <v>760</v>
      </c>
      <c r="O20" s="243" t="s">
        <v>1089</v>
      </c>
      <c r="AA20" s="201">
        <f>IF(OR(J20="Fail",ISBLANK(J20)),INDEX('Issue Code Table'!C:C,MATCH(N:N,'Issue Code Table'!A:A,0)),IF(M20="Critical",6,IF(M20="Significant",5,IF(M20="Moderate",3,2))))</f>
        <v>5</v>
      </c>
    </row>
    <row r="21" spans="1:27" ht="79.5" customHeight="1">
      <c r="A21" s="119" t="s">
        <v>197</v>
      </c>
      <c r="B21" s="102" t="s">
        <v>96</v>
      </c>
      <c r="C21" s="102" t="s">
        <v>415</v>
      </c>
      <c r="D21" s="102" t="s">
        <v>97</v>
      </c>
      <c r="E21" s="102" t="s">
        <v>176</v>
      </c>
      <c r="F21" s="102" t="s">
        <v>296</v>
      </c>
      <c r="G21" s="102" t="s">
        <v>297</v>
      </c>
      <c r="H21" s="102" t="s">
        <v>298</v>
      </c>
      <c r="I21" s="103"/>
      <c r="J21" s="136"/>
      <c r="K21" s="89"/>
      <c r="L21" s="103"/>
      <c r="M21" s="193" t="s">
        <v>523</v>
      </c>
      <c r="N21" s="244" t="s">
        <v>1035</v>
      </c>
      <c r="O21" s="243" t="s">
        <v>1090</v>
      </c>
      <c r="AA21" s="201">
        <f>IF(OR(J21="Fail",ISBLANK(J21)),INDEX('Issue Code Table'!C:C,MATCH(N:N,'Issue Code Table'!A:A,0)),IF(M21="Critical",6,IF(M21="Significant",5,IF(M21="Moderate",3,2))))</f>
        <v>5</v>
      </c>
    </row>
    <row r="22" spans="1:27" ht="79.5" customHeight="1">
      <c r="A22" s="119" t="s">
        <v>198</v>
      </c>
      <c r="B22" s="102" t="s">
        <v>96</v>
      </c>
      <c r="C22" s="102" t="s">
        <v>415</v>
      </c>
      <c r="D22" s="102" t="s">
        <v>97</v>
      </c>
      <c r="E22" s="102"/>
      <c r="F22" s="102" t="s">
        <v>299</v>
      </c>
      <c r="G22" s="102" t="s">
        <v>300</v>
      </c>
      <c r="H22" s="102" t="s">
        <v>301</v>
      </c>
      <c r="I22" s="103"/>
      <c r="J22" s="136"/>
      <c r="K22" s="89"/>
      <c r="L22" s="103"/>
      <c r="M22" s="193" t="s">
        <v>522</v>
      </c>
      <c r="N22" s="244" t="s">
        <v>1064</v>
      </c>
      <c r="O22" s="243" t="s">
        <v>1091</v>
      </c>
      <c r="AA22" s="201">
        <f>IF(OR(J22="Fail",ISBLANK(J22)),INDEX('Issue Code Table'!C:C,MATCH(N:N,'Issue Code Table'!A:A,0)),IF(M22="Critical",6,IF(M22="Significant",5,IF(M22="Moderate",3,2))))</f>
        <v>6</v>
      </c>
    </row>
    <row r="23" spans="1:27" ht="79.5" customHeight="1">
      <c r="A23" s="119" t="s">
        <v>199</v>
      </c>
      <c r="B23" s="102" t="s">
        <v>96</v>
      </c>
      <c r="C23" s="102" t="s">
        <v>415</v>
      </c>
      <c r="D23" s="102" t="s">
        <v>97</v>
      </c>
      <c r="E23" s="102" t="s">
        <v>176</v>
      </c>
      <c r="F23" s="102" t="s">
        <v>302</v>
      </c>
      <c r="G23" s="102" t="s">
        <v>303</v>
      </c>
      <c r="H23" s="102" t="s">
        <v>304</v>
      </c>
      <c r="I23" s="103"/>
      <c r="J23" s="136"/>
      <c r="K23" s="90"/>
      <c r="L23" s="103"/>
      <c r="M23" s="194" t="s">
        <v>522</v>
      </c>
      <c r="N23" s="244" t="s">
        <v>534</v>
      </c>
      <c r="O23" s="243" t="s">
        <v>1092</v>
      </c>
      <c r="AA23" s="201">
        <f>IF(OR(J23="Fail",ISBLANK(J23)),INDEX('Issue Code Table'!C:C,MATCH(N:N,'Issue Code Table'!A:A,0)),IF(M23="Critical",6,IF(M23="Significant",5,IF(M23="Moderate",3,2))))</f>
        <v>7</v>
      </c>
    </row>
    <row r="24" spans="1:27" ht="79.5" customHeight="1">
      <c r="A24" s="119" t="s">
        <v>200</v>
      </c>
      <c r="B24" s="102" t="s">
        <v>96</v>
      </c>
      <c r="C24" s="102" t="s">
        <v>415</v>
      </c>
      <c r="D24" s="102" t="s">
        <v>97</v>
      </c>
      <c r="E24" s="102" t="s">
        <v>176</v>
      </c>
      <c r="F24" s="102" t="s">
        <v>305</v>
      </c>
      <c r="G24" s="102" t="s">
        <v>306</v>
      </c>
      <c r="H24" s="102" t="s">
        <v>307</v>
      </c>
      <c r="I24" s="103"/>
      <c r="J24" s="136"/>
      <c r="K24" s="91"/>
      <c r="L24" s="103"/>
      <c r="M24" s="193" t="s">
        <v>522</v>
      </c>
      <c r="N24" s="244" t="s">
        <v>534</v>
      </c>
      <c r="O24" s="243" t="s">
        <v>1092</v>
      </c>
      <c r="AA24" s="201">
        <f>IF(OR(J24="Fail",ISBLANK(J24)),INDEX('Issue Code Table'!C:C,MATCH(N:N,'Issue Code Table'!A:A,0)),IF(M24="Critical",6,IF(M24="Significant",5,IF(M24="Moderate",3,2))))</f>
        <v>7</v>
      </c>
    </row>
    <row r="25" spans="1:27" ht="79.5" customHeight="1">
      <c r="A25" s="119" t="s">
        <v>201</v>
      </c>
      <c r="B25" s="102" t="s">
        <v>98</v>
      </c>
      <c r="C25" s="102" t="s">
        <v>416</v>
      </c>
      <c r="D25" s="102" t="s">
        <v>99</v>
      </c>
      <c r="E25" s="102" t="s">
        <v>100</v>
      </c>
      <c r="F25" s="102" t="s">
        <v>101</v>
      </c>
      <c r="G25" s="102" t="s">
        <v>102</v>
      </c>
      <c r="H25" s="102" t="s">
        <v>103</v>
      </c>
      <c r="I25" s="128" t="s">
        <v>486</v>
      </c>
      <c r="J25" s="136"/>
      <c r="K25" s="131" t="s">
        <v>492</v>
      </c>
      <c r="L25" s="103"/>
      <c r="M25" s="194" t="s">
        <v>524</v>
      </c>
      <c r="N25" s="244" t="s">
        <v>536</v>
      </c>
      <c r="O25" s="243" t="s">
        <v>1093</v>
      </c>
      <c r="AA25" s="201">
        <f>IF(OR(J25="Fail",ISBLANK(J25)),INDEX('Issue Code Table'!C:C,MATCH(N:N,'Issue Code Table'!A:A,0)),IF(M25="Critical",6,IF(M25="Significant",5,IF(M25="Moderate",3,2))))</f>
        <v>2</v>
      </c>
    </row>
    <row r="26" spans="1:27" ht="79.5" customHeight="1">
      <c r="A26" s="119" t="s">
        <v>202</v>
      </c>
      <c r="B26" s="102" t="s">
        <v>98</v>
      </c>
      <c r="C26" s="102" t="s">
        <v>416</v>
      </c>
      <c r="D26" s="102" t="s">
        <v>99</v>
      </c>
      <c r="E26" s="102" t="s">
        <v>100</v>
      </c>
      <c r="F26" s="102" t="s">
        <v>104</v>
      </c>
      <c r="G26" s="127" t="s">
        <v>483</v>
      </c>
      <c r="H26" s="127" t="s">
        <v>484</v>
      </c>
      <c r="I26" s="128" t="s">
        <v>486</v>
      </c>
      <c r="J26" s="136"/>
      <c r="K26" s="129" t="s">
        <v>493</v>
      </c>
      <c r="L26" s="103"/>
      <c r="M26" s="194" t="s">
        <v>524</v>
      </c>
      <c r="N26" s="244" t="s">
        <v>536</v>
      </c>
      <c r="O26" s="243" t="s">
        <v>1093</v>
      </c>
      <c r="AA26" s="201">
        <f>IF(OR(J26="Fail",ISBLANK(J26)),INDEX('Issue Code Table'!C:C,MATCH(N:N,'Issue Code Table'!A:A,0)),IF(M26="Critical",6,IF(M26="Significant",5,IF(M26="Moderate",3,2))))</f>
        <v>2</v>
      </c>
    </row>
    <row r="27" spans="1:27" ht="128.25" customHeight="1">
      <c r="A27" s="87" t="s">
        <v>203</v>
      </c>
      <c r="B27" s="102" t="s">
        <v>105</v>
      </c>
      <c r="C27" s="102" t="s">
        <v>417</v>
      </c>
      <c r="D27" s="102" t="s">
        <v>94</v>
      </c>
      <c r="E27" s="102" t="s">
        <v>175</v>
      </c>
      <c r="F27" s="102" t="s">
        <v>308</v>
      </c>
      <c r="G27" s="102" t="s">
        <v>309</v>
      </c>
      <c r="H27" s="102" t="s">
        <v>308</v>
      </c>
      <c r="I27" s="103"/>
      <c r="J27" s="136"/>
      <c r="K27" s="90"/>
      <c r="L27" s="103"/>
      <c r="M27" s="193" t="s">
        <v>522</v>
      </c>
      <c r="N27" s="244" t="s">
        <v>532</v>
      </c>
      <c r="O27" s="243" t="s">
        <v>1086</v>
      </c>
      <c r="AA27" s="201">
        <f>IF(OR(J27="Fail",ISBLANK(J27)),INDEX('Issue Code Table'!C:C,MATCH(N:N,'Issue Code Table'!A:A,0)),IF(M27="Critical",6,IF(M27="Significant",5,IF(M27="Moderate",3,2))))</f>
        <v>5</v>
      </c>
    </row>
    <row r="28" spans="1:27" ht="79.5" customHeight="1">
      <c r="A28" s="87" t="s">
        <v>204</v>
      </c>
      <c r="B28" s="102" t="s">
        <v>105</v>
      </c>
      <c r="C28" s="102" t="s">
        <v>417</v>
      </c>
      <c r="D28" s="102" t="s">
        <v>94</v>
      </c>
      <c r="E28" s="102" t="s">
        <v>175</v>
      </c>
      <c r="F28" s="102" t="s">
        <v>310</v>
      </c>
      <c r="G28" s="102" t="s">
        <v>311</v>
      </c>
      <c r="H28" s="102" t="s">
        <v>310</v>
      </c>
      <c r="I28" s="103"/>
      <c r="J28" s="136"/>
      <c r="K28" s="90"/>
      <c r="L28" s="103"/>
      <c r="M28" s="193" t="s">
        <v>522</v>
      </c>
      <c r="N28" s="244" t="s">
        <v>532</v>
      </c>
      <c r="O28" s="243" t="s">
        <v>1086</v>
      </c>
      <c r="AA28" s="201">
        <f>IF(OR(J28="Fail",ISBLANK(J28)),INDEX('Issue Code Table'!C:C,MATCH(N:N,'Issue Code Table'!A:A,0)),IF(M28="Critical",6,IF(M28="Significant",5,IF(M28="Moderate",3,2))))</f>
        <v>5</v>
      </c>
    </row>
    <row r="29" spans="1:27" ht="79.5" customHeight="1">
      <c r="A29" s="87" t="s">
        <v>205</v>
      </c>
      <c r="B29" s="102" t="s">
        <v>105</v>
      </c>
      <c r="C29" s="102" t="s">
        <v>417</v>
      </c>
      <c r="D29" s="102" t="s">
        <v>94</v>
      </c>
      <c r="E29" s="102" t="s">
        <v>175</v>
      </c>
      <c r="F29" s="102" t="s">
        <v>312</v>
      </c>
      <c r="G29" s="102" t="s">
        <v>313</v>
      </c>
      <c r="H29" s="102" t="s">
        <v>312</v>
      </c>
      <c r="I29" s="103"/>
      <c r="J29" s="136"/>
      <c r="K29" s="90"/>
      <c r="L29" s="103"/>
      <c r="M29" s="193" t="s">
        <v>522</v>
      </c>
      <c r="N29" s="244" t="s">
        <v>532</v>
      </c>
      <c r="O29" s="243" t="s">
        <v>1086</v>
      </c>
      <c r="AA29" s="201">
        <f>IF(OR(J29="Fail",ISBLANK(J29)),INDEX('Issue Code Table'!C:C,MATCH(N:N,'Issue Code Table'!A:A,0)),IF(M29="Critical",6,IF(M29="Significant",5,IF(M29="Moderate",3,2))))</f>
        <v>5</v>
      </c>
    </row>
    <row r="30" spans="1:27" ht="79.5" customHeight="1">
      <c r="A30" s="87" t="s">
        <v>206</v>
      </c>
      <c r="B30" s="102" t="s">
        <v>105</v>
      </c>
      <c r="C30" s="102" t="s">
        <v>417</v>
      </c>
      <c r="D30" s="102" t="s">
        <v>97</v>
      </c>
      <c r="E30" s="102"/>
      <c r="F30" s="102" t="s">
        <v>314</v>
      </c>
      <c r="G30" s="102" t="s">
        <v>315</v>
      </c>
      <c r="H30" s="102" t="s">
        <v>314</v>
      </c>
      <c r="I30" s="103"/>
      <c r="J30" s="136"/>
      <c r="K30" s="90"/>
      <c r="L30" s="103"/>
      <c r="M30" s="193" t="s">
        <v>522</v>
      </c>
      <c r="N30" s="244" t="s">
        <v>595</v>
      </c>
      <c r="O30" s="243" t="s">
        <v>1236</v>
      </c>
      <c r="AA30" s="201">
        <f>IF(OR(J30="Fail",ISBLANK(J30)),INDEX('Issue Code Table'!C:C,MATCH(N:N,'Issue Code Table'!A:A,0)),IF(M30="Critical",6,IF(M30="Significant",5,IF(M30="Moderate",3,2))))</f>
        <v>5</v>
      </c>
    </row>
    <row r="31" spans="1:27" ht="79.5" customHeight="1">
      <c r="A31" s="87" t="s">
        <v>207</v>
      </c>
      <c r="B31" s="102" t="s">
        <v>106</v>
      </c>
      <c r="C31" s="102" t="s">
        <v>418</v>
      </c>
      <c r="D31" s="102" t="s">
        <v>99</v>
      </c>
      <c r="E31" s="102" t="s">
        <v>107</v>
      </c>
      <c r="F31" s="102" t="s">
        <v>108</v>
      </c>
      <c r="G31" s="102" t="s">
        <v>316</v>
      </c>
      <c r="H31" s="102" t="s">
        <v>317</v>
      </c>
      <c r="I31" s="103"/>
      <c r="J31" s="136"/>
      <c r="K31" s="90"/>
      <c r="L31" s="103"/>
      <c r="M31" s="194" t="s">
        <v>522</v>
      </c>
      <c r="N31" s="244" t="s">
        <v>532</v>
      </c>
      <c r="O31" s="243" t="s">
        <v>1086</v>
      </c>
      <c r="AA31" s="201">
        <f>IF(OR(J31="Fail",ISBLANK(J31)),INDEX('Issue Code Table'!C:C,MATCH(N:N,'Issue Code Table'!A:A,0)),IF(M31="Critical",6,IF(M31="Significant",5,IF(M31="Moderate",3,2))))</f>
        <v>5</v>
      </c>
    </row>
    <row r="32" spans="1:27" ht="79.5" customHeight="1">
      <c r="A32" s="87" t="s">
        <v>208</v>
      </c>
      <c r="B32" s="102" t="s">
        <v>106</v>
      </c>
      <c r="C32" s="102" t="s">
        <v>418</v>
      </c>
      <c r="D32" s="102" t="s">
        <v>97</v>
      </c>
      <c r="E32" s="102" t="s">
        <v>175</v>
      </c>
      <c r="F32" s="102" t="s">
        <v>318</v>
      </c>
      <c r="G32" s="102" t="s">
        <v>319</v>
      </c>
      <c r="H32" s="102" t="s">
        <v>320</v>
      </c>
      <c r="I32" s="103"/>
      <c r="J32" s="136"/>
      <c r="K32" s="90"/>
      <c r="L32" s="103"/>
      <c r="M32" s="193" t="s">
        <v>522</v>
      </c>
      <c r="N32" s="244" t="s">
        <v>532</v>
      </c>
      <c r="O32" s="243" t="s">
        <v>1086</v>
      </c>
      <c r="AA32" s="201">
        <f>IF(OR(J32="Fail",ISBLANK(J32)),INDEX('Issue Code Table'!C:C,MATCH(N:N,'Issue Code Table'!A:A,0)),IF(M32="Critical",6,IF(M32="Significant",5,IF(M32="Moderate",3,2))))</f>
        <v>5</v>
      </c>
    </row>
    <row r="33" spans="1:27" ht="79.5" customHeight="1">
      <c r="A33" s="87" t="s">
        <v>209</v>
      </c>
      <c r="B33" s="102" t="s">
        <v>106</v>
      </c>
      <c r="C33" s="102" t="s">
        <v>418</v>
      </c>
      <c r="D33" s="102" t="s">
        <v>97</v>
      </c>
      <c r="E33" s="102" t="s">
        <v>176</v>
      </c>
      <c r="F33" s="102" t="s">
        <v>321</v>
      </c>
      <c r="G33" s="102" t="s">
        <v>322</v>
      </c>
      <c r="H33" s="102" t="s">
        <v>323</v>
      </c>
      <c r="I33" s="103"/>
      <c r="J33" s="136"/>
      <c r="K33" s="90" t="s">
        <v>172</v>
      </c>
      <c r="L33" s="103"/>
      <c r="M33" s="193" t="s">
        <v>522</v>
      </c>
      <c r="N33" s="244" t="s">
        <v>1087</v>
      </c>
      <c r="O33" s="243" t="s">
        <v>1088</v>
      </c>
      <c r="AA33" s="201">
        <f>IF(OR(J33="Fail",ISBLANK(J33)),INDEX('Issue Code Table'!C:C,MATCH(N:N,'Issue Code Table'!A:A,0)),IF(M33="Critical",6,IF(M33="Significant",5,IF(M33="Moderate",3,2))))</f>
        <v>5</v>
      </c>
    </row>
    <row r="34" spans="1:27" ht="79.5" customHeight="1">
      <c r="A34" s="87" t="s">
        <v>210</v>
      </c>
      <c r="B34" s="102" t="s">
        <v>106</v>
      </c>
      <c r="C34" s="102" t="s">
        <v>418</v>
      </c>
      <c r="D34" s="102" t="s">
        <v>97</v>
      </c>
      <c r="E34" s="102" t="s">
        <v>176</v>
      </c>
      <c r="F34" s="102" t="s">
        <v>324</v>
      </c>
      <c r="G34" s="102" t="s">
        <v>325</v>
      </c>
      <c r="H34" s="102" t="s">
        <v>326</v>
      </c>
      <c r="I34" s="103"/>
      <c r="J34" s="136"/>
      <c r="K34" s="90"/>
      <c r="L34" s="103"/>
      <c r="M34" s="193" t="s">
        <v>522</v>
      </c>
      <c r="N34" s="244" t="s">
        <v>1087</v>
      </c>
      <c r="O34" s="243" t="s">
        <v>1088</v>
      </c>
      <c r="AA34" s="201">
        <f>IF(OR(J34="Fail",ISBLANK(J34)),INDEX('Issue Code Table'!C:C,MATCH(N:N,'Issue Code Table'!A:A,0)),IF(M34="Critical",6,IF(M34="Significant",5,IF(M34="Moderate",3,2))))</f>
        <v>5</v>
      </c>
    </row>
    <row r="35" spans="1:27" ht="79.5" customHeight="1">
      <c r="A35" s="87" t="s">
        <v>211</v>
      </c>
      <c r="B35" s="102" t="s">
        <v>106</v>
      </c>
      <c r="C35" s="102" t="s">
        <v>418</v>
      </c>
      <c r="D35" s="102" t="s">
        <v>97</v>
      </c>
      <c r="E35" s="102"/>
      <c r="F35" s="102" t="s">
        <v>327</v>
      </c>
      <c r="G35" s="102" t="s">
        <v>328</v>
      </c>
      <c r="H35" s="102" t="s">
        <v>329</v>
      </c>
      <c r="I35" s="103"/>
      <c r="J35" s="136"/>
      <c r="K35" s="90"/>
      <c r="L35" s="103"/>
      <c r="M35" s="193" t="s">
        <v>522</v>
      </c>
      <c r="N35" s="244" t="s">
        <v>532</v>
      </c>
      <c r="O35" s="243" t="s">
        <v>1086</v>
      </c>
      <c r="AA35" s="201">
        <f>IF(OR(J35="Fail",ISBLANK(J35)),INDEX('Issue Code Table'!C:C,MATCH(N:N,'Issue Code Table'!A:A,0)),IF(M35="Critical",6,IF(M35="Significant",5,IF(M35="Moderate",3,2))))</f>
        <v>5</v>
      </c>
    </row>
    <row r="36" spans="1:27" ht="79.5" customHeight="1">
      <c r="A36" s="87" t="s">
        <v>212</v>
      </c>
      <c r="B36" s="102" t="s">
        <v>106</v>
      </c>
      <c r="C36" s="102" t="s">
        <v>418</v>
      </c>
      <c r="D36" s="102" t="s">
        <v>97</v>
      </c>
      <c r="E36" s="102" t="s">
        <v>175</v>
      </c>
      <c r="F36" s="102" t="s">
        <v>330</v>
      </c>
      <c r="G36" s="102" t="s">
        <v>331</v>
      </c>
      <c r="H36" s="102" t="s">
        <v>332</v>
      </c>
      <c r="I36" s="103"/>
      <c r="J36" s="136"/>
      <c r="K36" s="90"/>
      <c r="L36" s="103"/>
      <c r="M36" s="193" t="s">
        <v>522</v>
      </c>
      <c r="N36" s="244" t="s">
        <v>1087</v>
      </c>
      <c r="O36" s="243" t="s">
        <v>1088</v>
      </c>
      <c r="AA36" s="201">
        <f>IF(OR(J36="Fail",ISBLANK(J36)),INDEX('Issue Code Table'!C:C,MATCH(N:N,'Issue Code Table'!A:A,0)),IF(M36="Critical",6,IF(M36="Significant",5,IF(M36="Moderate",3,2))))</f>
        <v>5</v>
      </c>
    </row>
    <row r="37" spans="1:27" ht="79.5" customHeight="1">
      <c r="A37" s="87" t="s">
        <v>213</v>
      </c>
      <c r="B37" s="102" t="s">
        <v>106</v>
      </c>
      <c r="C37" s="102" t="s">
        <v>418</v>
      </c>
      <c r="D37" s="102" t="s">
        <v>94</v>
      </c>
      <c r="E37" s="102"/>
      <c r="F37" s="102" t="s">
        <v>333</v>
      </c>
      <c r="G37" s="102" t="s">
        <v>334</v>
      </c>
      <c r="H37" s="102" t="s">
        <v>335</v>
      </c>
      <c r="I37" s="128" t="s">
        <v>486</v>
      </c>
      <c r="J37" s="136"/>
      <c r="K37" s="131" t="s">
        <v>494</v>
      </c>
      <c r="L37" s="103"/>
      <c r="M37" s="193" t="s">
        <v>522</v>
      </c>
      <c r="N37" s="244" t="s">
        <v>1087</v>
      </c>
      <c r="O37" s="243" t="s">
        <v>1088</v>
      </c>
      <c r="AA37" s="201">
        <f>IF(OR(J37="Fail",ISBLANK(J37)),INDEX('Issue Code Table'!C:C,MATCH(N:N,'Issue Code Table'!A:A,0)),IF(M37="Critical",6,IF(M37="Significant",5,IF(M37="Moderate",3,2))))</f>
        <v>5</v>
      </c>
    </row>
    <row r="38" spans="1:27" ht="79.5" customHeight="1">
      <c r="A38" s="87" t="s">
        <v>214</v>
      </c>
      <c r="B38" s="102" t="s">
        <v>106</v>
      </c>
      <c r="C38" s="102" t="s">
        <v>418</v>
      </c>
      <c r="D38" s="102" t="s">
        <v>97</v>
      </c>
      <c r="E38" s="102"/>
      <c r="F38" s="102" t="s">
        <v>109</v>
      </c>
      <c r="G38" s="102" t="s">
        <v>110</v>
      </c>
      <c r="H38" s="102" t="s">
        <v>111</v>
      </c>
      <c r="I38" s="128" t="s">
        <v>486</v>
      </c>
      <c r="J38" s="136"/>
      <c r="K38" s="131" t="s">
        <v>494</v>
      </c>
      <c r="L38" s="103"/>
      <c r="M38" s="193" t="s">
        <v>522</v>
      </c>
      <c r="N38" s="244" t="s">
        <v>532</v>
      </c>
      <c r="O38" s="243" t="s">
        <v>1086</v>
      </c>
      <c r="AA38" s="201">
        <f>IF(OR(J38="Fail",ISBLANK(J38)),INDEX('Issue Code Table'!C:C,MATCH(N:N,'Issue Code Table'!A:A,0)),IF(M38="Critical",6,IF(M38="Significant",5,IF(M38="Moderate",3,2))))</f>
        <v>5</v>
      </c>
    </row>
    <row r="39" spans="1:27" ht="79.5" customHeight="1">
      <c r="A39" s="87" t="s">
        <v>215</v>
      </c>
      <c r="B39" s="102" t="s">
        <v>106</v>
      </c>
      <c r="C39" s="102" t="s">
        <v>418</v>
      </c>
      <c r="D39" s="102" t="s">
        <v>97</v>
      </c>
      <c r="E39" s="102"/>
      <c r="F39" s="102" t="s">
        <v>336</v>
      </c>
      <c r="G39" s="102" t="s">
        <v>337</v>
      </c>
      <c r="H39" s="102" t="s">
        <v>338</v>
      </c>
      <c r="I39" s="103"/>
      <c r="J39" s="136"/>
      <c r="K39" s="90"/>
      <c r="L39" s="103"/>
      <c r="M39" s="193" t="s">
        <v>522</v>
      </c>
      <c r="N39" s="244" t="s">
        <v>652</v>
      </c>
      <c r="O39" s="243" t="s">
        <v>1094</v>
      </c>
      <c r="AA39" s="201">
        <f>IF(OR(J39="Fail",ISBLANK(J39)),INDEX('Issue Code Table'!C:C,MATCH(N:N,'Issue Code Table'!A:A,0)),IF(M39="Critical",6,IF(M39="Significant",5,IF(M39="Moderate",3,2))))</f>
        <v>6</v>
      </c>
    </row>
    <row r="40" spans="1:27" ht="79.5" customHeight="1">
      <c r="A40" s="87" t="s">
        <v>216</v>
      </c>
      <c r="B40" s="102" t="s">
        <v>106</v>
      </c>
      <c r="C40" s="102" t="s">
        <v>418</v>
      </c>
      <c r="D40" s="102" t="s">
        <v>97</v>
      </c>
      <c r="E40" s="102"/>
      <c r="F40" s="127" t="s">
        <v>339</v>
      </c>
      <c r="G40" s="102" t="s">
        <v>340</v>
      </c>
      <c r="H40" s="127" t="s">
        <v>499</v>
      </c>
      <c r="I40" s="103"/>
      <c r="J40" s="136"/>
      <c r="K40" s="122" t="s">
        <v>498</v>
      </c>
      <c r="L40" s="103"/>
      <c r="M40" s="193" t="s">
        <v>522</v>
      </c>
      <c r="N40" s="244" t="s">
        <v>532</v>
      </c>
      <c r="O40" s="243" t="s">
        <v>1086</v>
      </c>
      <c r="AA40" s="201">
        <f>IF(OR(J40="Fail",ISBLANK(J40)),INDEX('Issue Code Table'!C:C,MATCH(N:N,'Issue Code Table'!A:A,0)),IF(M40="Critical",6,IF(M40="Significant",5,IF(M40="Moderate",3,2))))</f>
        <v>5</v>
      </c>
    </row>
    <row r="41" spans="1:27" ht="79.5" customHeight="1">
      <c r="A41" s="87" t="s">
        <v>217</v>
      </c>
      <c r="B41" s="102" t="s">
        <v>106</v>
      </c>
      <c r="C41" s="102" t="s">
        <v>418</v>
      </c>
      <c r="D41" s="102" t="s">
        <v>97</v>
      </c>
      <c r="E41" s="102" t="s">
        <v>175</v>
      </c>
      <c r="F41" s="102" t="s">
        <v>341</v>
      </c>
      <c r="G41" s="102" t="s">
        <v>342</v>
      </c>
      <c r="H41" s="102" t="s">
        <v>343</v>
      </c>
      <c r="I41" s="103"/>
      <c r="J41" s="136"/>
      <c r="K41" s="90"/>
      <c r="L41" s="103"/>
      <c r="M41" s="193" t="s">
        <v>522</v>
      </c>
      <c r="N41" s="244" t="s">
        <v>532</v>
      </c>
      <c r="O41" s="243" t="s">
        <v>1086</v>
      </c>
      <c r="AA41" s="201">
        <f>IF(OR(J41="Fail",ISBLANK(J41)),INDEX('Issue Code Table'!C:C,MATCH(N:N,'Issue Code Table'!A:A,0)),IF(M41="Critical",6,IF(M41="Significant",5,IF(M41="Moderate",3,2))))</f>
        <v>5</v>
      </c>
    </row>
    <row r="42" spans="1:27" ht="79.5" customHeight="1">
      <c r="A42" s="87" t="s">
        <v>218</v>
      </c>
      <c r="B42" s="102" t="s">
        <v>106</v>
      </c>
      <c r="C42" s="102" t="s">
        <v>418</v>
      </c>
      <c r="D42" s="102" t="s">
        <v>97</v>
      </c>
      <c r="E42" s="102" t="s">
        <v>177</v>
      </c>
      <c r="F42" s="102" t="s">
        <v>344</v>
      </c>
      <c r="G42" s="102" t="s">
        <v>345</v>
      </c>
      <c r="H42" s="102" t="s">
        <v>346</v>
      </c>
      <c r="I42" s="103"/>
      <c r="J42" s="136"/>
      <c r="K42" s="90"/>
      <c r="L42" s="103"/>
      <c r="M42" s="193" t="s">
        <v>522</v>
      </c>
      <c r="N42" s="244" t="s">
        <v>595</v>
      </c>
      <c r="O42" s="243" t="s">
        <v>1236</v>
      </c>
      <c r="AA42" s="201">
        <f>IF(OR(J42="Fail",ISBLANK(J42)),INDEX('Issue Code Table'!C:C,MATCH(N:N,'Issue Code Table'!A:A,0)),IF(M42="Critical",6,IF(M42="Significant",5,IF(M42="Moderate",3,2))))</f>
        <v>5</v>
      </c>
    </row>
    <row r="43" spans="1:27" ht="79.5" customHeight="1">
      <c r="A43" s="87" t="s">
        <v>219</v>
      </c>
      <c r="B43" s="102" t="s">
        <v>106</v>
      </c>
      <c r="C43" s="102" t="s">
        <v>418</v>
      </c>
      <c r="D43" s="102" t="s">
        <v>99</v>
      </c>
      <c r="E43" s="102"/>
      <c r="F43" s="130" t="s">
        <v>436</v>
      </c>
      <c r="G43" s="102" t="s">
        <v>437</v>
      </c>
      <c r="H43" s="102" t="s">
        <v>438</v>
      </c>
      <c r="I43" s="128" t="s">
        <v>486</v>
      </c>
      <c r="J43" s="136"/>
      <c r="K43" s="131" t="s">
        <v>495</v>
      </c>
      <c r="L43" s="103"/>
      <c r="M43" s="193" t="s">
        <v>522</v>
      </c>
      <c r="N43" s="244" t="s">
        <v>532</v>
      </c>
      <c r="O43" s="243" t="s">
        <v>1086</v>
      </c>
      <c r="AA43" s="201">
        <f>IF(OR(J43="Fail",ISBLANK(J43)),INDEX('Issue Code Table'!C:C,MATCH(N:N,'Issue Code Table'!A:A,0)),IF(M43="Critical",6,IF(M43="Significant",5,IF(M43="Moderate",3,2))))</f>
        <v>5</v>
      </c>
    </row>
    <row r="44" spans="1:27" ht="79.5" customHeight="1">
      <c r="A44" s="87" t="s">
        <v>220</v>
      </c>
      <c r="B44" s="102" t="s">
        <v>112</v>
      </c>
      <c r="C44" s="102" t="s">
        <v>445</v>
      </c>
      <c r="D44" s="102" t="s">
        <v>97</v>
      </c>
      <c r="E44" s="102" t="s">
        <v>176</v>
      </c>
      <c r="F44" s="102" t="s">
        <v>439</v>
      </c>
      <c r="G44" s="102" t="s">
        <v>347</v>
      </c>
      <c r="H44" s="102" t="s">
        <v>348</v>
      </c>
      <c r="I44" s="103"/>
      <c r="J44" s="136"/>
      <c r="K44" s="90"/>
      <c r="L44" s="103"/>
      <c r="M44" s="194" t="s">
        <v>522</v>
      </c>
      <c r="N44" s="244" t="s">
        <v>539</v>
      </c>
      <c r="O44" s="243" t="s">
        <v>1095</v>
      </c>
      <c r="AA44" s="201">
        <f>IF(OR(J44="Fail",ISBLANK(J44)),INDEX('Issue Code Table'!C:C,MATCH(N:N,'Issue Code Table'!A:A,0)),IF(M44="Critical",6,IF(M44="Significant",5,IF(M44="Moderate",3,2))))</f>
        <v>5</v>
      </c>
    </row>
    <row r="45" spans="1:27" ht="79.5" customHeight="1">
      <c r="A45" s="87" t="s">
        <v>221</v>
      </c>
      <c r="B45" s="102" t="s">
        <v>113</v>
      </c>
      <c r="C45" s="102" t="s">
        <v>419</v>
      </c>
      <c r="D45" s="102" t="s">
        <v>97</v>
      </c>
      <c r="E45" s="102"/>
      <c r="F45" s="127" t="s">
        <v>481</v>
      </c>
      <c r="G45" s="127" t="s">
        <v>480</v>
      </c>
      <c r="H45" s="127" t="s">
        <v>478</v>
      </c>
      <c r="I45" s="103"/>
      <c r="J45" s="136"/>
      <c r="K45" s="133" t="s">
        <v>479</v>
      </c>
      <c r="L45" s="103"/>
      <c r="M45" s="194" t="s">
        <v>524</v>
      </c>
      <c r="N45" s="244" t="s">
        <v>1096</v>
      </c>
      <c r="O45" s="243" t="s">
        <v>1097</v>
      </c>
      <c r="AA45" s="201" t="e">
        <f>IF(OR(J45="Fail",ISBLANK(J45)),INDEX('Issue Code Table'!C:C,MATCH(N:N,'Issue Code Table'!A:A,0)),IF(M45="Critical",6,IF(M45="Significant",5,IF(M45="Moderate",3,2))))</f>
        <v>#N/A</v>
      </c>
    </row>
    <row r="46" spans="1:27" ht="79.5" customHeight="1">
      <c r="A46" s="87" t="s">
        <v>222</v>
      </c>
      <c r="B46" s="91" t="s">
        <v>472</v>
      </c>
      <c r="C46" s="91" t="s">
        <v>473</v>
      </c>
      <c r="D46" s="91" t="s">
        <v>92</v>
      </c>
      <c r="E46" s="91"/>
      <c r="F46" s="91" t="s">
        <v>474</v>
      </c>
      <c r="G46" s="125" t="s">
        <v>477</v>
      </c>
      <c r="H46" s="125" t="s">
        <v>476</v>
      </c>
      <c r="I46" s="120"/>
      <c r="J46" s="136"/>
      <c r="K46" s="133" t="s">
        <v>475</v>
      </c>
      <c r="L46" s="120"/>
      <c r="M46" s="194" t="s">
        <v>523</v>
      </c>
      <c r="N46" s="244" t="s">
        <v>533</v>
      </c>
      <c r="O46" s="243" t="s">
        <v>1098</v>
      </c>
      <c r="AA46" s="201">
        <f>IF(OR(J46="Fail",ISBLANK(J46)),INDEX('Issue Code Table'!C:C,MATCH(N:N,'Issue Code Table'!A:A,0)),IF(M46="Critical",6,IF(M46="Significant",5,IF(M46="Moderate",3,2))))</f>
        <v>2</v>
      </c>
    </row>
    <row r="47" spans="1:27" ht="79.5" customHeight="1">
      <c r="A47" s="87" t="s">
        <v>223</v>
      </c>
      <c r="B47" s="102" t="s">
        <v>114</v>
      </c>
      <c r="C47" s="102" t="s">
        <v>420</v>
      </c>
      <c r="D47" s="102" t="s">
        <v>92</v>
      </c>
      <c r="E47" s="102"/>
      <c r="F47" s="102" t="s">
        <v>115</v>
      </c>
      <c r="G47" s="102" t="s">
        <v>116</v>
      </c>
      <c r="H47" s="102" t="s">
        <v>117</v>
      </c>
      <c r="I47" s="103"/>
      <c r="J47" s="136"/>
      <c r="K47" s="90" t="s">
        <v>401</v>
      </c>
      <c r="L47" s="103"/>
      <c r="M47" s="194" t="s">
        <v>522</v>
      </c>
      <c r="N47" s="244" t="s">
        <v>537</v>
      </c>
      <c r="O47" s="243" t="s">
        <v>1099</v>
      </c>
      <c r="AA47" s="201">
        <f>IF(OR(J47="Fail",ISBLANK(J47)),INDEX('Issue Code Table'!C:C,MATCH(N:N,'Issue Code Table'!A:A,0)),IF(M47="Critical",6,IF(M47="Significant",5,IF(M47="Moderate",3,2))))</f>
        <v>6</v>
      </c>
    </row>
    <row r="48" spans="1:27" ht="79.5" customHeight="1">
      <c r="A48" s="87" t="s">
        <v>224</v>
      </c>
      <c r="B48" s="102" t="s">
        <v>118</v>
      </c>
      <c r="C48" s="102" t="s">
        <v>440</v>
      </c>
      <c r="D48" s="102" t="s">
        <v>178</v>
      </c>
      <c r="E48" s="102" t="s">
        <v>176</v>
      </c>
      <c r="F48" s="102" t="s">
        <v>349</v>
      </c>
      <c r="G48" s="102" t="s">
        <v>350</v>
      </c>
      <c r="H48" s="102" t="s">
        <v>351</v>
      </c>
      <c r="I48" s="103"/>
      <c r="J48" s="136"/>
      <c r="K48" s="90"/>
      <c r="L48" s="103"/>
      <c r="M48" s="194" t="s">
        <v>523</v>
      </c>
      <c r="N48" s="244" t="s">
        <v>541</v>
      </c>
      <c r="O48" s="243" t="s">
        <v>1100</v>
      </c>
      <c r="AA48" s="201">
        <f>IF(OR(J48="Fail",ISBLANK(J48)),INDEX('Issue Code Table'!C:C,MATCH(N:N,'Issue Code Table'!A:A,0)),IF(M48="Critical",6,IF(M48="Significant",5,IF(M48="Moderate",3,2))))</f>
        <v>3</v>
      </c>
    </row>
    <row r="49" spans="1:27" ht="79.5" customHeight="1">
      <c r="A49" s="87" t="s">
        <v>225</v>
      </c>
      <c r="B49" s="102" t="s">
        <v>118</v>
      </c>
      <c r="C49" s="102" t="s">
        <v>440</v>
      </c>
      <c r="D49" s="102" t="s">
        <v>178</v>
      </c>
      <c r="E49" s="102" t="s">
        <v>176</v>
      </c>
      <c r="F49" s="102" t="s">
        <v>352</v>
      </c>
      <c r="G49" s="102" t="s">
        <v>353</v>
      </c>
      <c r="H49" s="102" t="s">
        <v>354</v>
      </c>
      <c r="I49" s="103"/>
      <c r="J49" s="136"/>
      <c r="K49" s="90"/>
      <c r="L49" s="103"/>
      <c r="M49" s="194" t="s">
        <v>523</v>
      </c>
      <c r="N49" s="244" t="s">
        <v>1101</v>
      </c>
      <c r="O49" s="243" t="s">
        <v>1102</v>
      </c>
      <c r="AA49" s="201" t="e">
        <f>IF(OR(J49="Fail",ISBLANK(J49)),INDEX('Issue Code Table'!C:C,MATCH(N:N,'Issue Code Table'!A:A,0)),IF(M49="Critical",6,IF(M49="Significant",5,IF(M49="Moderate",3,2))))</f>
        <v>#N/A</v>
      </c>
    </row>
    <row r="50" spans="1:27" ht="79.5" customHeight="1">
      <c r="A50" s="87" t="s">
        <v>226</v>
      </c>
      <c r="B50" s="102" t="s">
        <v>118</v>
      </c>
      <c r="C50" s="102" t="s">
        <v>440</v>
      </c>
      <c r="D50" s="102" t="s">
        <v>178</v>
      </c>
      <c r="E50" s="102" t="s">
        <v>176</v>
      </c>
      <c r="F50" s="102" t="s">
        <v>355</v>
      </c>
      <c r="G50" s="102" t="s">
        <v>356</v>
      </c>
      <c r="H50" s="102" t="s">
        <v>357</v>
      </c>
      <c r="I50" s="103"/>
      <c r="J50" s="136"/>
      <c r="K50" s="90"/>
      <c r="L50" s="103"/>
      <c r="M50" s="194" t="s">
        <v>523</v>
      </c>
      <c r="N50" s="244" t="s">
        <v>1101</v>
      </c>
      <c r="O50" s="243" t="s">
        <v>1102</v>
      </c>
      <c r="AA50" s="201" t="e">
        <f>IF(OR(J50="Fail",ISBLANK(J50)),INDEX('Issue Code Table'!C:C,MATCH(N:N,'Issue Code Table'!A:A,0)),IF(M50="Critical",6,IF(M50="Significant",5,IF(M50="Moderate",3,2))))</f>
        <v>#N/A</v>
      </c>
    </row>
    <row r="51" spans="1:27" ht="79.5" customHeight="1">
      <c r="A51" s="87" t="s">
        <v>227</v>
      </c>
      <c r="B51" s="102" t="s">
        <v>118</v>
      </c>
      <c r="C51" s="102" t="s">
        <v>440</v>
      </c>
      <c r="D51" s="102" t="s">
        <v>178</v>
      </c>
      <c r="E51" s="102" t="s">
        <v>176</v>
      </c>
      <c r="F51" s="102" t="s">
        <v>358</v>
      </c>
      <c r="G51" s="102" t="s">
        <v>359</v>
      </c>
      <c r="H51" s="102" t="s">
        <v>360</v>
      </c>
      <c r="I51" s="103"/>
      <c r="J51" s="136"/>
      <c r="K51" s="87"/>
      <c r="L51" s="103"/>
      <c r="M51" s="194" t="s">
        <v>523</v>
      </c>
      <c r="N51" s="244" t="s">
        <v>1101</v>
      </c>
      <c r="O51" s="243" t="s">
        <v>1102</v>
      </c>
      <c r="AA51" s="201" t="e">
        <f>IF(OR(J51="Fail",ISBLANK(J51)),INDEX('Issue Code Table'!C:C,MATCH(N:N,'Issue Code Table'!A:A,0)),IF(M51="Critical",6,IF(M51="Significant",5,IF(M51="Moderate",3,2))))</f>
        <v>#N/A</v>
      </c>
    </row>
    <row r="52" spans="1:27" ht="79.5" customHeight="1">
      <c r="A52" s="87" t="s">
        <v>228</v>
      </c>
      <c r="B52" s="102" t="s">
        <v>118</v>
      </c>
      <c r="C52" s="102" t="s">
        <v>440</v>
      </c>
      <c r="D52" s="102" t="s">
        <v>97</v>
      </c>
      <c r="E52" s="102" t="s">
        <v>119</v>
      </c>
      <c r="F52" s="102" t="s">
        <v>120</v>
      </c>
      <c r="G52" s="102" t="s">
        <v>361</v>
      </c>
      <c r="H52" s="102" t="s">
        <v>362</v>
      </c>
      <c r="I52" s="103"/>
      <c r="J52" s="136"/>
      <c r="K52" s="90"/>
      <c r="L52" s="103"/>
      <c r="M52" s="194" t="s">
        <v>523</v>
      </c>
      <c r="N52" s="244" t="s">
        <v>698</v>
      </c>
      <c r="O52" s="243" t="s">
        <v>1103</v>
      </c>
      <c r="AA52" s="201">
        <f>IF(OR(J52="Fail",ISBLANK(J52)),INDEX('Issue Code Table'!C:C,MATCH(N:N,'Issue Code Table'!A:A,0)),IF(M52="Critical",6,IF(M52="Significant",5,IF(M52="Moderate",3,2))))</f>
        <v>5</v>
      </c>
    </row>
    <row r="53" spans="1:27" ht="79.5" customHeight="1">
      <c r="A53" s="87" t="s">
        <v>229</v>
      </c>
      <c r="B53" s="102" t="s">
        <v>165</v>
      </c>
      <c r="C53" s="102" t="s">
        <v>421</v>
      </c>
      <c r="D53" s="102" t="s">
        <v>97</v>
      </c>
      <c r="E53" s="102"/>
      <c r="F53" s="102" t="s">
        <v>166</v>
      </c>
      <c r="G53" s="102" t="s">
        <v>363</v>
      </c>
      <c r="H53" s="102" t="s">
        <v>364</v>
      </c>
      <c r="I53" s="103"/>
      <c r="J53" s="136"/>
      <c r="K53" s="90"/>
      <c r="L53" s="103"/>
      <c r="M53" s="194" t="s">
        <v>523</v>
      </c>
      <c r="N53" s="244" t="s">
        <v>708</v>
      </c>
      <c r="O53" s="243" t="s">
        <v>1104</v>
      </c>
      <c r="AA53" s="201">
        <f>IF(OR(J53="Fail",ISBLANK(J53)),INDEX('Issue Code Table'!C:C,MATCH(N:N,'Issue Code Table'!A:A,0)),IF(M53="Critical",6,IF(M53="Significant",5,IF(M53="Moderate",3,2))))</f>
        <v>4</v>
      </c>
    </row>
    <row r="54" spans="1:27" ht="79.5" customHeight="1">
      <c r="A54" s="87" t="s">
        <v>230</v>
      </c>
      <c r="B54" s="102" t="s">
        <v>121</v>
      </c>
      <c r="C54" s="102" t="s">
        <v>422</v>
      </c>
      <c r="D54" s="102" t="s">
        <v>92</v>
      </c>
      <c r="E54" s="102"/>
      <c r="F54" s="102" t="s">
        <v>167</v>
      </c>
      <c r="G54" s="102" t="s">
        <v>122</v>
      </c>
      <c r="H54" s="102" t="s">
        <v>123</v>
      </c>
      <c r="I54" s="103"/>
      <c r="J54" s="136"/>
      <c r="K54" s="90"/>
      <c r="L54" s="103"/>
      <c r="M54" s="194" t="s">
        <v>524</v>
      </c>
      <c r="N54" s="244" t="s">
        <v>1106</v>
      </c>
      <c r="O54" s="243" t="s">
        <v>1105</v>
      </c>
      <c r="AA54" s="201" t="e">
        <f>IF(OR(J54="Fail",ISBLANK(J54)),INDEX('Issue Code Table'!C:C,MATCH(N:N,'Issue Code Table'!A:A,0)),IF(M54="Critical",6,IF(M54="Significant",5,IF(M54="Moderate",3,2))))</f>
        <v>#N/A</v>
      </c>
    </row>
    <row r="55" spans="1:27" ht="152.25" customHeight="1">
      <c r="A55" s="87" t="s">
        <v>231</v>
      </c>
      <c r="B55" s="102" t="s">
        <v>124</v>
      </c>
      <c r="C55" s="102" t="s">
        <v>423</v>
      </c>
      <c r="D55" s="102" t="s">
        <v>92</v>
      </c>
      <c r="E55" s="102"/>
      <c r="F55" s="102" t="s">
        <v>168</v>
      </c>
      <c r="G55" s="102" t="s">
        <v>365</v>
      </c>
      <c r="H55" s="102" t="s">
        <v>366</v>
      </c>
      <c r="I55" s="103"/>
      <c r="J55" s="136"/>
      <c r="K55" s="90"/>
      <c r="L55" s="103"/>
      <c r="M55" s="194" t="s">
        <v>523</v>
      </c>
      <c r="N55" s="244" t="s">
        <v>714</v>
      </c>
      <c r="O55" s="243" t="s">
        <v>1107</v>
      </c>
      <c r="AA55" s="201">
        <f>IF(OR(J55="Fail",ISBLANK(J55)),INDEX('Issue Code Table'!C:C,MATCH(N:N,'Issue Code Table'!A:A,0)),IF(M55="Critical",6,IF(M55="Significant",5,IF(M55="Moderate",3,2))))</f>
        <v>4</v>
      </c>
    </row>
    <row r="56" spans="1:27" ht="79.5" customHeight="1">
      <c r="A56" s="87" t="s">
        <v>232</v>
      </c>
      <c r="B56" s="102" t="s">
        <v>125</v>
      </c>
      <c r="C56" s="102" t="s">
        <v>424</v>
      </c>
      <c r="D56" s="102" t="s">
        <v>92</v>
      </c>
      <c r="E56" s="102"/>
      <c r="F56" s="102" t="s">
        <v>126</v>
      </c>
      <c r="G56" s="102" t="s">
        <v>127</v>
      </c>
      <c r="H56" s="102" t="s">
        <v>128</v>
      </c>
      <c r="I56" s="103"/>
      <c r="J56" s="136"/>
      <c r="K56" s="90"/>
      <c r="L56" s="103"/>
      <c r="M56" s="194" t="s">
        <v>523</v>
      </c>
      <c r="N56" s="244" t="s">
        <v>1069</v>
      </c>
      <c r="O56" s="243" t="s">
        <v>1108</v>
      </c>
      <c r="AA56" s="201" t="e">
        <f>IF(OR(J56="Fail",ISBLANK(J56)),INDEX('Issue Code Table'!C:C,MATCH(N:N,'Issue Code Table'!A:A,0)),IF(M56="Critical",6,IF(M56="Significant",5,IF(M56="Moderate",3,2))))</f>
        <v>#N/A</v>
      </c>
    </row>
    <row r="57" spans="1:27" ht="114" customHeight="1">
      <c r="A57" s="87" t="s">
        <v>233</v>
      </c>
      <c r="B57" s="102" t="s">
        <v>129</v>
      </c>
      <c r="C57" s="102" t="s">
        <v>425</v>
      </c>
      <c r="D57" s="102" t="s">
        <v>97</v>
      </c>
      <c r="E57" s="102"/>
      <c r="F57" s="102" t="s">
        <v>130</v>
      </c>
      <c r="G57" s="102" t="s">
        <v>368</v>
      </c>
      <c r="H57" s="102" t="s">
        <v>131</v>
      </c>
      <c r="I57" s="103"/>
      <c r="J57" s="136"/>
      <c r="K57" s="126" t="s">
        <v>470</v>
      </c>
      <c r="L57" s="103"/>
      <c r="M57" s="194" t="s">
        <v>523</v>
      </c>
      <c r="N57" s="244" t="s">
        <v>543</v>
      </c>
      <c r="O57" s="243" t="s">
        <v>1109</v>
      </c>
      <c r="AA57" s="201">
        <f>IF(OR(J57="Fail",ISBLANK(J57)),INDEX('Issue Code Table'!C:C,MATCH(N:N,'Issue Code Table'!A:A,0)),IF(M57="Critical",6,IF(M57="Significant",5,IF(M57="Moderate",3,2))))</f>
        <v>4</v>
      </c>
    </row>
    <row r="58" spans="1:27" ht="79.5" customHeight="1">
      <c r="A58" s="87" t="s">
        <v>234</v>
      </c>
      <c r="B58" s="102" t="s">
        <v>129</v>
      </c>
      <c r="C58" s="102" t="s">
        <v>425</v>
      </c>
      <c r="D58" s="102" t="s">
        <v>97</v>
      </c>
      <c r="E58" s="102" t="s">
        <v>175</v>
      </c>
      <c r="F58" s="127" t="s">
        <v>463</v>
      </c>
      <c r="G58" s="102" t="s">
        <v>367</v>
      </c>
      <c r="H58" s="125" t="s">
        <v>464</v>
      </c>
      <c r="I58" s="103"/>
      <c r="J58" s="136"/>
      <c r="K58" s="126" t="s">
        <v>470</v>
      </c>
      <c r="L58" s="103"/>
      <c r="M58" s="194" t="s">
        <v>523</v>
      </c>
      <c r="N58" s="244" t="s">
        <v>543</v>
      </c>
      <c r="O58" s="243" t="s">
        <v>1109</v>
      </c>
      <c r="AA58" s="201">
        <f>IF(OR(J58="Fail",ISBLANK(J58)),INDEX('Issue Code Table'!C:C,MATCH(N:N,'Issue Code Table'!A:A,0)),IF(M58="Critical",6,IF(M58="Significant",5,IF(M58="Moderate",3,2))))</f>
        <v>4</v>
      </c>
    </row>
    <row r="59" spans="1:27" ht="79.5" customHeight="1">
      <c r="A59" s="87" t="s">
        <v>235</v>
      </c>
      <c r="B59" s="102" t="s">
        <v>129</v>
      </c>
      <c r="C59" s="102" t="s">
        <v>425</v>
      </c>
      <c r="D59" s="102" t="s">
        <v>97</v>
      </c>
      <c r="E59" s="102"/>
      <c r="F59" s="123" t="s">
        <v>441</v>
      </c>
      <c r="G59" s="104" t="s">
        <v>442</v>
      </c>
      <c r="H59" s="104" t="s">
        <v>443</v>
      </c>
      <c r="I59" s="103"/>
      <c r="J59" s="136"/>
      <c r="K59" s="90"/>
      <c r="L59" s="103"/>
      <c r="M59" s="194" t="s">
        <v>523</v>
      </c>
      <c r="N59" s="244" t="s">
        <v>1234</v>
      </c>
      <c r="O59" s="243" t="s">
        <v>1235</v>
      </c>
      <c r="AA59" s="201" t="e">
        <f>IF(OR(J59="Fail",ISBLANK(J59)),INDEX('Issue Code Table'!C:C,MATCH(N:N,'Issue Code Table'!A:A,0)),IF(M59="Critical",6,IF(M59="Significant",5,IF(M59="Moderate",3,2))))</f>
        <v>#N/A</v>
      </c>
    </row>
    <row r="60" spans="1:27" ht="79.5" customHeight="1">
      <c r="A60" s="87" t="s">
        <v>236</v>
      </c>
      <c r="B60" s="102" t="s">
        <v>132</v>
      </c>
      <c r="C60" s="102" t="s">
        <v>426</v>
      </c>
      <c r="D60" s="102" t="s">
        <v>97</v>
      </c>
      <c r="E60" s="102" t="s">
        <v>176</v>
      </c>
      <c r="F60" s="102" t="s">
        <v>369</v>
      </c>
      <c r="G60" s="102" t="s">
        <v>370</v>
      </c>
      <c r="H60" s="102" t="s">
        <v>371</v>
      </c>
      <c r="I60" s="103"/>
      <c r="J60" s="136"/>
      <c r="K60" s="90" t="s">
        <v>402</v>
      </c>
      <c r="L60" s="103"/>
      <c r="M60" s="194" t="s">
        <v>523</v>
      </c>
      <c r="N60" s="244" t="s">
        <v>534</v>
      </c>
      <c r="O60" s="243" t="s">
        <v>1092</v>
      </c>
      <c r="AA60" s="201">
        <f>IF(OR(J60="Fail",ISBLANK(J60)),INDEX('Issue Code Table'!C:C,MATCH(N:N,'Issue Code Table'!A:A,0)),IF(M60="Critical",6,IF(M60="Significant",5,IF(M60="Moderate",3,2))))</f>
        <v>7</v>
      </c>
    </row>
    <row r="61" spans="1:27" ht="79.5" customHeight="1">
      <c r="A61" s="87" t="s">
        <v>237</v>
      </c>
      <c r="B61" s="102" t="s">
        <v>132</v>
      </c>
      <c r="C61" s="102" t="s">
        <v>426</v>
      </c>
      <c r="D61" s="102" t="s">
        <v>97</v>
      </c>
      <c r="E61" s="102" t="s">
        <v>175</v>
      </c>
      <c r="F61" s="102" t="s">
        <v>372</v>
      </c>
      <c r="G61" s="102" t="s">
        <v>373</v>
      </c>
      <c r="H61" s="102" t="s">
        <v>374</v>
      </c>
      <c r="I61" s="103"/>
      <c r="J61" s="136"/>
      <c r="K61" s="90"/>
      <c r="L61" s="103"/>
      <c r="M61" s="194" t="s">
        <v>522</v>
      </c>
      <c r="N61" s="244" t="s">
        <v>534</v>
      </c>
      <c r="O61" s="243" t="s">
        <v>1092</v>
      </c>
      <c r="AA61" s="201">
        <f>IF(OR(J61="Fail",ISBLANK(J61)),INDEX('Issue Code Table'!C:C,MATCH(N:N,'Issue Code Table'!A:A,0)),IF(M61="Critical",6,IF(M61="Significant",5,IF(M61="Moderate",3,2))))</f>
        <v>7</v>
      </c>
    </row>
    <row r="62" spans="1:27" ht="79.5" customHeight="1">
      <c r="A62" s="87" t="s">
        <v>238</v>
      </c>
      <c r="B62" s="102" t="s">
        <v>132</v>
      </c>
      <c r="C62" s="102" t="s">
        <v>426</v>
      </c>
      <c r="D62" s="102" t="s">
        <v>97</v>
      </c>
      <c r="E62" s="102"/>
      <c r="F62" s="102" t="s">
        <v>169</v>
      </c>
      <c r="G62" s="102" t="s">
        <v>375</v>
      </c>
      <c r="H62" s="102" t="s">
        <v>376</v>
      </c>
      <c r="I62" s="103"/>
      <c r="J62" s="136"/>
      <c r="K62" s="90"/>
      <c r="L62" s="103"/>
      <c r="M62" s="194" t="s">
        <v>522</v>
      </c>
      <c r="N62" s="244" t="s">
        <v>545</v>
      </c>
      <c r="O62" s="243" t="s">
        <v>1110</v>
      </c>
      <c r="AA62" s="201">
        <f>IF(OR(J62="Fail",ISBLANK(J62)),INDEX('Issue Code Table'!C:C,MATCH(N:N,'Issue Code Table'!A:A,0)),IF(M62="Critical",6,IF(M62="Significant",5,IF(M62="Moderate",3,2))))</f>
        <v>5</v>
      </c>
    </row>
    <row r="63" spans="1:27" ht="79.5" customHeight="1">
      <c r="A63" s="87" t="s">
        <v>239</v>
      </c>
      <c r="B63" s="102" t="s">
        <v>133</v>
      </c>
      <c r="C63" s="102" t="s">
        <v>427</v>
      </c>
      <c r="D63" s="102" t="s">
        <v>94</v>
      </c>
      <c r="E63" s="102"/>
      <c r="F63" s="102" t="s">
        <v>134</v>
      </c>
      <c r="G63" s="102" t="s">
        <v>135</v>
      </c>
      <c r="H63" s="102" t="s">
        <v>136</v>
      </c>
      <c r="I63" s="103"/>
      <c r="J63" s="136"/>
      <c r="K63" s="90" t="s">
        <v>403</v>
      </c>
      <c r="L63" s="103"/>
      <c r="M63" s="194" t="s">
        <v>522</v>
      </c>
      <c r="N63" s="244" t="s">
        <v>664</v>
      </c>
      <c r="O63" s="243" t="s">
        <v>1111</v>
      </c>
      <c r="AA63" s="201">
        <f>IF(OR(J63="Fail",ISBLANK(J63)),INDEX('Issue Code Table'!C:C,MATCH(N:N,'Issue Code Table'!A:A,0)),IF(M63="Critical",6,IF(M63="Significant",5,IF(M63="Moderate",3,2))))</f>
        <v>5</v>
      </c>
    </row>
    <row r="64" spans="1:27" ht="79.5" customHeight="1">
      <c r="A64" s="87" t="s">
        <v>240</v>
      </c>
      <c r="B64" s="102" t="s">
        <v>137</v>
      </c>
      <c r="C64" s="102" t="s">
        <v>428</v>
      </c>
      <c r="D64" s="102" t="s">
        <v>97</v>
      </c>
      <c r="E64" s="102" t="s">
        <v>176</v>
      </c>
      <c r="F64" s="102" t="s">
        <v>1112</v>
      </c>
      <c r="G64" s="102" t="s">
        <v>377</v>
      </c>
      <c r="H64" s="102" t="s">
        <v>1113</v>
      </c>
      <c r="I64" s="103"/>
      <c r="J64" s="136"/>
      <c r="K64" s="90"/>
      <c r="L64" s="103"/>
      <c r="M64" s="194" t="s">
        <v>523</v>
      </c>
      <c r="N64" s="244" t="s">
        <v>546</v>
      </c>
      <c r="O64" s="243" t="s">
        <v>1114</v>
      </c>
      <c r="AA64" s="201">
        <f>IF(OR(J64="Fail",ISBLANK(J64)),INDEX('Issue Code Table'!C:C,MATCH(N:N,'Issue Code Table'!A:A,0)),IF(M64="Critical",6,IF(M64="Significant",5,IF(M64="Moderate",3,2))))</f>
        <v>4</v>
      </c>
    </row>
    <row r="65" spans="1:27" ht="79.5" customHeight="1">
      <c r="A65" s="87" t="s">
        <v>241</v>
      </c>
      <c r="B65" s="102" t="s">
        <v>137</v>
      </c>
      <c r="C65" s="102" t="s">
        <v>428</v>
      </c>
      <c r="D65" s="102" t="s">
        <v>92</v>
      </c>
      <c r="E65" s="102"/>
      <c r="F65" s="102" t="s">
        <v>138</v>
      </c>
      <c r="G65" s="102" t="s">
        <v>139</v>
      </c>
      <c r="H65" s="102" t="s">
        <v>138</v>
      </c>
      <c r="I65" s="128" t="s">
        <v>486</v>
      </c>
      <c r="J65" s="136"/>
      <c r="K65" s="131" t="s">
        <v>494</v>
      </c>
      <c r="L65" s="103"/>
      <c r="M65" s="194" t="s">
        <v>523</v>
      </c>
      <c r="N65" s="244" t="s">
        <v>1070</v>
      </c>
      <c r="O65" s="243" t="s">
        <v>1115</v>
      </c>
      <c r="AA65" s="201">
        <f>IF(OR(J65="Fail",ISBLANK(J65)),INDEX('Issue Code Table'!C:C,MATCH(N:N,'Issue Code Table'!A:A,0)),IF(M65="Critical",6,IF(M65="Significant",5,IF(M65="Moderate",3,2))))</f>
        <v>4</v>
      </c>
    </row>
    <row r="66" spans="1:27" ht="79.5" customHeight="1">
      <c r="A66" s="87" t="s">
        <v>242</v>
      </c>
      <c r="B66" s="102" t="s">
        <v>140</v>
      </c>
      <c r="C66" s="102" t="s">
        <v>429</v>
      </c>
      <c r="D66" s="102" t="s">
        <v>97</v>
      </c>
      <c r="E66" s="102" t="s">
        <v>176</v>
      </c>
      <c r="F66" s="102" t="s">
        <v>378</v>
      </c>
      <c r="G66" s="102" t="s">
        <v>379</v>
      </c>
      <c r="H66" s="102" t="s">
        <v>380</v>
      </c>
      <c r="I66" s="103"/>
      <c r="J66" s="136"/>
      <c r="K66" s="88" t="s">
        <v>404</v>
      </c>
      <c r="L66" s="103"/>
      <c r="M66" s="194" t="s">
        <v>523</v>
      </c>
      <c r="N66" s="244" t="s">
        <v>1072</v>
      </c>
      <c r="O66" s="243" t="s">
        <v>1116</v>
      </c>
      <c r="AA66" s="201" t="e">
        <f>IF(OR(J66="Fail",ISBLANK(J66)),INDEX('Issue Code Table'!C:C,MATCH(N:N,'Issue Code Table'!A:A,0)),IF(M66="Critical",6,IF(M66="Significant",5,IF(M66="Moderate",3,2))))</f>
        <v>#N/A</v>
      </c>
    </row>
    <row r="67" spans="1:27" ht="79.5" customHeight="1">
      <c r="A67" s="87" t="s">
        <v>243</v>
      </c>
      <c r="B67" s="102" t="s">
        <v>140</v>
      </c>
      <c r="C67" s="102" t="s">
        <v>429</v>
      </c>
      <c r="D67" s="102" t="s">
        <v>97</v>
      </c>
      <c r="E67" s="102" t="s">
        <v>176</v>
      </c>
      <c r="F67" s="102" t="s">
        <v>381</v>
      </c>
      <c r="G67" s="102" t="s">
        <v>382</v>
      </c>
      <c r="H67" s="102" t="s">
        <v>383</v>
      </c>
      <c r="I67" s="103"/>
      <c r="J67" s="136"/>
      <c r="K67" s="88"/>
      <c r="L67" s="103"/>
      <c r="M67" s="194" t="s">
        <v>522</v>
      </c>
      <c r="N67" s="244" t="s">
        <v>865</v>
      </c>
      <c r="O67" s="243" t="s">
        <v>1117</v>
      </c>
      <c r="AA67" s="201">
        <f>IF(OR(J67="Fail",ISBLANK(J67)),INDEX('Issue Code Table'!C:C,MATCH(N:N,'Issue Code Table'!A:A,0)),IF(M67="Critical",6,IF(M67="Significant",5,IF(M67="Moderate",3,2))))</f>
        <v>7</v>
      </c>
    </row>
    <row r="68" spans="1:27" ht="79.5" customHeight="1">
      <c r="A68" s="87" t="s">
        <v>244</v>
      </c>
      <c r="B68" s="102" t="s">
        <v>140</v>
      </c>
      <c r="C68" s="102" t="s">
        <v>429</v>
      </c>
      <c r="D68" s="102" t="s">
        <v>97</v>
      </c>
      <c r="E68" s="102" t="s">
        <v>176</v>
      </c>
      <c r="F68" s="102" t="s">
        <v>1118</v>
      </c>
      <c r="G68" s="102" t="s">
        <v>384</v>
      </c>
      <c r="H68" s="121" t="s">
        <v>385</v>
      </c>
      <c r="I68" s="103"/>
      <c r="J68" s="136"/>
      <c r="K68" s="88"/>
      <c r="L68" s="103"/>
      <c r="M68" s="194" t="s">
        <v>522</v>
      </c>
      <c r="N68" s="244" t="s">
        <v>548</v>
      </c>
      <c r="O68" s="243" t="s">
        <v>1119</v>
      </c>
      <c r="AA68" s="201">
        <f>IF(OR(J68="Fail",ISBLANK(J68)),INDEX('Issue Code Table'!C:C,MATCH(N:N,'Issue Code Table'!A:A,0)),IF(M68="Critical",6,IF(M68="Significant",5,IF(M68="Moderate",3,2))))</f>
        <v>5</v>
      </c>
    </row>
    <row r="69" spans="1:27" ht="79.5" customHeight="1">
      <c r="A69" s="87" t="s">
        <v>245</v>
      </c>
      <c r="B69" s="102" t="s">
        <v>140</v>
      </c>
      <c r="C69" s="102" t="s">
        <v>429</v>
      </c>
      <c r="D69" s="102" t="s">
        <v>97</v>
      </c>
      <c r="E69" s="102" t="s">
        <v>176</v>
      </c>
      <c r="F69" s="102" t="s">
        <v>451</v>
      </c>
      <c r="G69" s="102" t="s">
        <v>386</v>
      </c>
      <c r="H69" s="102" t="s">
        <v>450</v>
      </c>
      <c r="I69" s="103"/>
      <c r="J69" s="136"/>
      <c r="K69" s="90"/>
      <c r="L69" s="103"/>
      <c r="M69" s="194" t="s">
        <v>523</v>
      </c>
      <c r="N69" s="244" t="s">
        <v>549</v>
      </c>
      <c r="O69" s="243" t="s">
        <v>1120</v>
      </c>
      <c r="AA69" s="201">
        <f>IF(OR(J69="Fail",ISBLANK(J69)),INDEX('Issue Code Table'!C:C,MATCH(N:N,'Issue Code Table'!A:A,0)),IF(M69="Critical",6,IF(M69="Significant",5,IF(M69="Moderate",3,2))))</f>
        <v>3</v>
      </c>
    </row>
    <row r="70" spans="1:27" ht="79.5" customHeight="1">
      <c r="A70" s="243" t="s">
        <v>246</v>
      </c>
      <c r="B70" s="243" t="s">
        <v>140</v>
      </c>
      <c r="C70" s="243" t="s">
        <v>429</v>
      </c>
      <c r="D70" s="243" t="s">
        <v>97</v>
      </c>
      <c r="E70" s="243" t="s">
        <v>176</v>
      </c>
      <c r="F70" s="243" t="s">
        <v>387</v>
      </c>
      <c r="G70" s="243" t="s">
        <v>388</v>
      </c>
      <c r="H70" s="243" t="s">
        <v>389</v>
      </c>
      <c r="I70" s="243"/>
      <c r="J70" s="136"/>
      <c r="K70" s="243"/>
      <c r="L70" s="243"/>
      <c r="M70" s="243" t="s">
        <v>524</v>
      </c>
      <c r="N70" s="244" t="s">
        <v>550</v>
      </c>
      <c r="O70" s="243" t="s">
        <v>1121</v>
      </c>
      <c r="AA70" s="201">
        <f>IF(OR(J70="Fail",ISBLANK(J70)),INDEX('Issue Code Table'!C:C,MATCH(N:N,'Issue Code Table'!A:A,0)),IF(M70="Critical",6,IF(M70="Significant",5,IF(M70="Moderate",3,2))))</f>
        <v>1</v>
      </c>
    </row>
    <row r="71" spans="1:27" ht="79.5" customHeight="1">
      <c r="A71" s="87" t="s">
        <v>247</v>
      </c>
      <c r="B71" s="102" t="s">
        <v>140</v>
      </c>
      <c r="C71" s="102" t="s">
        <v>429</v>
      </c>
      <c r="D71" s="102" t="s">
        <v>94</v>
      </c>
      <c r="E71" s="102"/>
      <c r="F71" s="102" t="s">
        <v>390</v>
      </c>
      <c r="G71" s="102" t="s">
        <v>391</v>
      </c>
      <c r="H71" s="127" t="s">
        <v>392</v>
      </c>
      <c r="I71" s="103"/>
      <c r="J71" s="136"/>
      <c r="K71" s="122" t="s">
        <v>471</v>
      </c>
      <c r="L71" s="103"/>
      <c r="M71" s="194" t="s">
        <v>522</v>
      </c>
      <c r="N71" s="244" t="s">
        <v>852</v>
      </c>
      <c r="O71" s="243" t="s">
        <v>1122</v>
      </c>
      <c r="AA71" s="201">
        <f>IF(OR(J71="Fail",ISBLANK(J71)),INDEX('Issue Code Table'!C:C,MATCH(N:N,'Issue Code Table'!A:A,0)),IF(M71="Critical",6,IF(M71="Significant",5,IF(M71="Moderate",3,2))))</f>
        <v>5</v>
      </c>
    </row>
    <row r="72" spans="1:27" ht="79.5" customHeight="1">
      <c r="A72" s="87" t="s">
        <v>248</v>
      </c>
      <c r="B72" s="102" t="s">
        <v>140</v>
      </c>
      <c r="C72" s="102" t="s">
        <v>429</v>
      </c>
      <c r="D72" s="102" t="s">
        <v>97</v>
      </c>
      <c r="E72" s="102" t="s">
        <v>176</v>
      </c>
      <c r="F72" s="102" t="s">
        <v>453</v>
      </c>
      <c r="G72" s="102" t="s">
        <v>393</v>
      </c>
      <c r="H72" s="102" t="s">
        <v>452</v>
      </c>
      <c r="I72" s="103"/>
      <c r="J72" s="136"/>
      <c r="K72" s="90" t="s">
        <v>457</v>
      </c>
      <c r="L72" s="103"/>
      <c r="M72" s="194" t="s">
        <v>523</v>
      </c>
      <c r="N72" s="244" t="s">
        <v>551</v>
      </c>
      <c r="O72" s="243" t="s">
        <v>1123</v>
      </c>
      <c r="AA72" s="201">
        <f>IF(OR(J72="Fail",ISBLANK(J72)),INDEX('Issue Code Table'!C:C,MATCH(N:N,'Issue Code Table'!A:A,0)),IF(M72="Critical",6,IF(M72="Significant",5,IF(M72="Moderate",3,2))))</f>
        <v>3</v>
      </c>
    </row>
    <row r="73" spans="1:27" ht="79.5" customHeight="1">
      <c r="A73" s="87" t="s">
        <v>249</v>
      </c>
      <c r="B73" s="102" t="s">
        <v>140</v>
      </c>
      <c r="C73" s="102" t="s">
        <v>429</v>
      </c>
      <c r="D73" s="102" t="s">
        <v>92</v>
      </c>
      <c r="E73" s="102"/>
      <c r="F73" s="102" t="s">
        <v>141</v>
      </c>
      <c r="G73" s="102" t="s">
        <v>142</v>
      </c>
      <c r="H73" s="102" t="s">
        <v>143</v>
      </c>
      <c r="I73" s="103"/>
      <c r="J73" s="136"/>
      <c r="K73" s="90"/>
      <c r="L73" s="103"/>
      <c r="M73" s="194" t="s">
        <v>522</v>
      </c>
      <c r="N73" s="244" t="s">
        <v>865</v>
      </c>
      <c r="O73" s="243" t="s">
        <v>1117</v>
      </c>
      <c r="AA73" s="201">
        <f>IF(OR(J73="Fail",ISBLANK(J73)),INDEX('Issue Code Table'!C:C,MATCH(N:N,'Issue Code Table'!A:A,0)),IF(M73="Critical",6,IF(M73="Significant",5,IF(M73="Moderate",3,2))))</f>
        <v>7</v>
      </c>
    </row>
    <row r="74" spans="1:27" ht="79.5" customHeight="1">
      <c r="A74" s="87" t="s">
        <v>250</v>
      </c>
      <c r="B74" s="102" t="s">
        <v>144</v>
      </c>
      <c r="C74" s="102" t="s">
        <v>430</v>
      </c>
      <c r="D74" s="102" t="s">
        <v>92</v>
      </c>
      <c r="E74" s="102"/>
      <c r="F74" s="102" t="s">
        <v>145</v>
      </c>
      <c r="G74" s="102" t="s">
        <v>394</v>
      </c>
      <c r="H74" s="102" t="s">
        <v>146</v>
      </c>
      <c r="I74" s="103"/>
      <c r="J74" s="136"/>
      <c r="K74" s="90"/>
      <c r="L74" s="103"/>
      <c r="M74" s="194" t="s">
        <v>522</v>
      </c>
      <c r="N74" s="244" t="s">
        <v>555</v>
      </c>
      <c r="O74" s="243" t="s">
        <v>1124</v>
      </c>
      <c r="AA74" s="201">
        <f>IF(OR(J74="Fail",ISBLANK(J74)),INDEX('Issue Code Table'!C:C,MATCH(N:N,'Issue Code Table'!A:A,0)),IF(M74="Critical",6,IF(M74="Significant",5,IF(M74="Moderate",3,2))))</f>
        <v>7</v>
      </c>
    </row>
    <row r="75" spans="1:27" ht="79.5" customHeight="1">
      <c r="A75" s="87" t="s">
        <v>251</v>
      </c>
      <c r="B75" s="102" t="s">
        <v>147</v>
      </c>
      <c r="C75" s="102" t="s">
        <v>431</v>
      </c>
      <c r="D75" s="102" t="s">
        <v>92</v>
      </c>
      <c r="E75" s="102"/>
      <c r="F75" s="102" t="s">
        <v>148</v>
      </c>
      <c r="G75" s="102" t="s">
        <v>149</v>
      </c>
      <c r="H75" s="87" t="s">
        <v>565</v>
      </c>
      <c r="I75" s="120"/>
      <c r="J75" s="136"/>
      <c r="K75" s="89"/>
      <c r="L75" s="103"/>
      <c r="M75" s="194" t="s">
        <v>522</v>
      </c>
      <c r="N75" s="244" t="s">
        <v>971</v>
      </c>
      <c r="O75" s="243" t="s">
        <v>1125</v>
      </c>
      <c r="AA75" s="201">
        <f>IF(OR(J75="Fail",ISBLANK(J75)),INDEX('Issue Code Table'!C:C,MATCH(N:N,'Issue Code Table'!A:A,0)),IF(M75="Critical",6,IF(M75="Significant",5,IF(M75="Moderate",3,2))))</f>
        <v>6</v>
      </c>
    </row>
    <row r="76" spans="1:27" ht="79.5" customHeight="1">
      <c r="A76" s="87" t="s">
        <v>252</v>
      </c>
      <c r="B76" s="247" t="s">
        <v>1127</v>
      </c>
      <c r="C76" s="247" t="s">
        <v>1126</v>
      </c>
      <c r="D76" s="247" t="s">
        <v>92</v>
      </c>
      <c r="E76" s="247"/>
      <c r="F76" s="247" t="s">
        <v>1303</v>
      </c>
      <c r="G76" s="247" t="s">
        <v>150</v>
      </c>
      <c r="H76" s="247" t="s">
        <v>1304</v>
      </c>
      <c r="I76" s="103"/>
      <c r="J76" s="136"/>
      <c r="K76" s="90"/>
      <c r="L76" s="103"/>
      <c r="M76" s="194" t="s">
        <v>523</v>
      </c>
      <c r="N76" s="244" t="s">
        <v>557</v>
      </c>
      <c r="O76" s="243" t="s">
        <v>1128</v>
      </c>
      <c r="AA76" s="201">
        <f>IF(OR(J76="Fail",ISBLANK(J76)),INDEX('Issue Code Table'!C:C,MATCH(N:N,'Issue Code Table'!A:A,0)),IF(M76="Critical",6,IF(M76="Significant",5,IF(M76="Moderate",3,2))))</f>
        <v>4</v>
      </c>
    </row>
    <row r="77" spans="1:27" ht="79.5" customHeight="1">
      <c r="A77" s="87" t="s">
        <v>253</v>
      </c>
      <c r="B77" s="102" t="s">
        <v>151</v>
      </c>
      <c r="C77" s="102" t="s">
        <v>432</v>
      </c>
      <c r="D77" s="102" t="s">
        <v>97</v>
      </c>
      <c r="E77" s="102"/>
      <c r="F77" s="102" t="s">
        <v>395</v>
      </c>
      <c r="G77" s="102" t="s">
        <v>170</v>
      </c>
      <c r="H77" s="102" t="s">
        <v>396</v>
      </c>
      <c r="I77" s="103"/>
      <c r="J77" s="136"/>
      <c r="K77" s="90"/>
      <c r="L77" s="103"/>
      <c r="M77" s="194" t="s">
        <v>522</v>
      </c>
      <c r="N77" s="244" t="s">
        <v>534</v>
      </c>
      <c r="O77" s="243" t="s">
        <v>1092</v>
      </c>
      <c r="AA77" s="201">
        <f>IF(OR(J77="Fail",ISBLANK(J77)),INDEX('Issue Code Table'!C:C,MATCH(N:N,'Issue Code Table'!A:A,0)),IF(M77="Critical",6,IF(M77="Significant",5,IF(M77="Moderate",3,2))))</f>
        <v>7</v>
      </c>
    </row>
    <row r="78" spans="1:27" ht="79.5" customHeight="1">
      <c r="A78" s="87" t="s">
        <v>254</v>
      </c>
      <c r="B78" s="102" t="s">
        <v>151</v>
      </c>
      <c r="C78" s="102" t="s">
        <v>432</v>
      </c>
      <c r="D78" s="102" t="s">
        <v>92</v>
      </c>
      <c r="E78" s="102"/>
      <c r="F78" s="102" t="s">
        <v>171</v>
      </c>
      <c r="G78" s="102" t="s">
        <v>397</v>
      </c>
      <c r="H78" s="102" t="s">
        <v>152</v>
      </c>
      <c r="I78" s="103"/>
      <c r="J78" s="136"/>
      <c r="K78" s="90"/>
      <c r="L78" s="103"/>
      <c r="M78" s="194" t="s">
        <v>522</v>
      </c>
      <c r="N78" s="244" t="s">
        <v>757</v>
      </c>
      <c r="O78" s="243" t="s">
        <v>1129</v>
      </c>
      <c r="AA78" s="201">
        <f>IF(OR(J78="Fail",ISBLANK(J78)),INDEX('Issue Code Table'!C:C,MATCH(N:N,'Issue Code Table'!A:A,0)),IF(M78="Critical",6,IF(M78="Significant",5,IF(M78="Moderate",3,2))))</f>
        <v>6</v>
      </c>
    </row>
    <row r="79" spans="1:27" ht="79.5" customHeight="1">
      <c r="A79" s="87" t="s">
        <v>255</v>
      </c>
      <c r="B79" s="102" t="s">
        <v>153</v>
      </c>
      <c r="C79" s="102" t="s">
        <v>433</v>
      </c>
      <c r="D79" s="102" t="s">
        <v>97</v>
      </c>
      <c r="E79" s="102" t="s">
        <v>176</v>
      </c>
      <c r="F79" s="102" t="s">
        <v>398</v>
      </c>
      <c r="G79" s="102" t="s">
        <v>399</v>
      </c>
      <c r="H79" s="102" t="s">
        <v>400</v>
      </c>
      <c r="I79" s="128" t="s">
        <v>486</v>
      </c>
      <c r="J79" s="136"/>
      <c r="K79" s="131" t="s">
        <v>494</v>
      </c>
      <c r="L79" s="103"/>
      <c r="M79" s="194" t="s">
        <v>522</v>
      </c>
      <c r="N79" s="244" t="s">
        <v>1035</v>
      </c>
      <c r="O79" s="243" t="s">
        <v>1090</v>
      </c>
      <c r="AA79" s="201">
        <f>IF(OR(J79="Fail",ISBLANK(J79)),INDEX('Issue Code Table'!C:C,MATCH(N:N,'Issue Code Table'!A:A,0)),IF(M79="Critical",6,IF(M79="Significant",5,IF(M79="Moderate",3,2))))</f>
        <v>5</v>
      </c>
    </row>
    <row r="80" spans="1:27" ht="79.5" customHeight="1">
      <c r="A80" s="87" t="s">
        <v>256</v>
      </c>
      <c r="B80" s="246" t="s">
        <v>444</v>
      </c>
      <c r="C80" s="246" t="s">
        <v>446</v>
      </c>
      <c r="D80" s="247" t="s">
        <v>94</v>
      </c>
      <c r="E80" s="246"/>
      <c r="F80" s="246" t="s">
        <v>1237</v>
      </c>
      <c r="G80" s="246" t="s">
        <v>1238</v>
      </c>
      <c r="H80" s="246" t="s">
        <v>1239</v>
      </c>
      <c r="I80" s="248"/>
      <c r="J80" s="136"/>
      <c r="K80" s="249"/>
      <c r="L80" s="250"/>
      <c r="M80" s="251" t="s">
        <v>522</v>
      </c>
      <c r="N80" s="244" t="s">
        <v>971</v>
      </c>
      <c r="O80" s="251" t="s">
        <v>1125</v>
      </c>
      <c r="AA80" s="201">
        <f>IF(OR(J80="Fail",ISBLANK(J80)),INDEX('Issue Code Table'!C:C,MATCH(N:N,'Issue Code Table'!A:A,0)),IF(M80="Critical",6,IF(M80="Significant",5,IF(M80="Moderate",3,2))))</f>
        <v>6</v>
      </c>
    </row>
    <row r="81" spans="1:27" ht="79.5" customHeight="1">
      <c r="A81" s="87" t="s">
        <v>257</v>
      </c>
      <c r="B81" s="102" t="s">
        <v>154</v>
      </c>
      <c r="C81" s="102" t="s">
        <v>434</v>
      </c>
      <c r="D81" s="102" t="s">
        <v>94</v>
      </c>
      <c r="E81" s="102" t="s">
        <v>155</v>
      </c>
      <c r="F81" s="102" t="s">
        <v>156</v>
      </c>
      <c r="G81" s="102" t="s">
        <v>157</v>
      </c>
      <c r="H81" s="102" t="s">
        <v>158</v>
      </c>
      <c r="I81" s="103"/>
      <c r="J81" s="136"/>
      <c r="K81" s="90" t="s">
        <v>159</v>
      </c>
      <c r="L81" s="103"/>
      <c r="M81" s="197" t="s">
        <v>522</v>
      </c>
      <c r="N81" s="244" t="s">
        <v>1130</v>
      </c>
      <c r="O81" s="243" t="s">
        <v>1131</v>
      </c>
      <c r="AA81" s="201" t="e">
        <f>IF(OR(J81="Fail",ISBLANK(J81)),INDEX('Issue Code Table'!C:C,MATCH(N:N,'Issue Code Table'!A:A,0)),IF(M81="Critical",6,IF(M81="Significant",5,IF(M81="Moderate",3,2))))</f>
        <v>#N/A</v>
      </c>
    </row>
    <row r="82" spans="1:27" ht="12.75">
      <c r="A82" s="81"/>
      <c r="B82" s="82"/>
      <c r="C82" s="101"/>
      <c r="D82" s="81"/>
      <c r="E82" s="81"/>
      <c r="F82" s="81"/>
      <c r="G82" s="81"/>
      <c r="H82" s="81"/>
      <c r="I82" s="81"/>
      <c r="J82" s="81"/>
      <c r="K82" s="134"/>
      <c r="L82" s="81"/>
      <c r="M82" s="81"/>
      <c r="N82" s="81"/>
      <c r="O82" s="81"/>
      <c r="AA82" s="81"/>
    </row>
    <row r="83" ht="12.75" hidden="1"/>
    <row r="84" ht="12.75" hidden="1"/>
    <row r="85" ht="12.75" hidden="1">
      <c r="I85" s="137" t="s">
        <v>7</v>
      </c>
    </row>
    <row r="86" ht="12.75" hidden="1">
      <c r="I86" s="26" t="s">
        <v>8</v>
      </c>
    </row>
    <row r="87" ht="12.75" hidden="1">
      <c r="I87" s="26" t="s">
        <v>20</v>
      </c>
    </row>
    <row r="88" ht="12.75" hidden="1">
      <c r="I88" s="26" t="s">
        <v>21</v>
      </c>
    </row>
    <row r="89" ht="12.75" hidden="1"/>
    <row r="90" ht="12.75" hidden="1">
      <c r="I90" s="188" t="s">
        <v>520</v>
      </c>
    </row>
    <row r="91" ht="12.75" hidden="1">
      <c r="I91" s="189" t="s">
        <v>521</v>
      </c>
    </row>
    <row r="92" ht="12.75" hidden="1">
      <c r="I92" s="188" t="s">
        <v>522</v>
      </c>
    </row>
    <row r="93" ht="12.75" hidden="1">
      <c r="I93" s="188" t="s">
        <v>523</v>
      </c>
    </row>
    <row r="94" ht="12.75" hidden="1">
      <c r="I94" s="188" t="s">
        <v>524</v>
      </c>
    </row>
  </sheetData>
  <sheetProtection/>
  <protectedRanges>
    <protectedRange password="E1A2" sqref="AA3:AA81" name="Range1_1_1_1"/>
    <protectedRange password="E1A2" sqref="N2:O2" name="Range1_5_1_1"/>
    <protectedRange password="E1A2" sqref="AA2" name="Range1_1_2"/>
    <protectedRange password="E1A2" sqref="N22:O22 N67:O67 N4:O20 N27:O43" name="Range1_1"/>
    <protectedRange password="E1A2" sqref="O3" name="Range1_2"/>
  </protectedRanges>
  <autoFilter ref="A2:O82"/>
  <conditionalFormatting sqref="K59">
    <cfRule type="cellIs" priority="203" dxfId="3" operator="equal" stopIfTrue="1">
      <formula>"Pass"</formula>
    </cfRule>
    <cfRule type="cellIs" priority="204" dxfId="2" operator="equal" stopIfTrue="1">
      <formula>"Fail"</formula>
    </cfRule>
    <cfRule type="cellIs" priority="205" dxfId="1" operator="equal" stopIfTrue="1">
      <formula>"Info"</formula>
    </cfRule>
  </conditionalFormatting>
  <conditionalFormatting sqref="K46">
    <cfRule type="cellIs" priority="191" dxfId="3" operator="equal" stopIfTrue="1">
      <formula>"Pass"</formula>
    </cfRule>
    <cfRule type="cellIs" priority="192" dxfId="2" operator="equal" stopIfTrue="1">
      <formula>"Fail"</formula>
    </cfRule>
    <cfRule type="cellIs" priority="193" dxfId="1" operator="equal" stopIfTrue="1">
      <formula>"Info"</formula>
    </cfRule>
  </conditionalFormatting>
  <conditionalFormatting sqref="K45">
    <cfRule type="cellIs" priority="188" dxfId="3" operator="equal" stopIfTrue="1">
      <formula>"Pass"</formula>
    </cfRule>
    <cfRule type="cellIs" priority="189" dxfId="2" operator="equal" stopIfTrue="1">
      <formula>"Fail"</formula>
    </cfRule>
    <cfRule type="cellIs" priority="190" dxfId="1" operator="equal" stopIfTrue="1">
      <formula>"Info"</formula>
    </cfRule>
  </conditionalFormatting>
  <conditionalFormatting sqref="K43">
    <cfRule type="cellIs" priority="179" dxfId="3" operator="equal" stopIfTrue="1">
      <formula>"Pass"</formula>
    </cfRule>
    <cfRule type="cellIs" priority="180" dxfId="2" operator="equal" stopIfTrue="1">
      <formula>"Fail"</formula>
    </cfRule>
    <cfRule type="cellIs" priority="181" dxfId="1" operator="equal" stopIfTrue="1">
      <formula>"Info"</formula>
    </cfRule>
  </conditionalFormatting>
  <conditionalFormatting sqref="K5:L5">
    <cfRule type="cellIs" priority="176" dxfId="3" operator="equal" stopIfTrue="1">
      <formula>"Pass"</formula>
    </cfRule>
    <cfRule type="cellIs" priority="177" dxfId="2" operator="equal" stopIfTrue="1">
      <formula>"Fail"</formula>
    </cfRule>
    <cfRule type="cellIs" priority="178" dxfId="1" operator="equal" stopIfTrue="1">
      <formula>"Info"</formula>
    </cfRule>
  </conditionalFormatting>
  <conditionalFormatting sqref="K40">
    <cfRule type="cellIs" priority="173" dxfId="3" operator="equal" stopIfTrue="1">
      <formula>"Pass"</formula>
    </cfRule>
    <cfRule type="cellIs" priority="174" dxfId="2" operator="equal" stopIfTrue="1">
      <formula>"Fail"</formula>
    </cfRule>
    <cfRule type="cellIs" priority="175" dxfId="1" operator="equal" stopIfTrue="1">
      <formula>"Info"</formula>
    </cfRule>
  </conditionalFormatting>
  <conditionalFormatting sqref="K75">
    <cfRule type="cellIs" priority="167" dxfId="3" operator="equal" stopIfTrue="1">
      <formula>"Pass"</formula>
    </cfRule>
    <cfRule type="cellIs" priority="168" dxfId="2" operator="equal" stopIfTrue="1">
      <formula>"Fail"</formula>
    </cfRule>
    <cfRule type="cellIs" priority="169" dxfId="1" operator="equal" stopIfTrue="1">
      <formula>"Info"</formula>
    </cfRule>
  </conditionalFormatting>
  <conditionalFormatting sqref="J3:J81">
    <cfRule type="cellIs" priority="155" dxfId="3" operator="equal" stopIfTrue="1">
      <formula>"Pass"</formula>
    </cfRule>
    <cfRule type="cellIs" priority="156" dxfId="2" operator="equal" stopIfTrue="1">
      <formula>"Fail"</formula>
    </cfRule>
    <cfRule type="cellIs" priority="157" dxfId="1" operator="equal" stopIfTrue="1">
      <formula>"Info"</formula>
    </cfRule>
  </conditionalFormatting>
  <conditionalFormatting sqref="N3:N81">
    <cfRule type="expression" priority="209" dxfId="0" stopIfTrue="1">
      <formula>ISERROR(AA3)</formula>
    </cfRule>
  </conditionalFormatting>
  <dataValidations count="7">
    <dataValidation type="list" allowBlank="1" showInputMessage="1" showErrorMessage="1" sqref="D6:D19 D44:D45 D47:D58 D21:D25 D27:D42 D60:D79 D81">
      <formula1>$I$91:$I$92</formula1>
    </dataValidation>
    <dataValidation type="list" allowBlank="1" showInputMessage="1" showErrorMessage="1" sqref="E46">
      <formula1>$I$102:$I$103</formula1>
    </dataValidation>
    <dataValidation type="list" allowBlank="1" showInputMessage="1" showErrorMessage="1" sqref="D26 E5">
      <formula1>$I$81:$I$81</formula1>
    </dataValidation>
    <dataValidation type="list" allowBlank="1" showInputMessage="1" showErrorMessage="1" sqref="J3:J81">
      <formula1>$I$85:$I$88</formula1>
    </dataValidation>
    <dataValidation type="list" allowBlank="1" showInputMessage="1" showErrorMessage="1" sqref="D80">
      <formula1>$I$86:$I$87</formula1>
    </dataValidation>
    <dataValidation type="list" allowBlank="1" showInputMessage="1" showErrorMessage="1" sqref="D59 D43">
      <formula1>$I$79:$I$79</formula1>
    </dataValidation>
    <dataValidation type="list" allowBlank="1" showInputMessage="1" showErrorMessage="1" sqref="M3:M81">
      <formula1>$I$91:$I$94</formula1>
    </dataValidation>
  </dataValidations>
  <printOptions horizontalCentered="1"/>
  <pageMargins left="0.25" right="0.25" top="0.5" bottom="0.5" header="0.25" footer="0.25"/>
  <pageSetup horizontalDpi="1200" verticalDpi="1200" orientation="landscape" scale="62"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4"/>
  <sheetViews>
    <sheetView showGridLines="0" zoomScale="80" zoomScaleNormal="80" zoomScalePageLayoutView="0" workbookViewId="0" topLeftCell="A1">
      <pane ySplit="1" topLeftCell="A2" activePane="bottomLeft" state="frozen"/>
      <selection pane="topLeft" activeCell="A1" sqref="A1"/>
      <selection pane="bottomLeft" activeCell="C22" sqref="C22"/>
    </sheetView>
  </sheetViews>
  <sheetFormatPr defaultColWidth="9.140625" defaultRowHeight="12.75"/>
  <cols>
    <col min="2" max="2" width="13.140625" style="0" customWidth="1"/>
    <col min="3" max="3" width="86.28125" style="0" customWidth="1"/>
    <col min="4" max="4" width="18.421875" style="0" customWidth="1"/>
  </cols>
  <sheetData>
    <row r="1" spans="1:4" ht="12.75">
      <c r="A1" s="9" t="s">
        <v>33</v>
      </c>
      <c r="B1" s="10"/>
      <c r="C1" s="10"/>
      <c r="D1" s="10"/>
    </row>
    <row r="2" spans="1:4" s="1" customFormat="1" ht="12.75" customHeight="1">
      <c r="A2" s="23" t="s">
        <v>30</v>
      </c>
      <c r="B2" s="23" t="s">
        <v>31</v>
      </c>
      <c r="C2" s="23" t="s">
        <v>32</v>
      </c>
      <c r="D2" s="23" t="s">
        <v>50</v>
      </c>
    </row>
    <row r="3" spans="1:4" ht="12.75">
      <c r="A3" s="92">
        <v>0.1</v>
      </c>
      <c r="B3" s="93">
        <v>39437</v>
      </c>
      <c r="C3" s="94" t="s">
        <v>35</v>
      </c>
      <c r="D3" s="86" t="s">
        <v>164</v>
      </c>
    </row>
    <row r="4" spans="1:4" ht="12.75">
      <c r="A4" s="92">
        <v>0.2</v>
      </c>
      <c r="B4" s="93">
        <v>39554</v>
      </c>
      <c r="C4" s="94" t="s">
        <v>160</v>
      </c>
      <c r="D4" s="86" t="s">
        <v>164</v>
      </c>
    </row>
    <row r="5" spans="1:4" ht="45" customHeight="1">
      <c r="A5" s="92">
        <v>0.3</v>
      </c>
      <c r="B5" s="93">
        <v>39730</v>
      </c>
      <c r="C5" s="96" t="s">
        <v>406</v>
      </c>
      <c r="D5" s="86" t="s">
        <v>164</v>
      </c>
    </row>
    <row r="6" spans="1:4" ht="52.5" customHeight="1">
      <c r="A6" s="97">
        <v>0.4</v>
      </c>
      <c r="B6" s="93">
        <v>39828</v>
      </c>
      <c r="C6" s="98" t="s">
        <v>407</v>
      </c>
      <c r="D6" s="86" t="s">
        <v>164</v>
      </c>
    </row>
    <row r="7" spans="1:4" ht="48.75" customHeight="1">
      <c r="A7" s="92">
        <v>0.5</v>
      </c>
      <c r="B7" s="93">
        <v>40128</v>
      </c>
      <c r="C7" s="96" t="s">
        <v>161</v>
      </c>
      <c r="D7" s="86" t="s">
        <v>164</v>
      </c>
    </row>
    <row r="8" spans="1:4" ht="25.5">
      <c r="A8" s="92">
        <v>0.6</v>
      </c>
      <c r="B8" s="95">
        <v>40389</v>
      </c>
      <c r="C8" s="96" t="s">
        <v>408</v>
      </c>
      <c r="D8" s="86" t="s">
        <v>164</v>
      </c>
    </row>
    <row r="9" spans="1:4" ht="12.75">
      <c r="A9" s="92">
        <v>1</v>
      </c>
      <c r="B9" s="95">
        <v>40437</v>
      </c>
      <c r="C9" s="94" t="s">
        <v>162</v>
      </c>
      <c r="D9" s="86" t="s">
        <v>164</v>
      </c>
    </row>
    <row r="10" spans="1:4" ht="12.75">
      <c r="A10" s="92">
        <v>1.1</v>
      </c>
      <c r="B10" s="95">
        <v>41183</v>
      </c>
      <c r="C10" s="99" t="s">
        <v>163</v>
      </c>
      <c r="D10" s="86" t="s">
        <v>164</v>
      </c>
    </row>
    <row r="11" spans="1:4" ht="25.5">
      <c r="A11" s="4">
        <v>1.2</v>
      </c>
      <c r="B11" s="5">
        <v>41317</v>
      </c>
      <c r="C11" s="100" t="s">
        <v>409</v>
      </c>
      <c r="D11" s="86" t="s">
        <v>164</v>
      </c>
    </row>
    <row r="12" spans="1:4" ht="12.75">
      <c r="A12" s="4">
        <v>1.3</v>
      </c>
      <c r="B12" s="105">
        <v>41543</v>
      </c>
      <c r="C12" s="106" t="s">
        <v>449</v>
      </c>
      <c r="D12" s="86" t="s">
        <v>164</v>
      </c>
    </row>
    <row r="13" spans="1:4" ht="12.75">
      <c r="A13" s="4">
        <v>1.4</v>
      </c>
      <c r="B13" s="7">
        <v>41740</v>
      </c>
      <c r="C13" s="6" t="s">
        <v>456</v>
      </c>
      <c r="D13" s="6" t="s">
        <v>164</v>
      </c>
    </row>
    <row r="14" spans="1:4" ht="25.5">
      <c r="A14" s="4">
        <v>1.5</v>
      </c>
      <c r="B14" s="7">
        <v>41815</v>
      </c>
      <c r="C14" s="100" t="s">
        <v>503</v>
      </c>
      <c r="D14" s="6" t="s">
        <v>164</v>
      </c>
    </row>
    <row r="15" spans="1:4" ht="25.5">
      <c r="A15" s="203">
        <v>1.6</v>
      </c>
      <c r="B15" s="204">
        <v>42041</v>
      </c>
      <c r="C15" s="205" t="s">
        <v>564</v>
      </c>
      <c r="D15" s="206" t="s">
        <v>164</v>
      </c>
    </row>
    <row r="16" spans="1:4" ht="25.5">
      <c r="A16" s="207">
        <v>2</v>
      </c>
      <c r="B16" s="208">
        <v>42454</v>
      </c>
      <c r="C16" s="229" t="s">
        <v>1059</v>
      </c>
      <c r="D16" s="209" t="s">
        <v>164</v>
      </c>
    </row>
    <row r="17" spans="1:4" ht="25.5">
      <c r="A17" s="269">
        <v>2.1</v>
      </c>
      <c r="B17" s="270">
        <v>42735</v>
      </c>
      <c r="C17" s="271" t="s">
        <v>1438</v>
      </c>
      <c r="D17" s="271" t="s">
        <v>164</v>
      </c>
    </row>
    <row r="18" spans="1:4" ht="12.75">
      <c r="A18" s="269">
        <v>2.1</v>
      </c>
      <c r="B18" s="270">
        <v>42766</v>
      </c>
      <c r="C18" s="271" t="s">
        <v>1442</v>
      </c>
      <c r="D18" s="271" t="s">
        <v>164</v>
      </c>
    </row>
    <row r="19" ht="12.75">
      <c r="B19" s="8"/>
    </row>
    <row r="20" ht="12.75">
      <c r="B20" s="8"/>
    </row>
    <row r="21" ht="12.75">
      <c r="B21" s="8"/>
    </row>
    <row r="22" ht="12.75">
      <c r="B22" s="8"/>
    </row>
    <row r="23" ht="12.75">
      <c r="B23" s="8"/>
    </row>
    <row r="24" ht="12.75">
      <c r="B24" s="8"/>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dimension ref="A1:D425"/>
  <sheetViews>
    <sheetView zoomScale="80" zoomScaleNormal="80" zoomScalePageLayoutView="0" workbookViewId="0" topLeftCell="A1">
      <pane ySplit="1" topLeftCell="A2" activePane="bottomLeft" state="frozen"/>
      <selection pane="topLeft" activeCell="A1" sqref="A1"/>
      <selection pane="bottomLeft" activeCell="D279" sqref="D279"/>
    </sheetView>
  </sheetViews>
  <sheetFormatPr defaultColWidth="9.140625" defaultRowHeight="12.75"/>
  <cols>
    <col min="1" max="1" width="15.140625" style="267" customWidth="1"/>
    <col min="2" max="2" width="76.00390625" style="267" customWidth="1"/>
    <col min="3" max="3" width="14.28125" style="268" customWidth="1"/>
    <col min="4" max="4" width="9.7109375" style="0" customWidth="1"/>
  </cols>
  <sheetData>
    <row r="1" spans="1:4" ht="15.75">
      <c r="A1" s="260" t="s">
        <v>573</v>
      </c>
      <c r="B1" s="260" t="s">
        <v>1305</v>
      </c>
      <c r="C1" s="261" t="s">
        <v>518</v>
      </c>
      <c r="D1" s="262" t="s">
        <v>1306</v>
      </c>
    </row>
    <row r="2" spans="1:3" ht="15.75">
      <c r="A2" s="252" t="s">
        <v>576</v>
      </c>
      <c r="B2" s="252" t="s">
        <v>577</v>
      </c>
      <c r="C2" s="253">
        <v>6</v>
      </c>
    </row>
    <row r="3" spans="1:3" ht="15.75">
      <c r="A3" s="252" t="s">
        <v>527</v>
      </c>
      <c r="B3" s="252" t="s">
        <v>1060</v>
      </c>
      <c r="C3" s="253">
        <v>4</v>
      </c>
    </row>
    <row r="4" spans="1:3" ht="15.75">
      <c r="A4" s="252" t="s">
        <v>578</v>
      </c>
      <c r="B4" s="252" t="s">
        <v>579</v>
      </c>
      <c r="C4" s="253">
        <v>5</v>
      </c>
    </row>
    <row r="5" spans="1:3" ht="15.75">
      <c r="A5" s="252" t="s">
        <v>536</v>
      </c>
      <c r="B5" s="252" t="s">
        <v>1066</v>
      </c>
      <c r="C5" s="253">
        <v>2</v>
      </c>
    </row>
    <row r="6" spans="1:3" ht="15.75">
      <c r="A6" s="252" t="s">
        <v>580</v>
      </c>
      <c r="B6" s="252" t="s">
        <v>581</v>
      </c>
      <c r="C6" s="253">
        <v>2</v>
      </c>
    </row>
    <row r="7" spans="1:3" ht="15.75">
      <c r="A7" s="252" t="s">
        <v>582</v>
      </c>
      <c r="B7" s="252" t="s">
        <v>583</v>
      </c>
      <c r="C7" s="253">
        <v>4</v>
      </c>
    </row>
    <row r="8" spans="1:3" ht="15.75">
      <c r="A8" s="252" t="s">
        <v>529</v>
      </c>
      <c r="B8" s="252" t="s">
        <v>584</v>
      </c>
      <c r="C8" s="253">
        <v>2</v>
      </c>
    </row>
    <row r="9" spans="1:3" ht="15.75">
      <c r="A9" s="252" t="s">
        <v>585</v>
      </c>
      <c r="B9" s="252" t="s">
        <v>586</v>
      </c>
      <c r="C9" s="253">
        <v>4</v>
      </c>
    </row>
    <row r="10" spans="1:3" ht="15.75">
      <c r="A10" s="252" t="s">
        <v>587</v>
      </c>
      <c r="B10" s="252" t="s">
        <v>588</v>
      </c>
      <c r="C10" s="253">
        <v>5</v>
      </c>
    </row>
    <row r="11" spans="1:3" ht="15.75">
      <c r="A11" s="252" t="s">
        <v>546</v>
      </c>
      <c r="B11" s="252" t="s">
        <v>589</v>
      </c>
      <c r="C11" s="253">
        <v>4</v>
      </c>
    </row>
    <row r="12" spans="1:3" ht="15.75">
      <c r="A12" s="252" t="s">
        <v>590</v>
      </c>
      <c r="B12" s="252" t="s">
        <v>591</v>
      </c>
      <c r="C12" s="253">
        <v>4</v>
      </c>
    </row>
    <row r="13" spans="1:3" ht="15.75">
      <c r="A13" s="252" t="s">
        <v>532</v>
      </c>
      <c r="B13" s="252" t="s">
        <v>592</v>
      </c>
      <c r="C13" s="253">
        <v>5</v>
      </c>
    </row>
    <row r="14" spans="1:3" ht="15.75">
      <c r="A14" s="252" t="s">
        <v>593</v>
      </c>
      <c r="B14" s="252" t="s">
        <v>594</v>
      </c>
      <c r="C14" s="253">
        <v>4</v>
      </c>
    </row>
    <row r="15" spans="1:3" ht="15.75">
      <c r="A15" s="252" t="s">
        <v>595</v>
      </c>
      <c r="B15" s="252" t="s">
        <v>596</v>
      </c>
      <c r="C15" s="253">
        <v>5</v>
      </c>
    </row>
    <row r="16" spans="1:3" ht="15.75">
      <c r="A16" s="252" t="s">
        <v>540</v>
      </c>
      <c r="B16" s="252" t="s">
        <v>597</v>
      </c>
      <c r="C16" s="253">
        <v>1</v>
      </c>
    </row>
    <row r="17" spans="1:3" ht="15.75">
      <c r="A17" s="252" t="s">
        <v>539</v>
      </c>
      <c r="B17" s="252" t="s">
        <v>598</v>
      </c>
      <c r="C17" s="253">
        <v>5</v>
      </c>
    </row>
    <row r="18" spans="1:3" ht="15.75">
      <c r="A18" s="252" t="s">
        <v>599</v>
      </c>
      <c r="B18" s="252" t="s">
        <v>600</v>
      </c>
      <c r="C18" s="253">
        <v>7</v>
      </c>
    </row>
    <row r="19" spans="1:3" ht="15.75">
      <c r="A19" s="252" t="s">
        <v>601</v>
      </c>
      <c r="B19" s="252" t="s">
        <v>602</v>
      </c>
      <c r="C19" s="253">
        <v>1</v>
      </c>
    </row>
    <row r="20" spans="1:3" ht="15.75">
      <c r="A20" s="252" t="s">
        <v>603</v>
      </c>
      <c r="B20" s="252" t="s">
        <v>604</v>
      </c>
      <c r="C20" s="253">
        <v>8</v>
      </c>
    </row>
    <row r="21" spans="1:3" ht="15.75">
      <c r="A21" s="252" t="s">
        <v>605</v>
      </c>
      <c r="B21" s="252" t="s">
        <v>606</v>
      </c>
      <c r="C21" s="253">
        <v>6</v>
      </c>
    </row>
    <row r="22" spans="1:3" ht="15.75">
      <c r="A22" s="252" t="s">
        <v>545</v>
      </c>
      <c r="B22" s="252" t="s">
        <v>607</v>
      </c>
      <c r="C22" s="253">
        <v>5</v>
      </c>
    </row>
    <row r="23" spans="1:3" ht="15.75">
      <c r="A23" s="252" t="s">
        <v>608</v>
      </c>
      <c r="B23" s="252" t="s">
        <v>609</v>
      </c>
      <c r="C23" s="253">
        <v>6</v>
      </c>
    </row>
    <row r="24" spans="1:3" ht="15.75">
      <c r="A24" s="252" t="s">
        <v>610</v>
      </c>
      <c r="B24" s="252" t="s">
        <v>611</v>
      </c>
      <c r="C24" s="253">
        <v>6</v>
      </c>
    </row>
    <row r="25" spans="1:3" ht="15.75">
      <c r="A25" s="252" t="s">
        <v>612</v>
      </c>
      <c r="B25" s="252" t="s">
        <v>613</v>
      </c>
      <c r="C25" s="253">
        <v>5</v>
      </c>
    </row>
    <row r="26" spans="1:3" ht="15.75">
      <c r="A26" s="252" t="s">
        <v>614</v>
      </c>
      <c r="B26" s="252" t="s">
        <v>615</v>
      </c>
      <c r="C26" s="253">
        <v>5</v>
      </c>
    </row>
    <row r="27" spans="1:3" ht="15.75">
      <c r="A27" s="252" t="s">
        <v>538</v>
      </c>
      <c r="B27" s="252" t="s">
        <v>616</v>
      </c>
      <c r="C27" s="253">
        <v>5</v>
      </c>
    </row>
    <row r="28" spans="1:3" ht="15.75">
      <c r="A28" s="252" t="s">
        <v>617</v>
      </c>
      <c r="B28" s="252" t="s">
        <v>1132</v>
      </c>
      <c r="C28" s="253">
        <v>6</v>
      </c>
    </row>
    <row r="29" spans="1:3" ht="15.75">
      <c r="A29" s="252" t="s">
        <v>528</v>
      </c>
      <c r="B29" s="252" t="s">
        <v>618</v>
      </c>
      <c r="C29" s="253">
        <v>4</v>
      </c>
    </row>
    <row r="30" spans="1:3" ht="15.75">
      <c r="A30" s="252" t="s">
        <v>619</v>
      </c>
      <c r="B30" s="252" t="s">
        <v>620</v>
      </c>
      <c r="C30" s="253">
        <v>4</v>
      </c>
    </row>
    <row r="31" spans="1:3" ht="15.75">
      <c r="A31" s="252" t="s">
        <v>534</v>
      </c>
      <c r="B31" s="252" t="s">
        <v>621</v>
      </c>
      <c r="C31" s="253">
        <v>7</v>
      </c>
    </row>
    <row r="32" spans="1:3" ht="15.75">
      <c r="A32" s="252" t="s">
        <v>622</v>
      </c>
      <c r="B32" s="252" t="s">
        <v>623</v>
      </c>
      <c r="C32" s="253">
        <v>5</v>
      </c>
    </row>
    <row r="33" spans="1:3" ht="15.75">
      <c r="A33" s="252" t="s">
        <v>624</v>
      </c>
      <c r="B33" s="252" t="s">
        <v>625</v>
      </c>
      <c r="C33" s="253">
        <v>5</v>
      </c>
    </row>
    <row r="34" spans="1:3" ht="15.75">
      <c r="A34" s="252" t="s">
        <v>558</v>
      </c>
      <c r="B34" s="252" t="s">
        <v>626</v>
      </c>
      <c r="C34" s="253">
        <v>7</v>
      </c>
    </row>
    <row r="35" spans="1:3" ht="15.75">
      <c r="A35" s="252" t="s">
        <v>627</v>
      </c>
      <c r="B35" s="252" t="s">
        <v>628</v>
      </c>
      <c r="C35" s="253">
        <v>5</v>
      </c>
    </row>
    <row r="36" spans="1:3" ht="15.75">
      <c r="A36" s="252" t="s">
        <v>629</v>
      </c>
      <c r="B36" s="252" t="s">
        <v>630</v>
      </c>
      <c r="C36" s="253">
        <v>5</v>
      </c>
    </row>
    <row r="37" spans="1:3" ht="15.75">
      <c r="A37" s="252" t="s">
        <v>631</v>
      </c>
      <c r="B37" s="252" t="s">
        <v>632</v>
      </c>
      <c r="C37" s="253">
        <v>8</v>
      </c>
    </row>
    <row r="38" spans="1:3" ht="15.75">
      <c r="A38" s="252" t="s">
        <v>633</v>
      </c>
      <c r="B38" s="252" t="s">
        <v>634</v>
      </c>
      <c r="C38" s="253">
        <v>5</v>
      </c>
    </row>
    <row r="39" spans="1:3" ht="15.75">
      <c r="A39" s="252" t="s">
        <v>635</v>
      </c>
      <c r="B39" s="254" t="s">
        <v>636</v>
      </c>
      <c r="C39" s="255">
        <v>5</v>
      </c>
    </row>
    <row r="40" spans="1:3" ht="15.75">
      <c r="A40" s="252" t="s">
        <v>637</v>
      </c>
      <c r="B40" s="252" t="s">
        <v>638</v>
      </c>
      <c r="C40" s="253">
        <v>2</v>
      </c>
    </row>
    <row r="41" spans="1:3" ht="15.75">
      <c r="A41" s="252" t="s">
        <v>639</v>
      </c>
      <c r="B41" s="252" t="s">
        <v>640</v>
      </c>
      <c r="C41" s="253">
        <v>4</v>
      </c>
    </row>
    <row r="42" spans="1:3" ht="15.75">
      <c r="A42" s="252" t="s">
        <v>1440</v>
      </c>
      <c r="B42" s="252" t="s">
        <v>641</v>
      </c>
      <c r="C42" s="253">
        <v>5</v>
      </c>
    </row>
    <row r="43" spans="1:3" ht="15.75">
      <c r="A43" s="252" t="s">
        <v>642</v>
      </c>
      <c r="B43" s="252" t="s">
        <v>643</v>
      </c>
      <c r="C43" s="253">
        <v>5</v>
      </c>
    </row>
    <row r="44" spans="1:3" ht="15.75">
      <c r="A44" s="252" t="s">
        <v>644</v>
      </c>
      <c r="B44" s="252" t="s">
        <v>645</v>
      </c>
      <c r="C44" s="253">
        <v>6</v>
      </c>
    </row>
    <row r="45" spans="1:3" ht="15.75">
      <c r="A45" s="252" t="s">
        <v>646</v>
      </c>
      <c r="B45" s="252" t="s">
        <v>647</v>
      </c>
      <c r="C45" s="253">
        <v>5</v>
      </c>
    </row>
    <row r="46" spans="1:3" ht="15.75">
      <c r="A46" s="252" t="s">
        <v>648</v>
      </c>
      <c r="B46" s="252" t="s">
        <v>649</v>
      </c>
      <c r="C46" s="253">
        <v>4</v>
      </c>
    </row>
    <row r="47" spans="1:3" ht="15.75">
      <c r="A47" s="252" t="s">
        <v>650</v>
      </c>
      <c r="B47" s="252" t="s">
        <v>651</v>
      </c>
      <c r="C47" s="253">
        <v>4</v>
      </c>
    </row>
    <row r="48" spans="1:3" ht="15.75">
      <c r="A48" s="252" t="s">
        <v>652</v>
      </c>
      <c r="B48" s="252" t="s">
        <v>1067</v>
      </c>
      <c r="C48" s="253">
        <v>6</v>
      </c>
    </row>
    <row r="49" spans="1:3" ht="15.75">
      <c r="A49" s="252" t="s">
        <v>653</v>
      </c>
      <c r="B49" s="252" t="s">
        <v>654</v>
      </c>
      <c r="C49" s="253">
        <v>6</v>
      </c>
    </row>
    <row r="50" spans="1:3" ht="15.75">
      <c r="A50" s="252" t="s">
        <v>1070</v>
      </c>
      <c r="B50" s="252" t="s">
        <v>1071</v>
      </c>
      <c r="C50" s="253">
        <v>4</v>
      </c>
    </row>
    <row r="51" spans="1:3" ht="15.75">
      <c r="A51" s="252" t="s">
        <v>1064</v>
      </c>
      <c r="B51" s="252" t="s">
        <v>1065</v>
      </c>
      <c r="C51" s="253">
        <v>6</v>
      </c>
    </row>
    <row r="52" spans="1:3" ht="15.75">
      <c r="A52" s="252" t="s">
        <v>1133</v>
      </c>
      <c r="B52" s="252" t="s">
        <v>1134</v>
      </c>
      <c r="C52" s="253">
        <v>4</v>
      </c>
    </row>
    <row r="53" spans="1:3" ht="15.75">
      <c r="A53" s="252" t="s">
        <v>1135</v>
      </c>
      <c r="B53" s="252" t="s">
        <v>1136</v>
      </c>
      <c r="C53" s="255">
        <v>5</v>
      </c>
    </row>
    <row r="54" spans="1:3" ht="15.75">
      <c r="A54" s="252" t="s">
        <v>1137</v>
      </c>
      <c r="B54" s="252" t="s">
        <v>1138</v>
      </c>
      <c r="C54" s="255">
        <v>2</v>
      </c>
    </row>
    <row r="55" spans="1:3" ht="15.75">
      <c r="A55" s="252" t="s">
        <v>1139</v>
      </c>
      <c r="B55" s="252" t="s">
        <v>1250</v>
      </c>
      <c r="C55" s="255">
        <v>2</v>
      </c>
    </row>
    <row r="56" spans="1:3" ht="15.75">
      <c r="A56" s="252" t="s">
        <v>1251</v>
      </c>
      <c r="B56" s="252" t="s">
        <v>1252</v>
      </c>
      <c r="C56" s="255">
        <v>4</v>
      </c>
    </row>
    <row r="57" spans="1:3" ht="15.75">
      <c r="A57" s="252" t="s">
        <v>1253</v>
      </c>
      <c r="B57" s="252" t="s">
        <v>1254</v>
      </c>
      <c r="C57" s="255">
        <v>5</v>
      </c>
    </row>
    <row r="58" spans="1:3" ht="15.75">
      <c r="A58" s="252" t="s">
        <v>1255</v>
      </c>
      <c r="B58" s="252" t="s">
        <v>1256</v>
      </c>
      <c r="C58" s="255">
        <v>5</v>
      </c>
    </row>
    <row r="59" spans="1:3" ht="15.75">
      <c r="A59" s="252" t="s">
        <v>1257</v>
      </c>
      <c r="B59" s="252" t="s">
        <v>1258</v>
      </c>
      <c r="C59" s="255">
        <v>5</v>
      </c>
    </row>
    <row r="60" spans="1:3" ht="15.75">
      <c r="A60" s="252" t="s">
        <v>1259</v>
      </c>
      <c r="B60" s="252" t="s">
        <v>1260</v>
      </c>
      <c r="C60" s="255">
        <v>3</v>
      </c>
    </row>
    <row r="61" spans="1:3" ht="15.75">
      <c r="A61" s="252" t="s">
        <v>1261</v>
      </c>
      <c r="B61" s="252" t="s">
        <v>1262</v>
      </c>
      <c r="C61" s="253">
        <v>5</v>
      </c>
    </row>
    <row r="62" spans="1:3" ht="15.75">
      <c r="A62" s="252" t="s">
        <v>1263</v>
      </c>
      <c r="B62" s="252" t="s">
        <v>1264</v>
      </c>
      <c r="C62" s="253">
        <v>3</v>
      </c>
    </row>
    <row r="63" spans="1:3" ht="15.75">
      <c r="A63" s="252" t="s">
        <v>1307</v>
      </c>
      <c r="B63" s="252" t="s">
        <v>1308</v>
      </c>
      <c r="C63" s="253">
        <v>4</v>
      </c>
    </row>
    <row r="64" spans="1:3" ht="31.5">
      <c r="A64" s="252" t="s">
        <v>1309</v>
      </c>
      <c r="B64" s="252" t="s">
        <v>1310</v>
      </c>
      <c r="C64" s="253">
        <v>3</v>
      </c>
    </row>
    <row r="65" spans="1:3" ht="15.75">
      <c r="A65" s="252" t="s">
        <v>655</v>
      </c>
      <c r="B65" s="252" t="s">
        <v>656</v>
      </c>
      <c r="C65" s="253">
        <v>3</v>
      </c>
    </row>
    <row r="66" spans="1:3" ht="15.75">
      <c r="A66" s="252" t="s">
        <v>657</v>
      </c>
      <c r="B66" s="252" t="s">
        <v>591</v>
      </c>
      <c r="C66" s="253">
        <v>3</v>
      </c>
    </row>
    <row r="67" spans="1:3" ht="15.75">
      <c r="A67" s="252" t="s">
        <v>658</v>
      </c>
      <c r="B67" s="252" t="s">
        <v>659</v>
      </c>
      <c r="C67" s="253">
        <v>3</v>
      </c>
    </row>
    <row r="68" spans="1:3" ht="15.75">
      <c r="A68" s="252" t="s">
        <v>660</v>
      </c>
      <c r="B68" s="252" t="s">
        <v>661</v>
      </c>
      <c r="C68" s="253">
        <v>1</v>
      </c>
    </row>
    <row r="69" spans="1:3" ht="15.75">
      <c r="A69" s="252" t="s">
        <v>662</v>
      </c>
      <c r="B69" s="252" t="s">
        <v>663</v>
      </c>
      <c r="C69" s="253">
        <v>3</v>
      </c>
    </row>
    <row r="70" spans="1:3" ht="15.75">
      <c r="A70" s="252" t="s">
        <v>664</v>
      </c>
      <c r="B70" s="252" t="s">
        <v>665</v>
      </c>
      <c r="C70" s="253">
        <v>5</v>
      </c>
    </row>
    <row r="71" spans="1:3" ht="15.75">
      <c r="A71" s="252" t="s">
        <v>666</v>
      </c>
      <c r="B71" s="252" t="s">
        <v>667</v>
      </c>
      <c r="C71" s="253">
        <v>3</v>
      </c>
    </row>
    <row r="72" spans="1:3" ht="15.75">
      <c r="A72" s="252" t="s">
        <v>668</v>
      </c>
      <c r="B72" s="252" t="s">
        <v>669</v>
      </c>
      <c r="C72" s="253">
        <v>6</v>
      </c>
    </row>
    <row r="73" spans="1:3" ht="15.75">
      <c r="A73" s="252" t="s">
        <v>670</v>
      </c>
      <c r="B73" s="252" t="s">
        <v>671</v>
      </c>
      <c r="C73" s="253">
        <v>4</v>
      </c>
    </row>
    <row r="74" spans="1:3" ht="15.75">
      <c r="A74" s="252" t="s">
        <v>672</v>
      </c>
      <c r="B74" s="252" t="s">
        <v>1140</v>
      </c>
      <c r="C74" s="253">
        <v>4</v>
      </c>
    </row>
    <row r="75" spans="1:3" ht="15.75">
      <c r="A75" s="252" t="s">
        <v>673</v>
      </c>
      <c r="B75" s="252" t="s">
        <v>674</v>
      </c>
      <c r="C75" s="253">
        <v>7</v>
      </c>
    </row>
    <row r="76" spans="1:3" ht="15.75">
      <c r="A76" s="252" t="s">
        <v>537</v>
      </c>
      <c r="B76" s="252" t="s">
        <v>675</v>
      </c>
      <c r="C76" s="253">
        <v>6</v>
      </c>
    </row>
    <row r="77" spans="1:3" ht="15.75">
      <c r="A77" s="252" t="s">
        <v>544</v>
      </c>
      <c r="B77" s="252" t="s">
        <v>676</v>
      </c>
      <c r="C77" s="253">
        <v>5</v>
      </c>
    </row>
    <row r="78" spans="1:3" ht="15.75">
      <c r="A78" s="252" t="s">
        <v>542</v>
      </c>
      <c r="B78" s="252" t="s">
        <v>677</v>
      </c>
      <c r="C78" s="253">
        <v>3</v>
      </c>
    </row>
    <row r="79" spans="1:3" ht="15.75">
      <c r="A79" s="252" t="s">
        <v>541</v>
      </c>
      <c r="B79" s="252" t="s">
        <v>678</v>
      </c>
      <c r="C79" s="253">
        <v>3</v>
      </c>
    </row>
    <row r="80" spans="1:3" ht="15.75">
      <c r="A80" s="252" t="s">
        <v>679</v>
      </c>
      <c r="B80" s="252" t="s">
        <v>680</v>
      </c>
      <c r="C80" s="253">
        <v>4</v>
      </c>
    </row>
    <row r="81" spans="1:3" ht="15.75">
      <c r="A81" s="252" t="s">
        <v>533</v>
      </c>
      <c r="B81" s="252" t="s">
        <v>1068</v>
      </c>
      <c r="C81" s="253">
        <v>2</v>
      </c>
    </row>
    <row r="82" spans="1:3" ht="15.75">
      <c r="A82" s="252" t="s">
        <v>681</v>
      </c>
      <c r="B82" s="252" t="s">
        <v>682</v>
      </c>
      <c r="C82" s="253">
        <v>4</v>
      </c>
    </row>
    <row r="83" spans="1:3" ht="15.75">
      <c r="A83" s="252" t="s">
        <v>683</v>
      </c>
      <c r="B83" s="252" t="s">
        <v>1141</v>
      </c>
      <c r="C83" s="253">
        <v>4</v>
      </c>
    </row>
    <row r="84" spans="1:3" ht="15.75">
      <c r="A84" s="252" t="s">
        <v>543</v>
      </c>
      <c r="B84" s="252" t="s">
        <v>684</v>
      </c>
      <c r="C84" s="253">
        <v>4</v>
      </c>
    </row>
    <row r="85" spans="1:3" ht="15.75">
      <c r="A85" s="252" t="s">
        <v>685</v>
      </c>
      <c r="B85" s="252" t="s">
        <v>591</v>
      </c>
      <c r="C85" s="253">
        <v>4</v>
      </c>
    </row>
    <row r="86" spans="1:3" ht="15.75">
      <c r="A86" s="252" t="s">
        <v>686</v>
      </c>
      <c r="B86" s="252" t="s">
        <v>687</v>
      </c>
      <c r="C86" s="253">
        <v>3</v>
      </c>
    </row>
    <row r="87" spans="1:3" ht="15.75">
      <c r="A87" s="252" t="s">
        <v>688</v>
      </c>
      <c r="B87" s="252" t="s">
        <v>689</v>
      </c>
      <c r="C87" s="253">
        <v>6</v>
      </c>
    </row>
    <row r="88" spans="1:3" ht="15.75">
      <c r="A88" s="252" t="s">
        <v>690</v>
      </c>
      <c r="B88" s="252" t="s">
        <v>691</v>
      </c>
      <c r="C88" s="253">
        <v>3</v>
      </c>
    </row>
    <row r="89" spans="1:3" ht="15.75">
      <c r="A89" s="252" t="s">
        <v>692</v>
      </c>
      <c r="B89" s="252" t="s">
        <v>693</v>
      </c>
      <c r="C89" s="253">
        <v>6</v>
      </c>
    </row>
    <row r="90" spans="1:3" ht="15.75">
      <c r="A90" s="252" t="s">
        <v>694</v>
      </c>
      <c r="B90" s="252" t="s">
        <v>695</v>
      </c>
      <c r="C90" s="253">
        <v>5</v>
      </c>
    </row>
    <row r="91" spans="1:3" ht="15.75">
      <c r="A91" s="252" t="s">
        <v>696</v>
      </c>
      <c r="B91" s="252" t="s">
        <v>697</v>
      </c>
      <c r="C91" s="253">
        <v>5</v>
      </c>
    </row>
    <row r="92" spans="1:3" ht="15.75">
      <c r="A92" s="252" t="s">
        <v>698</v>
      </c>
      <c r="B92" s="252" t="s">
        <v>699</v>
      </c>
      <c r="C92" s="253">
        <v>5</v>
      </c>
    </row>
    <row r="93" spans="1:3" ht="15.75">
      <c r="A93" s="252" t="s">
        <v>700</v>
      </c>
      <c r="B93" s="252" t="s">
        <v>701</v>
      </c>
      <c r="C93" s="255">
        <v>3</v>
      </c>
    </row>
    <row r="94" spans="1:3" ht="15.75">
      <c r="A94" s="252" t="s">
        <v>702</v>
      </c>
      <c r="B94" s="252" t="s">
        <v>703</v>
      </c>
      <c r="C94" s="255">
        <v>5</v>
      </c>
    </row>
    <row r="95" spans="1:3" ht="15.75">
      <c r="A95" s="252" t="s">
        <v>704</v>
      </c>
      <c r="B95" s="252" t="s">
        <v>705</v>
      </c>
      <c r="C95" s="255">
        <v>2</v>
      </c>
    </row>
    <row r="96" spans="1:3" ht="15.75">
      <c r="A96" s="252" t="s">
        <v>706</v>
      </c>
      <c r="B96" s="252" t="s">
        <v>707</v>
      </c>
      <c r="C96" s="253">
        <v>5</v>
      </c>
    </row>
    <row r="97" spans="1:3" ht="15.75">
      <c r="A97" s="252" t="s">
        <v>708</v>
      </c>
      <c r="B97" s="252" t="s">
        <v>709</v>
      </c>
      <c r="C97" s="253">
        <v>4</v>
      </c>
    </row>
    <row r="98" spans="1:3" ht="15.75">
      <c r="A98" s="252" t="s">
        <v>710</v>
      </c>
      <c r="B98" s="252" t="s">
        <v>711</v>
      </c>
      <c r="C98" s="253">
        <v>2</v>
      </c>
    </row>
    <row r="99" spans="1:3" ht="15.75">
      <c r="A99" s="252" t="s">
        <v>712</v>
      </c>
      <c r="B99" s="252" t="s">
        <v>713</v>
      </c>
      <c r="C99" s="253">
        <v>2</v>
      </c>
    </row>
    <row r="100" spans="1:3" ht="15.75">
      <c r="A100" s="252" t="s">
        <v>714</v>
      </c>
      <c r="B100" s="252" t="s">
        <v>715</v>
      </c>
      <c r="C100" s="253">
        <v>4</v>
      </c>
    </row>
    <row r="101" spans="1:3" ht="31.5">
      <c r="A101" s="252" t="s">
        <v>1142</v>
      </c>
      <c r="B101" s="252" t="s">
        <v>1143</v>
      </c>
      <c r="C101" s="253">
        <v>5</v>
      </c>
    </row>
    <row r="102" spans="1:3" ht="15.75">
      <c r="A102" s="252" t="s">
        <v>1265</v>
      </c>
      <c r="B102" s="252" t="s">
        <v>1266</v>
      </c>
      <c r="C102" s="253">
        <v>4</v>
      </c>
    </row>
    <row r="103" spans="1:3" ht="15.75">
      <c r="A103" s="252" t="s">
        <v>716</v>
      </c>
      <c r="B103" s="252" t="s">
        <v>717</v>
      </c>
      <c r="C103" s="253">
        <v>4</v>
      </c>
    </row>
    <row r="104" spans="1:3" ht="15.75">
      <c r="A104" s="252" t="s">
        <v>718</v>
      </c>
      <c r="B104" s="252" t="s">
        <v>591</v>
      </c>
      <c r="C104" s="253">
        <v>4</v>
      </c>
    </row>
    <row r="105" spans="1:3" ht="15.75">
      <c r="A105" s="252" t="s">
        <v>719</v>
      </c>
      <c r="B105" s="252" t="s">
        <v>720</v>
      </c>
      <c r="C105" s="253">
        <v>4</v>
      </c>
    </row>
    <row r="106" spans="1:3" ht="15.75">
      <c r="A106" s="252" t="s">
        <v>721</v>
      </c>
      <c r="B106" s="252" t="s">
        <v>722</v>
      </c>
      <c r="C106" s="253">
        <v>4</v>
      </c>
    </row>
    <row r="107" spans="1:3" ht="15.75">
      <c r="A107" s="252" t="s">
        <v>723</v>
      </c>
      <c r="B107" s="252" t="s">
        <v>724</v>
      </c>
      <c r="C107" s="253">
        <v>2</v>
      </c>
    </row>
    <row r="108" spans="1:3" ht="15.75">
      <c r="A108" s="252" t="s">
        <v>725</v>
      </c>
      <c r="B108" s="252" t="s">
        <v>726</v>
      </c>
      <c r="C108" s="253">
        <v>5</v>
      </c>
    </row>
    <row r="109" spans="1:3" ht="15.75">
      <c r="A109" s="252" t="s">
        <v>1144</v>
      </c>
      <c r="B109" s="252" t="s">
        <v>1311</v>
      </c>
      <c r="C109" s="253">
        <v>6</v>
      </c>
    </row>
    <row r="110" spans="1:3" ht="15.75">
      <c r="A110" s="252" t="s">
        <v>1145</v>
      </c>
      <c r="B110" s="252" t="s">
        <v>1146</v>
      </c>
      <c r="C110" s="253">
        <v>4</v>
      </c>
    </row>
    <row r="111" spans="1:3" ht="15.75">
      <c r="A111" s="252" t="s">
        <v>1147</v>
      </c>
      <c r="B111" s="252" t="s">
        <v>1148</v>
      </c>
      <c r="C111" s="253">
        <v>5</v>
      </c>
    </row>
    <row r="112" spans="1:3" ht="15.75">
      <c r="A112" s="252" t="s">
        <v>1149</v>
      </c>
      <c r="B112" s="252" t="s">
        <v>1150</v>
      </c>
      <c r="C112" s="253">
        <v>4</v>
      </c>
    </row>
    <row r="113" spans="1:3" ht="15.75">
      <c r="A113" s="252" t="s">
        <v>1151</v>
      </c>
      <c r="B113" s="252" t="s">
        <v>1152</v>
      </c>
      <c r="C113" s="253">
        <v>2</v>
      </c>
    </row>
    <row r="114" spans="1:3" ht="15.75">
      <c r="A114" s="252" t="s">
        <v>1153</v>
      </c>
      <c r="B114" s="252" t="s">
        <v>1154</v>
      </c>
      <c r="C114" s="253">
        <v>2</v>
      </c>
    </row>
    <row r="115" spans="1:3" ht="15.75">
      <c r="A115" s="252" t="s">
        <v>1155</v>
      </c>
      <c r="B115" s="252" t="s">
        <v>1156</v>
      </c>
      <c r="C115" s="253">
        <v>3</v>
      </c>
    </row>
    <row r="116" spans="1:3" ht="15.75">
      <c r="A116" s="252" t="s">
        <v>1157</v>
      </c>
      <c r="B116" s="252" t="s">
        <v>1158</v>
      </c>
      <c r="C116" s="253">
        <v>3</v>
      </c>
    </row>
    <row r="117" spans="1:3" ht="15.75">
      <c r="A117" s="252" t="s">
        <v>1159</v>
      </c>
      <c r="B117" s="252" t="s">
        <v>1160</v>
      </c>
      <c r="C117" s="253">
        <v>5</v>
      </c>
    </row>
    <row r="118" spans="1:3" ht="15.75">
      <c r="A118" s="252" t="s">
        <v>1161</v>
      </c>
      <c r="B118" s="252" t="s">
        <v>1162</v>
      </c>
      <c r="C118" s="253">
        <v>4</v>
      </c>
    </row>
    <row r="119" spans="1:3" ht="15.75">
      <c r="A119" s="252" t="s">
        <v>727</v>
      </c>
      <c r="B119" s="252" t="s">
        <v>1163</v>
      </c>
      <c r="C119" s="256">
        <v>3</v>
      </c>
    </row>
    <row r="120" spans="1:3" ht="15.75">
      <c r="A120" s="252" t="s">
        <v>535</v>
      </c>
      <c r="B120" s="252" t="s">
        <v>728</v>
      </c>
      <c r="C120" s="256">
        <v>3</v>
      </c>
    </row>
    <row r="121" spans="1:3" ht="15.75">
      <c r="A121" s="252" t="s">
        <v>526</v>
      </c>
      <c r="B121" s="252" t="s">
        <v>729</v>
      </c>
      <c r="C121" s="256">
        <v>7</v>
      </c>
    </row>
    <row r="122" spans="1:3" ht="31.5">
      <c r="A122" s="252" t="s">
        <v>531</v>
      </c>
      <c r="B122" s="252" t="s">
        <v>1164</v>
      </c>
      <c r="C122" s="253">
        <v>3</v>
      </c>
    </row>
    <row r="123" spans="1:3" ht="15.75">
      <c r="A123" s="252" t="s">
        <v>730</v>
      </c>
      <c r="B123" s="252" t="s">
        <v>731</v>
      </c>
      <c r="C123" s="253">
        <v>5</v>
      </c>
    </row>
    <row r="124" spans="1:3" ht="31.5">
      <c r="A124" s="252" t="s">
        <v>732</v>
      </c>
      <c r="B124" s="252" t="s">
        <v>1165</v>
      </c>
      <c r="C124" s="253">
        <v>3</v>
      </c>
    </row>
    <row r="125" spans="1:3" ht="15.75">
      <c r="A125" s="257" t="s">
        <v>733</v>
      </c>
      <c r="B125" s="257" t="s">
        <v>734</v>
      </c>
      <c r="C125" s="258">
        <v>2</v>
      </c>
    </row>
    <row r="126" spans="1:3" ht="15.75">
      <c r="A126" s="257" t="s">
        <v>735</v>
      </c>
      <c r="B126" s="257" t="s">
        <v>736</v>
      </c>
      <c r="C126" s="258">
        <v>4</v>
      </c>
    </row>
    <row r="127" spans="1:3" ht="15.75">
      <c r="A127" s="257" t="s">
        <v>530</v>
      </c>
      <c r="B127" s="257" t="s">
        <v>737</v>
      </c>
      <c r="C127" s="258">
        <v>5</v>
      </c>
    </row>
    <row r="128" spans="1:3" ht="15.75">
      <c r="A128" s="257" t="s">
        <v>738</v>
      </c>
      <c r="B128" s="257" t="s">
        <v>739</v>
      </c>
      <c r="C128" s="258">
        <v>5</v>
      </c>
    </row>
    <row r="129" spans="1:3" ht="15.75">
      <c r="A129" s="257" t="s">
        <v>740</v>
      </c>
      <c r="B129" s="257" t="s">
        <v>741</v>
      </c>
      <c r="C129" s="258">
        <v>4</v>
      </c>
    </row>
    <row r="130" spans="1:3" ht="15.75">
      <c r="A130" s="257" t="s">
        <v>742</v>
      </c>
      <c r="B130" s="257" t="s">
        <v>743</v>
      </c>
      <c r="C130" s="258">
        <v>1</v>
      </c>
    </row>
    <row r="131" spans="1:3" ht="15.75">
      <c r="A131" s="252" t="s">
        <v>744</v>
      </c>
      <c r="B131" s="252" t="s">
        <v>745</v>
      </c>
      <c r="C131" s="259">
        <v>3</v>
      </c>
    </row>
    <row r="132" spans="1:3" ht="15.75">
      <c r="A132" s="252" t="s">
        <v>746</v>
      </c>
      <c r="B132" s="252" t="s">
        <v>747</v>
      </c>
      <c r="C132" s="256">
        <v>3</v>
      </c>
    </row>
    <row r="133" spans="1:3" ht="15.75">
      <c r="A133" s="252" t="s">
        <v>748</v>
      </c>
      <c r="B133" s="257" t="s">
        <v>749</v>
      </c>
      <c r="C133" s="259">
        <v>2</v>
      </c>
    </row>
    <row r="134" spans="1:3" ht="15.75">
      <c r="A134" s="252" t="s">
        <v>750</v>
      </c>
      <c r="B134" s="257" t="s">
        <v>751</v>
      </c>
      <c r="C134" s="255">
        <v>2</v>
      </c>
    </row>
    <row r="135" spans="1:3" ht="15.75">
      <c r="A135" s="252" t="s">
        <v>752</v>
      </c>
      <c r="B135" s="252" t="s">
        <v>753</v>
      </c>
      <c r="C135" s="255">
        <v>3</v>
      </c>
    </row>
    <row r="136" spans="1:3" ht="15.75">
      <c r="A136" s="252" t="s">
        <v>754</v>
      </c>
      <c r="B136" s="252" t="s">
        <v>755</v>
      </c>
      <c r="C136" s="255">
        <v>3</v>
      </c>
    </row>
    <row r="137" spans="1:3" ht="15.75">
      <c r="A137" s="252" t="s">
        <v>756</v>
      </c>
      <c r="B137" s="252" t="s">
        <v>1267</v>
      </c>
      <c r="C137" s="255">
        <v>5</v>
      </c>
    </row>
    <row r="138" spans="1:3" ht="15.75">
      <c r="A138" s="252" t="s">
        <v>757</v>
      </c>
      <c r="B138" s="252" t="s">
        <v>1075</v>
      </c>
      <c r="C138" s="253">
        <v>6</v>
      </c>
    </row>
    <row r="139" spans="1:3" ht="15.75">
      <c r="A139" s="252" t="s">
        <v>758</v>
      </c>
      <c r="B139" s="252" t="s">
        <v>759</v>
      </c>
      <c r="C139" s="253">
        <v>4</v>
      </c>
    </row>
    <row r="140" spans="1:3" ht="15.75">
      <c r="A140" s="252" t="s">
        <v>760</v>
      </c>
      <c r="B140" s="252" t="s">
        <v>1062</v>
      </c>
      <c r="C140" s="253">
        <v>5</v>
      </c>
    </row>
    <row r="141" spans="1:3" ht="15.75">
      <c r="A141" s="252" t="s">
        <v>761</v>
      </c>
      <c r="B141" s="252" t="s">
        <v>1061</v>
      </c>
      <c r="C141" s="253">
        <v>5</v>
      </c>
    </row>
    <row r="142" spans="1:3" ht="15.75">
      <c r="A142" s="252" t="s">
        <v>762</v>
      </c>
      <c r="B142" s="252" t="s">
        <v>763</v>
      </c>
      <c r="C142" s="253">
        <v>4</v>
      </c>
    </row>
    <row r="143" spans="1:3" ht="15.75">
      <c r="A143" s="252" t="s">
        <v>764</v>
      </c>
      <c r="B143" s="252" t="s">
        <v>765</v>
      </c>
      <c r="C143" s="253">
        <v>4</v>
      </c>
    </row>
    <row r="144" spans="1:3" ht="15.75">
      <c r="A144" s="252" t="s">
        <v>766</v>
      </c>
      <c r="B144" s="252" t="s">
        <v>767</v>
      </c>
      <c r="C144" s="253">
        <v>4</v>
      </c>
    </row>
    <row r="145" spans="1:3" ht="15.75">
      <c r="A145" s="252" t="s">
        <v>768</v>
      </c>
      <c r="B145" s="252" t="s">
        <v>769</v>
      </c>
      <c r="C145" s="253">
        <v>5</v>
      </c>
    </row>
    <row r="146" spans="1:3" ht="15.75">
      <c r="A146" s="252" t="s">
        <v>770</v>
      </c>
      <c r="B146" s="252" t="s">
        <v>771</v>
      </c>
      <c r="C146" s="253">
        <v>6</v>
      </c>
    </row>
    <row r="147" spans="1:3" ht="31.5">
      <c r="A147" s="252" t="s">
        <v>772</v>
      </c>
      <c r="B147" s="252" t="s">
        <v>1268</v>
      </c>
      <c r="C147" s="253">
        <v>5</v>
      </c>
    </row>
    <row r="148" spans="1:3" ht="15.75">
      <c r="A148" s="252" t="s">
        <v>773</v>
      </c>
      <c r="B148" s="252" t="s">
        <v>774</v>
      </c>
      <c r="C148" s="253">
        <v>5</v>
      </c>
    </row>
    <row r="149" spans="1:3" ht="15.75">
      <c r="A149" s="252" t="s">
        <v>775</v>
      </c>
      <c r="B149" s="252" t="s">
        <v>776</v>
      </c>
      <c r="C149" s="253">
        <v>3</v>
      </c>
    </row>
    <row r="150" spans="1:3" ht="15.75">
      <c r="A150" s="252" t="s">
        <v>777</v>
      </c>
      <c r="B150" s="252" t="s">
        <v>778</v>
      </c>
      <c r="C150" s="253">
        <v>6</v>
      </c>
    </row>
    <row r="151" spans="1:3" ht="31.5">
      <c r="A151" s="252" t="s">
        <v>779</v>
      </c>
      <c r="B151" s="252" t="s">
        <v>780</v>
      </c>
      <c r="C151" s="253">
        <v>5</v>
      </c>
    </row>
    <row r="152" spans="1:3" ht="31.5">
      <c r="A152" s="252" t="s">
        <v>781</v>
      </c>
      <c r="B152" s="252" t="s">
        <v>782</v>
      </c>
      <c r="C152" s="253">
        <v>5</v>
      </c>
    </row>
    <row r="153" spans="1:3" ht="15.75">
      <c r="A153" s="252" t="s">
        <v>1166</v>
      </c>
      <c r="B153" s="252" t="s">
        <v>1167</v>
      </c>
      <c r="C153" s="253">
        <v>4</v>
      </c>
    </row>
    <row r="154" spans="1:3" ht="15.75">
      <c r="A154" s="252" t="s">
        <v>1168</v>
      </c>
      <c r="B154" s="252" t="s">
        <v>1169</v>
      </c>
      <c r="C154" s="253">
        <v>6</v>
      </c>
    </row>
    <row r="155" spans="1:3" ht="15.75">
      <c r="A155" s="252" t="s">
        <v>1170</v>
      </c>
      <c r="B155" s="252" t="s">
        <v>1171</v>
      </c>
      <c r="C155" s="253">
        <v>3</v>
      </c>
    </row>
    <row r="156" spans="1:3" ht="15.75">
      <c r="A156" s="252" t="s">
        <v>1172</v>
      </c>
      <c r="B156" s="252" t="s">
        <v>1173</v>
      </c>
      <c r="C156" s="253">
        <v>4</v>
      </c>
    </row>
    <row r="157" spans="1:3" ht="15.75">
      <c r="A157" s="252" t="s">
        <v>1087</v>
      </c>
      <c r="B157" s="252" t="s">
        <v>1174</v>
      </c>
      <c r="C157" s="253">
        <v>5</v>
      </c>
    </row>
    <row r="158" spans="1:3" ht="15.75">
      <c r="A158" s="252" t="s">
        <v>1240</v>
      </c>
      <c r="B158" s="252" t="s">
        <v>1241</v>
      </c>
      <c r="C158" s="253">
        <v>5</v>
      </c>
    </row>
    <row r="159" spans="1:3" ht="15.75">
      <c r="A159" s="252" t="s">
        <v>1242</v>
      </c>
      <c r="B159" s="252" t="s">
        <v>1243</v>
      </c>
      <c r="C159" s="253">
        <v>5</v>
      </c>
    </row>
    <row r="160" spans="1:3" ht="15.75">
      <c r="A160" s="252" t="s">
        <v>1244</v>
      </c>
      <c r="B160" s="252" t="s">
        <v>1245</v>
      </c>
      <c r="C160" s="253">
        <v>5</v>
      </c>
    </row>
    <row r="161" spans="1:3" ht="15.75">
      <c r="A161" s="252" t="s">
        <v>1246</v>
      </c>
      <c r="B161" s="252" t="s">
        <v>1247</v>
      </c>
      <c r="C161" s="253">
        <v>5</v>
      </c>
    </row>
    <row r="162" spans="1:3" ht="15.75">
      <c r="A162" s="252" t="s">
        <v>1269</v>
      </c>
      <c r="B162" s="252" t="s">
        <v>1270</v>
      </c>
      <c r="C162" s="253">
        <v>5</v>
      </c>
    </row>
    <row r="163" spans="1:3" ht="15.75">
      <c r="A163" s="252" t="s">
        <v>1271</v>
      </c>
      <c r="B163" s="252" t="s">
        <v>1272</v>
      </c>
      <c r="C163" s="253">
        <v>5</v>
      </c>
    </row>
    <row r="164" spans="1:3" ht="15.75">
      <c r="A164" s="252" t="s">
        <v>1273</v>
      </c>
      <c r="B164" s="252" t="s">
        <v>1274</v>
      </c>
      <c r="C164" s="253">
        <v>6</v>
      </c>
    </row>
    <row r="165" spans="1:3" ht="15.75">
      <c r="A165" s="252" t="s">
        <v>1275</v>
      </c>
      <c r="B165" s="252" t="s">
        <v>1276</v>
      </c>
      <c r="C165" s="253">
        <v>4</v>
      </c>
    </row>
    <row r="166" spans="1:3" ht="15.75">
      <c r="A166" s="252" t="s">
        <v>1312</v>
      </c>
      <c r="B166" s="252" t="s">
        <v>1313</v>
      </c>
      <c r="C166" s="253">
        <v>3</v>
      </c>
    </row>
    <row r="167" spans="1:3" ht="15.75">
      <c r="A167" s="252" t="s">
        <v>783</v>
      </c>
      <c r="B167" s="252" t="s">
        <v>591</v>
      </c>
      <c r="C167" s="253">
        <v>4</v>
      </c>
    </row>
    <row r="168" spans="1:3" ht="15.75">
      <c r="A168" s="252" t="s">
        <v>784</v>
      </c>
      <c r="B168" s="252" t="s">
        <v>785</v>
      </c>
      <c r="C168" s="253">
        <v>4</v>
      </c>
    </row>
    <row r="169" spans="1:3" ht="15.75">
      <c r="A169" s="252" t="s">
        <v>786</v>
      </c>
      <c r="B169" s="252" t="s">
        <v>591</v>
      </c>
      <c r="C169" s="253">
        <v>2</v>
      </c>
    </row>
    <row r="170" spans="1:3" ht="15.75">
      <c r="A170" s="252" t="s">
        <v>787</v>
      </c>
      <c r="B170" s="252" t="s">
        <v>788</v>
      </c>
      <c r="C170" s="253">
        <v>3</v>
      </c>
    </row>
    <row r="171" spans="1:3" ht="15.75">
      <c r="A171" s="252" t="s">
        <v>789</v>
      </c>
      <c r="B171" s="252" t="s">
        <v>790</v>
      </c>
      <c r="C171" s="253">
        <v>3</v>
      </c>
    </row>
    <row r="172" spans="1:3" ht="15.75">
      <c r="A172" s="252" t="s">
        <v>791</v>
      </c>
      <c r="B172" s="252" t="s">
        <v>792</v>
      </c>
      <c r="C172" s="253">
        <v>5</v>
      </c>
    </row>
    <row r="173" spans="1:3" ht="15.75">
      <c r="A173" s="252" t="s">
        <v>793</v>
      </c>
      <c r="B173" s="252" t="s">
        <v>1184</v>
      </c>
      <c r="C173" s="253">
        <v>5</v>
      </c>
    </row>
    <row r="174" spans="1:3" ht="15.75">
      <c r="A174" s="252" t="s">
        <v>1175</v>
      </c>
      <c r="B174" s="252" t="s">
        <v>1176</v>
      </c>
      <c r="C174" s="253">
        <v>2</v>
      </c>
    </row>
    <row r="175" spans="1:3" ht="15.75">
      <c r="A175" s="252" t="s">
        <v>1177</v>
      </c>
      <c r="B175" s="252" t="s">
        <v>1178</v>
      </c>
      <c r="C175" s="253">
        <v>3</v>
      </c>
    </row>
    <row r="176" spans="1:3" ht="15.75">
      <c r="A176" s="252" t="s">
        <v>1179</v>
      </c>
      <c r="B176" s="252" t="s">
        <v>1180</v>
      </c>
      <c r="C176" s="253">
        <v>4</v>
      </c>
    </row>
    <row r="177" spans="1:3" ht="15.75">
      <c r="A177" s="252" t="s">
        <v>1181</v>
      </c>
      <c r="B177" s="252" t="s">
        <v>1182</v>
      </c>
      <c r="C177" s="253">
        <v>2</v>
      </c>
    </row>
    <row r="178" spans="1:3" ht="15.75">
      <c r="A178" s="252" t="s">
        <v>1183</v>
      </c>
      <c r="B178" s="252" t="s">
        <v>1277</v>
      </c>
      <c r="C178" s="253">
        <v>2</v>
      </c>
    </row>
    <row r="179" spans="1:3" ht="15.75">
      <c r="A179" s="252" t="s">
        <v>794</v>
      </c>
      <c r="B179" s="252" t="s">
        <v>795</v>
      </c>
      <c r="C179" s="253">
        <v>5</v>
      </c>
    </row>
    <row r="180" spans="1:3" ht="15.75">
      <c r="A180" s="252" t="s">
        <v>796</v>
      </c>
      <c r="B180" s="252" t="s">
        <v>591</v>
      </c>
      <c r="C180" s="253">
        <v>4</v>
      </c>
    </row>
    <row r="181" spans="1:3" ht="15.75">
      <c r="A181" s="252" t="s">
        <v>797</v>
      </c>
      <c r="B181" s="252" t="s">
        <v>1185</v>
      </c>
      <c r="C181" s="253">
        <v>3</v>
      </c>
    </row>
    <row r="182" spans="1:3" ht="31.5">
      <c r="A182" s="252" t="s">
        <v>798</v>
      </c>
      <c r="B182" s="252" t="s">
        <v>1186</v>
      </c>
      <c r="C182" s="253">
        <v>3</v>
      </c>
    </row>
    <row r="183" spans="1:3" ht="31.5">
      <c r="A183" s="252" t="s">
        <v>1187</v>
      </c>
      <c r="B183" s="252" t="s">
        <v>1188</v>
      </c>
      <c r="C183" s="253">
        <v>2</v>
      </c>
    </row>
    <row r="184" spans="1:3" ht="15.75">
      <c r="A184" s="252" t="s">
        <v>1189</v>
      </c>
      <c r="B184" s="252" t="s">
        <v>1190</v>
      </c>
      <c r="C184" s="253">
        <v>5</v>
      </c>
    </row>
    <row r="185" spans="1:3" ht="15.75">
      <c r="A185" s="252" t="s">
        <v>799</v>
      </c>
      <c r="B185" s="252" t="s">
        <v>800</v>
      </c>
      <c r="C185" s="253">
        <v>4</v>
      </c>
    </row>
    <row r="186" spans="1:3" ht="15.75">
      <c r="A186" s="252" t="s">
        <v>801</v>
      </c>
      <c r="B186" s="252" t="s">
        <v>591</v>
      </c>
      <c r="C186" s="253">
        <v>3</v>
      </c>
    </row>
    <row r="187" spans="1:3" ht="15.75">
      <c r="A187" s="252" t="s">
        <v>802</v>
      </c>
      <c r="B187" s="252" t="s">
        <v>803</v>
      </c>
      <c r="C187" s="253">
        <v>1</v>
      </c>
    </row>
    <row r="188" spans="1:3" ht="15.75">
      <c r="A188" s="252" t="s">
        <v>804</v>
      </c>
      <c r="B188" s="252" t="s">
        <v>805</v>
      </c>
      <c r="C188" s="253">
        <v>4</v>
      </c>
    </row>
    <row r="189" spans="1:3" ht="15.75">
      <c r="A189" s="252" t="s">
        <v>1191</v>
      </c>
      <c r="B189" s="252" t="s">
        <v>1192</v>
      </c>
      <c r="C189" s="253">
        <v>3</v>
      </c>
    </row>
    <row r="190" spans="1:3" ht="15.75">
      <c r="A190" s="252" t="s">
        <v>1193</v>
      </c>
      <c r="B190" s="252" t="s">
        <v>1194</v>
      </c>
      <c r="C190" s="253">
        <v>4</v>
      </c>
    </row>
    <row r="191" spans="1:3" ht="15.75">
      <c r="A191" s="252" t="s">
        <v>806</v>
      </c>
      <c r="B191" s="252" t="s">
        <v>807</v>
      </c>
      <c r="C191" s="253">
        <v>4</v>
      </c>
    </row>
    <row r="192" spans="1:3" ht="15.75">
      <c r="A192" s="252" t="s">
        <v>808</v>
      </c>
      <c r="B192" s="252" t="s">
        <v>809</v>
      </c>
      <c r="C192" s="253">
        <v>4</v>
      </c>
    </row>
    <row r="193" spans="1:3" ht="15.75">
      <c r="A193" s="252" t="s">
        <v>810</v>
      </c>
      <c r="B193" s="252" t="s">
        <v>811</v>
      </c>
      <c r="C193" s="253">
        <v>2</v>
      </c>
    </row>
    <row r="194" spans="1:3" ht="15.75">
      <c r="A194" s="252" t="s">
        <v>812</v>
      </c>
      <c r="B194" s="252" t="s">
        <v>813</v>
      </c>
      <c r="C194" s="253">
        <v>3</v>
      </c>
    </row>
    <row r="195" spans="1:3" ht="15.75">
      <c r="A195" s="252" t="s">
        <v>814</v>
      </c>
      <c r="B195" s="252" t="s">
        <v>815</v>
      </c>
      <c r="C195" s="253">
        <v>4</v>
      </c>
    </row>
    <row r="196" spans="1:3" ht="15.75">
      <c r="A196" s="252" t="s">
        <v>816</v>
      </c>
      <c r="B196" s="252" t="s">
        <v>817</v>
      </c>
      <c r="C196" s="253">
        <v>2</v>
      </c>
    </row>
    <row r="197" spans="1:3" ht="15.75">
      <c r="A197" s="252" t="s">
        <v>818</v>
      </c>
      <c r="B197" s="252" t="s">
        <v>819</v>
      </c>
      <c r="C197" s="253">
        <v>4</v>
      </c>
    </row>
    <row r="198" spans="1:3" ht="15.75">
      <c r="A198" s="252" t="s">
        <v>820</v>
      </c>
      <c r="B198" s="252" t="s">
        <v>821</v>
      </c>
      <c r="C198" s="253">
        <v>4</v>
      </c>
    </row>
    <row r="199" spans="1:3" ht="15.75">
      <c r="A199" s="252" t="s">
        <v>822</v>
      </c>
      <c r="B199" s="252" t="s">
        <v>823</v>
      </c>
      <c r="C199" s="253">
        <v>4</v>
      </c>
    </row>
    <row r="200" spans="1:3" ht="15.75">
      <c r="A200" s="252" t="s">
        <v>824</v>
      </c>
      <c r="B200" s="252" t="s">
        <v>825</v>
      </c>
      <c r="C200" s="253">
        <v>3</v>
      </c>
    </row>
    <row r="201" spans="1:3" ht="15.75">
      <c r="A201" s="252" t="s">
        <v>826</v>
      </c>
      <c r="B201" s="252" t="s">
        <v>591</v>
      </c>
      <c r="C201" s="253">
        <v>1</v>
      </c>
    </row>
    <row r="202" spans="1:3" ht="15.75">
      <c r="A202" s="252" t="s">
        <v>827</v>
      </c>
      <c r="B202" s="252" t="s">
        <v>828</v>
      </c>
      <c r="C202" s="253">
        <v>1</v>
      </c>
    </row>
    <row r="203" spans="1:3" ht="15.75">
      <c r="A203" s="252" t="s">
        <v>829</v>
      </c>
      <c r="B203" s="252" t="s">
        <v>830</v>
      </c>
      <c r="C203" s="253">
        <v>4</v>
      </c>
    </row>
    <row r="204" spans="1:3" ht="15.75">
      <c r="A204" s="252" t="s">
        <v>831</v>
      </c>
      <c r="B204" s="252" t="s">
        <v>832</v>
      </c>
      <c r="C204" s="253">
        <v>4</v>
      </c>
    </row>
    <row r="205" spans="1:3" ht="15.75">
      <c r="A205" s="252" t="s">
        <v>833</v>
      </c>
      <c r="B205" s="252" t="s">
        <v>834</v>
      </c>
      <c r="C205" s="253">
        <v>4</v>
      </c>
    </row>
    <row r="206" spans="1:3" ht="15.75">
      <c r="A206" s="252" t="s">
        <v>835</v>
      </c>
      <c r="B206" s="252" t="s">
        <v>836</v>
      </c>
      <c r="C206" s="253">
        <v>4</v>
      </c>
    </row>
    <row r="207" spans="1:3" ht="15.75">
      <c r="A207" s="252" t="s">
        <v>837</v>
      </c>
      <c r="B207" s="252" t="s">
        <v>838</v>
      </c>
      <c r="C207" s="253">
        <v>2</v>
      </c>
    </row>
    <row r="208" spans="1:3" ht="15.75">
      <c r="A208" s="252" t="s">
        <v>839</v>
      </c>
      <c r="B208" s="252" t="s">
        <v>840</v>
      </c>
      <c r="C208" s="253">
        <v>1</v>
      </c>
    </row>
    <row r="209" spans="1:3" ht="15.75">
      <c r="A209" s="252" t="s">
        <v>841</v>
      </c>
      <c r="B209" s="252" t="s">
        <v>842</v>
      </c>
      <c r="C209" s="253">
        <v>1</v>
      </c>
    </row>
    <row r="210" spans="1:3" ht="15.75">
      <c r="A210" s="252" t="s">
        <v>843</v>
      </c>
      <c r="B210" s="252" t="s">
        <v>844</v>
      </c>
      <c r="C210" s="253">
        <v>7</v>
      </c>
    </row>
    <row r="211" spans="1:3" ht="15.75">
      <c r="A211" s="252" t="s">
        <v>548</v>
      </c>
      <c r="B211" s="252" t="s">
        <v>845</v>
      </c>
      <c r="C211" s="253">
        <v>5</v>
      </c>
    </row>
    <row r="212" spans="1:3" ht="15.75">
      <c r="A212" s="252" t="s">
        <v>547</v>
      </c>
      <c r="B212" s="252" t="s">
        <v>846</v>
      </c>
      <c r="C212" s="253">
        <v>6</v>
      </c>
    </row>
    <row r="213" spans="1:3" ht="15.75">
      <c r="A213" s="252" t="s">
        <v>551</v>
      </c>
      <c r="B213" s="252" t="s">
        <v>1073</v>
      </c>
      <c r="C213" s="253">
        <v>3</v>
      </c>
    </row>
    <row r="214" spans="1:3" ht="15.75">
      <c r="A214" s="252" t="s">
        <v>553</v>
      </c>
      <c r="B214" s="252" t="s">
        <v>847</v>
      </c>
      <c r="C214" s="253">
        <v>2</v>
      </c>
    </row>
    <row r="215" spans="1:3" ht="15.75">
      <c r="A215" s="252" t="s">
        <v>549</v>
      </c>
      <c r="B215" s="252" t="s">
        <v>848</v>
      </c>
      <c r="C215" s="253">
        <v>3</v>
      </c>
    </row>
    <row r="216" spans="1:3" ht="15.75">
      <c r="A216" s="252" t="s">
        <v>550</v>
      </c>
      <c r="B216" s="252" t="s">
        <v>849</v>
      </c>
      <c r="C216" s="253">
        <v>1</v>
      </c>
    </row>
    <row r="217" spans="1:3" ht="15.75">
      <c r="A217" s="252" t="s">
        <v>555</v>
      </c>
      <c r="B217" s="252" t="s">
        <v>850</v>
      </c>
      <c r="C217" s="253">
        <v>7</v>
      </c>
    </row>
    <row r="218" spans="1:3" ht="15.75">
      <c r="A218" s="252" t="s">
        <v>552</v>
      </c>
      <c r="B218" s="252" t="s">
        <v>851</v>
      </c>
      <c r="C218" s="253">
        <v>2</v>
      </c>
    </row>
    <row r="219" spans="1:3" ht="15.75">
      <c r="A219" s="252" t="s">
        <v>852</v>
      </c>
      <c r="B219" s="252" t="s">
        <v>853</v>
      </c>
      <c r="C219" s="253">
        <v>5</v>
      </c>
    </row>
    <row r="220" spans="1:3" ht="15.75">
      <c r="A220" s="252" t="s">
        <v>854</v>
      </c>
      <c r="B220" s="252" t="s">
        <v>591</v>
      </c>
      <c r="C220" s="253">
        <v>4</v>
      </c>
    </row>
    <row r="221" spans="1:3" ht="15.75">
      <c r="A221" s="252" t="s">
        <v>556</v>
      </c>
      <c r="B221" s="252" t="s">
        <v>855</v>
      </c>
      <c r="C221" s="253">
        <v>6</v>
      </c>
    </row>
    <row r="222" spans="1:3" ht="15.75">
      <c r="A222" s="252" t="s">
        <v>856</v>
      </c>
      <c r="B222" s="252" t="s">
        <v>857</v>
      </c>
      <c r="C222" s="253">
        <v>4</v>
      </c>
    </row>
    <row r="223" spans="1:3" ht="15.75">
      <c r="A223" s="252" t="s">
        <v>858</v>
      </c>
      <c r="B223" s="252" t="s">
        <v>859</v>
      </c>
      <c r="C223" s="253">
        <v>6</v>
      </c>
    </row>
    <row r="224" spans="1:3" ht="15.75">
      <c r="A224" s="252" t="s">
        <v>860</v>
      </c>
      <c r="B224" s="252" t="s">
        <v>861</v>
      </c>
      <c r="C224" s="253">
        <v>2</v>
      </c>
    </row>
    <row r="225" spans="1:3" ht="15.75">
      <c r="A225" s="252" t="s">
        <v>554</v>
      </c>
      <c r="B225" s="252" t="s">
        <v>862</v>
      </c>
      <c r="C225" s="253">
        <v>6</v>
      </c>
    </row>
    <row r="226" spans="1:3" ht="15.75">
      <c r="A226" s="252" t="s">
        <v>863</v>
      </c>
      <c r="B226" s="252" t="s">
        <v>864</v>
      </c>
      <c r="C226" s="253">
        <v>4</v>
      </c>
    </row>
    <row r="227" spans="1:3" ht="15.75">
      <c r="A227" s="252" t="s">
        <v>865</v>
      </c>
      <c r="B227" s="252" t="s">
        <v>866</v>
      </c>
      <c r="C227" s="253">
        <v>7</v>
      </c>
    </row>
    <row r="228" spans="1:3" ht="15.75">
      <c r="A228" s="252" t="s">
        <v>867</v>
      </c>
      <c r="B228" s="252" t="s">
        <v>868</v>
      </c>
      <c r="C228" s="253">
        <v>8</v>
      </c>
    </row>
    <row r="229" spans="1:3" ht="15.75">
      <c r="A229" s="252" t="s">
        <v>869</v>
      </c>
      <c r="B229" s="252" t="s">
        <v>870</v>
      </c>
      <c r="C229" s="253">
        <v>6</v>
      </c>
    </row>
    <row r="230" spans="1:3" ht="15.75">
      <c r="A230" s="252" t="s">
        <v>871</v>
      </c>
      <c r="B230" s="252" t="s">
        <v>872</v>
      </c>
      <c r="C230" s="253">
        <v>5</v>
      </c>
    </row>
    <row r="231" spans="1:3" ht="15.75">
      <c r="A231" s="252" t="s">
        <v>873</v>
      </c>
      <c r="B231" s="252" t="s">
        <v>874</v>
      </c>
      <c r="C231" s="253">
        <v>6</v>
      </c>
    </row>
    <row r="232" spans="1:3" ht="31.5">
      <c r="A232" s="252" t="s">
        <v>875</v>
      </c>
      <c r="B232" s="252" t="s">
        <v>876</v>
      </c>
      <c r="C232" s="253">
        <v>1</v>
      </c>
    </row>
    <row r="233" spans="1:3" ht="15.75">
      <c r="A233" s="252" t="s">
        <v>1195</v>
      </c>
      <c r="B233" s="252" t="s">
        <v>1196</v>
      </c>
      <c r="C233" s="253">
        <v>4</v>
      </c>
    </row>
    <row r="234" spans="1:3" ht="15.75">
      <c r="A234" s="252" t="s">
        <v>877</v>
      </c>
      <c r="B234" s="252" t="s">
        <v>878</v>
      </c>
      <c r="C234" s="253">
        <v>5</v>
      </c>
    </row>
    <row r="235" spans="1:3" ht="15.75">
      <c r="A235" s="252" t="s">
        <v>879</v>
      </c>
      <c r="B235" s="252" t="s">
        <v>591</v>
      </c>
      <c r="C235" s="253">
        <v>4</v>
      </c>
    </row>
    <row r="236" spans="1:3" ht="15.75">
      <c r="A236" s="252" t="s">
        <v>880</v>
      </c>
      <c r="B236" s="252" t="s">
        <v>881</v>
      </c>
      <c r="C236" s="253">
        <v>6</v>
      </c>
    </row>
    <row r="237" spans="1:3" ht="15.75">
      <c r="A237" s="252" t="s">
        <v>882</v>
      </c>
      <c r="B237" s="252" t="s">
        <v>883</v>
      </c>
      <c r="C237" s="253">
        <v>5</v>
      </c>
    </row>
    <row r="238" spans="1:3" ht="31.5">
      <c r="A238" s="252" t="s">
        <v>884</v>
      </c>
      <c r="B238" s="252" t="s">
        <v>1197</v>
      </c>
      <c r="C238" s="253">
        <v>4</v>
      </c>
    </row>
    <row r="239" spans="1:3" ht="15.75">
      <c r="A239" s="252" t="s">
        <v>885</v>
      </c>
      <c r="B239" s="252" t="s">
        <v>886</v>
      </c>
      <c r="C239" s="253">
        <v>4</v>
      </c>
    </row>
    <row r="240" spans="1:3" ht="15.75">
      <c r="A240" s="252" t="s">
        <v>887</v>
      </c>
      <c r="B240" s="252" t="s">
        <v>888</v>
      </c>
      <c r="C240" s="253">
        <v>5</v>
      </c>
    </row>
    <row r="241" spans="1:3" ht="31.5">
      <c r="A241" s="252" t="s">
        <v>1198</v>
      </c>
      <c r="B241" s="252" t="s">
        <v>1199</v>
      </c>
      <c r="C241" s="253">
        <v>4</v>
      </c>
    </row>
    <row r="242" spans="1:3" ht="15.75">
      <c r="A242" s="252" t="s">
        <v>1200</v>
      </c>
      <c r="B242" s="252" t="s">
        <v>1201</v>
      </c>
      <c r="C242" s="253">
        <v>4</v>
      </c>
    </row>
    <row r="243" spans="1:3" ht="15.75">
      <c r="A243" s="252" t="s">
        <v>1278</v>
      </c>
      <c r="B243" s="252" t="s">
        <v>1279</v>
      </c>
      <c r="C243" s="253">
        <v>5</v>
      </c>
    </row>
    <row r="244" spans="1:3" ht="15.75">
      <c r="A244" s="252" t="s">
        <v>889</v>
      </c>
      <c r="B244" s="252" t="s">
        <v>1202</v>
      </c>
      <c r="C244" s="253">
        <v>7</v>
      </c>
    </row>
    <row r="245" spans="1:3" ht="15.75">
      <c r="A245" s="252" t="s">
        <v>890</v>
      </c>
      <c r="B245" s="252" t="s">
        <v>591</v>
      </c>
      <c r="C245" s="253">
        <v>5</v>
      </c>
    </row>
    <row r="246" spans="1:3" ht="15.75">
      <c r="A246" s="252" t="s">
        <v>891</v>
      </c>
      <c r="B246" s="252" t="s">
        <v>1203</v>
      </c>
      <c r="C246" s="253">
        <v>8</v>
      </c>
    </row>
    <row r="247" spans="1:3" ht="15.75">
      <c r="A247" s="252" t="s">
        <v>892</v>
      </c>
      <c r="B247" s="252" t="s">
        <v>893</v>
      </c>
      <c r="C247" s="253">
        <v>6</v>
      </c>
    </row>
    <row r="248" spans="1:3" ht="15.75">
      <c r="A248" s="252" t="s">
        <v>894</v>
      </c>
      <c r="B248" s="252" t="s">
        <v>895</v>
      </c>
      <c r="C248" s="253">
        <v>8</v>
      </c>
    </row>
    <row r="249" spans="1:3" ht="15.75">
      <c r="A249" s="252" t="s">
        <v>557</v>
      </c>
      <c r="B249" s="252" t="s">
        <v>1074</v>
      </c>
      <c r="C249" s="253">
        <v>4</v>
      </c>
    </row>
    <row r="250" spans="1:3" ht="15.75">
      <c r="A250" s="252" t="s">
        <v>896</v>
      </c>
      <c r="B250" s="252" t="s">
        <v>897</v>
      </c>
      <c r="C250" s="253">
        <v>8</v>
      </c>
    </row>
    <row r="251" spans="1:3" ht="15.75">
      <c r="A251" s="252" t="s">
        <v>898</v>
      </c>
      <c r="B251" s="252" t="s">
        <v>899</v>
      </c>
      <c r="C251" s="253">
        <v>6</v>
      </c>
    </row>
    <row r="252" spans="1:3" ht="15.75">
      <c r="A252" s="252" t="s">
        <v>900</v>
      </c>
      <c r="B252" s="252" t="s">
        <v>901</v>
      </c>
      <c r="C252" s="253">
        <v>6</v>
      </c>
    </row>
    <row r="253" spans="1:3" ht="15.75">
      <c r="A253" s="252" t="s">
        <v>902</v>
      </c>
      <c r="B253" s="252" t="s">
        <v>903</v>
      </c>
      <c r="C253" s="253">
        <v>6</v>
      </c>
    </row>
    <row r="254" spans="1:3" ht="15.75">
      <c r="A254" s="252" t="s">
        <v>1280</v>
      </c>
      <c r="B254" s="252" t="s">
        <v>904</v>
      </c>
      <c r="C254" s="253">
        <v>4</v>
      </c>
    </row>
    <row r="255" spans="1:3" ht="15.75">
      <c r="A255" s="252" t="s">
        <v>905</v>
      </c>
      <c r="B255" s="252" t="s">
        <v>906</v>
      </c>
      <c r="C255" s="253">
        <v>5</v>
      </c>
    </row>
    <row r="256" spans="1:3" ht="15.75">
      <c r="A256" s="252" t="s">
        <v>907</v>
      </c>
      <c r="B256" s="252" t="s">
        <v>1296</v>
      </c>
      <c r="C256" s="253">
        <v>8</v>
      </c>
    </row>
    <row r="257" spans="1:3" ht="15.75">
      <c r="A257" s="252" t="s">
        <v>908</v>
      </c>
      <c r="B257" s="252" t="s">
        <v>909</v>
      </c>
      <c r="C257" s="253">
        <v>5</v>
      </c>
    </row>
    <row r="258" spans="1:3" ht="15.75">
      <c r="A258" s="252" t="s">
        <v>910</v>
      </c>
      <c r="B258" s="252" t="s">
        <v>911</v>
      </c>
      <c r="C258" s="253">
        <v>4</v>
      </c>
    </row>
    <row r="259" spans="1:3" ht="15.75">
      <c r="A259" s="252" t="s">
        <v>912</v>
      </c>
      <c r="B259" s="252" t="s">
        <v>913</v>
      </c>
      <c r="C259" s="253">
        <v>4</v>
      </c>
    </row>
    <row r="260" spans="1:3" ht="15.75">
      <c r="A260" s="252" t="s">
        <v>914</v>
      </c>
      <c r="B260" s="252" t="s">
        <v>915</v>
      </c>
      <c r="C260" s="253">
        <v>5</v>
      </c>
    </row>
    <row r="261" spans="1:3" ht="15.75">
      <c r="A261" s="252" t="s">
        <v>916</v>
      </c>
      <c r="B261" s="252" t="s">
        <v>917</v>
      </c>
      <c r="C261" s="253">
        <v>6</v>
      </c>
    </row>
    <row r="262" spans="1:3" ht="15.75">
      <c r="A262" s="252" t="s">
        <v>1204</v>
      </c>
      <c r="B262" s="252" t="s">
        <v>1205</v>
      </c>
      <c r="C262" s="253">
        <v>3</v>
      </c>
    </row>
    <row r="263" spans="1:3" ht="15.75">
      <c r="A263" s="252" t="s">
        <v>1281</v>
      </c>
      <c r="B263" s="252" t="s">
        <v>1282</v>
      </c>
      <c r="C263" s="253">
        <v>6</v>
      </c>
    </row>
    <row r="264" spans="1:3" ht="15.75">
      <c r="A264" s="252" t="s">
        <v>918</v>
      </c>
      <c r="B264" s="252" t="s">
        <v>919</v>
      </c>
      <c r="C264" s="253">
        <v>4</v>
      </c>
    </row>
    <row r="265" spans="1:3" ht="15.75">
      <c r="A265" s="252" t="s">
        <v>920</v>
      </c>
      <c r="B265" s="252" t="s">
        <v>591</v>
      </c>
      <c r="C265" s="253">
        <v>3</v>
      </c>
    </row>
    <row r="266" spans="1:3" ht="15.75">
      <c r="A266" s="252" t="s">
        <v>921</v>
      </c>
      <c r="B266" s="252" t="s">
        <v>922</v>
      </c>
      <c r="C266" s="253">
        <v>2</v>
      </c>
    </row>
    <row r="267" spans="1:3" ht="15.75">
      <c r="A267" s="252" t="s">
        <v>923</v>
      </c>
      <c r="B267" s="252" t="s">
        <v>924</v>
      </c>
      <c r="C267" s="253">
        <v>5</v>
      </c>
    </row>
    <row r="268" spans="1:3" ht="15.75">
      <c r="A268" s="252" t="s">
        <v>925</v>
      </c>
      <c r="B268" s="252" t="s">
        <v>926</v>
      </c>
      <c r="C268" s="253">
        <v>5</v>
      </c>
    </row>
    <row r="269" spans="1:3" ht="15.75">
      <c r="A269" s="252" t="s">
        <v>927</v>
      </c>
      <c r="B269" s="252" t="s">
        <v>928</v>
      </c>
      <c r="C269" s="253">
        <v>4</v>
      </c>
    </row>
    <row r="270" spans="1:3" ht="15.75">
      <c r="A270" s="252" t="s">
        <v>929</v>
      </c>
      <c r="B270" s="252" t="s">
        <v>930</v>
      </c>
      <c r="C270" s="253">
        <v>4</v>
      </c>
    </row>
    <row r="271" spans="1:3" ht="15.75">
      <c r="A271" s="252" t="s">
        <v>931</v>
      </c>
      <c r="B271" s="252" t="s">
        <v>932</v>
      </c>
      <c r="C271" s="253">
        <v>8</v>
      </c>
    </row>
    <row r="272" spans="1:3" ht="31.5">
      <c r="A272" s="252" t="s">
        <v>933</v>
      </c>
      <c r="B272" s="252" t="s">
        <v>934</v>
      </c>
      <c r="C272" s="253">
        <v>7</v>
      </c>
    </row>
    <row r="273" spans="1:3" ht="31.5">
      <c r="A273" s="252" t="s">
        <v>935</v>
      </c>
      <c r="B273" s="252" t="s">
        <v>936</v>
      </c>
      <c r="C273" s="253">
        <v>6</v>
      </c>
    </row>
    <row r="274" spans="1:3" ht="31.5">
      <c r="A274" s="252" t="s">
        <v>937</v>
      </c>
      <c r="B274" s="252" t="s">
        <v>938</v>
      </c>
      <c r="C274" s="253">
        <v>8</v>
      </c>
    </row>
    <row r="275" spans="1:3" ht="31.5">
      <c r="A275" s="252" t="s">
        <v>939</v>
      </c>
      <c r="B275" s="252" t="s">
        <v>940</v>
      </c>
      <c r="C275" s="253">
        <v>7</v>
      </c>
    </row>
    <row r="276" spans="1:3" ht="15.75">
      <c r="A276" s="252" t="s">
        <v>941</v>
      </c>
      <c r="B276" s="252" t="s">
        <v>942</v>
      </c>
      <c r="C276" s="253">
        <v>6</v>
      </c>
    </row>
    <row r="277" spans="1:3" ht="15.75">
      <c r="A277" s="252" t="s">
        <v>1206</v>
      </c>
      <c r="B277" s="252" t="s">
        <v>1207</v>
      </c>
      <c r="C277" s="253">
        <v>4</v>
      </c>
    </row>
    <row r="278" spans="1:3" ht="15.75">
      <c r="A278" s="252" t="s">
        <v>1441</v>
      </c>
      <c r="B278" s="252" t="s">
        <v>1208</v>
      </c>
      <c r="C278" s="253">
        <v>4</v>
      </c>
    </row>
    <row r="279" spans="1:3" ht="15.75">
      <c r="A279" s="252" t="s">
        <v>1209</v>
      </c>
      <c r="B279" s="252" t="s">
        <v>1210</v>
      </c>
      <c r="C279" s="253">
        <v>5</v>
      </c>
    </row>
    <row r="280" spans="1:3" ht="15.75">
      <c r="A280" s="252" t="s">
        <v>1211</v>
      </c>
      <c r="B280" s="252" t="s">
        <v>1212</v>
      </c>
      <c r="C280" s="253">
        <v>1</v>
      </c>
    </row>
    <row r="281" spans="1:3" ht="15.75">
      <c r="A281" s="252" t="s">
        <v>1213</v>
      </c>
      <c r="B281" s="252" t="s">
        <v>1214</v>
      </c>
      <c r="C281" s="253">
        <v>4</v>
      </c>
    </row>
    <row r="282" spans="1:3" ht="15.75">
      <c r="A282" s="252" t="s">
        <v>1283</v>
      </c>
      <c r="B282" s="252" t="s">
        <v>1284</v>
      </c>
      <c r="C282" s="253">
        <v>7</v>
      </c>
    </row>
    <row r="283" spans="1:3" ht="15.75">
      <c r="A283" s="252" t="s">
        <v>559</v>
      </c>
      <c r="B283" s="252" t="s">
        <v>943</v>
      </c>
      <c r="C283" s="253">
        <v>6</v>
      </c>
    </row>
    <row r="284" spans="1:3" ht="15.75">
      <c r="A284" s="252" t="s">
        <v>944</v>
      </c>
      <c r="B284" s="252" t="s">
        <v>945</v>
      </c>
      <c r="C284" s="253">
        <v>5</v>
      </c>
    </row>
    <row r="285" spans="1:3" ht="15.75">
      <c r="A285" s="252" t="s">
        <v>946</v>
      </c>
      <c r="B285" s="252" t="s">
        <v>947</v>
      </c>
      <c r="C285" s="253">
        <v>5</v>
      </c>
    </row>
    <row r="286" spans="1:3" ht="15.75">
      <c r="A286" s="252" t="s">
        <v>948</v>
      </c>
      <c r="B286" s="252" t="s">
        <v>949</v>
      </c>
      <c r="C286" s="253">
        <v>3</v>
      </c>
    </row>
    <row r="287" spans="1:3" ht="15.75">
      <c r="A287" s="252" t="s">
        <v>950</v>
      </c>
      <c r="B287" s="252" t="s">
        <v>951</v>
      </c>
      <c r="C287" s="253">
        <v>6</v>
      </c>
    </row>
    <row r="288" spans="1:3" ht="15.75">
      <c r="A288" s="252" t="s">
        <v>952</v>
      </c>
      <c r="B288" s="252" t="s">
        <v>953</v>
      </c>
      <c r="C288" s="253">
        <v>5</v>
      </c>
    </row>
    <row r="289" spans="1:3" ht="15.75">
      <c r="A289" s="252" t="s">
        <v>954</v>
      </c>
      <c r="B289" s="252" t="s">
        <v>955</v>
      </c>
      <c r="C289" s="253">
        <v>5</v>
      </c>
    </row>
    <row r="290" spans="1:3" ht="15.75">
      <c r="A290" s="252" t="s">
        <v>956</v>
      </c>
      <c r="B290" s="252" t="s">
        <v>957</v>
      </c>
      <c r="C290" s="253">
        <v>6</v>
      </c>
    </row>
    <row r="291" spans="1:3" ht="15.75">
      <c r="A291" s="252" t="s">
        <v>958</v>
      </c>
      <c r="B291" s="252" t="s">
        <v>959</v>
      </c>
      <c r="C291" s="253">
        <v>5</v>
      </c>
    </row>
    <row r="292" spans="1:3" ht="15.75">
      <c r="A292" s="252" t="s">
        <v>960</v>
      </c>
      <c r="B292" s="252" t="s">
        <v>961</v>
      </c>
      <c r="C292" s="253">
        <v>5</v>
      </c>
    </row>
    <row r="293" spans="1:3" ht="15.75">
      <c r="A293" s="252" t="s">
        <v>962</v>
      </c>
      <c r="B293" s="252" t="s">
        <v>591</v>
      </c>
      <c r="C293" s="253">
        <v>4</v>
      </c>
    </row>
    <row r="294" spans="1:3" ht="15.75">
      <c r="A294" s="252" t="s">
        <v>963</v>
      </c>
      <c r="B294" s="252" t="s">
        <v>964</v>
      </c>
      <c r="C294" s="253">
        <v>1</v>
      </c>
    </row>
    <row r="295" spans="1:3" ht="15.75">
      <c r="A295" s="252" t="s">
        <v>965</v>
      </c>
      <c r="B295" s="252" t="s">
        <v>966</v>
      </c>
      <c r="C295" s="253">
        <v>4</v>
      </c>
    </row>
    <row r="296" spans="1:3" ht="15.75">
      <c r="A296" s="252" t="s">
        <v>967</v>
      </c>
      <c r="B296" s="252" t="s">
        <v>968</v>
      </c>
      <c r="C296" s="253">
        <v>5</v>
      </c>
    </row>
    <row r="297" spans="1:3" ht="15.75">
      <c r="A297" s="252" t="s">
        <v>969</v>
      </c>
      <c r="B297" s="252" t="s">
        <v>970</v>
      </c>
      <c r="C297" s="253">
        <v>3</v>
      </c>
    </row>
    <row r="298" spans="1:3" ht="15.75">
      <c r="A298" s="252" t="s">
        <v>971</v>
      </c>
      <c r="B298" s="252" t="s">
        <v>972</v>
      </c>
      <c r="C298" s="253">
        <v>6</v>
      </c>
    </row>
    <row r="299" spans="1:3" ht="15.75">
      <c r="A299" s="252" t="s">
        <v>973</v>
      </c>
      <c r="B299" s="252" t="s">
        <v>974</v>
      </c>
      <c r="C299" s="253">
        <v>4</v>
      </c>
    </row>
    <row r="300" spans="1:3" ht="15.75">
      <c r="A300" s="252" t="s">
        <v>975</v>
      </c>
      <c r="B300" s="252" t="s">
        <v>976</v>
      </c>
      <c r="C300" s="253">
        <v>5</v>
      </c>
    </row>
    <row r="301" spans="1:3" ht="15.75">
      <c r="A301" s="252" t="s">
        <v>977</v>
      </c>
      <c r="B301" s="252" t="s">
        <v>978</v>
      </c>
      <c r="C301" s="253">
        <v>4</v>
      </c>
    </row>
    <row r="302" spans="1:3" ht="15.75">
      <c r="A302" s="252" t="s">
        <v>979</v>
      </c>
      <c r="B302" s="252" t="s">
        <v>1297</v>
      </c>
      <c r="C302" s="253">
        <v>6</v>
      </c>
    </row>
    <row r="303" spans="1:3" ht="15.75">
      <c r="A303" s="257" t="s">
        <v>980</v>
      </c>
      <c r="B303" s="252" t="s">
        <v>981</v>
      </c>
      <c r="C303" s="253">
        <v>6</v>
      </c>
    </row>
    <row r="304" spans="1:3" ht="15.75">
      <c r="A304" s="257" t="s">
        <v>982</v>
      </c>
      <c r="B304" s="252" t="s">
        <v>983</v>
      </c>
      <c r="C304" s="253">
        <v>4</v>
      </c>
    </row>
    <row r="305" spans="1:3" ht="15.75">
      <c r="A305" s="257" t="s">
        <v>984</v>
      </c>
      <c r="B305" s="252" t="s">
        <v>985</v>
      </c>
      <c r="C305" s="253">
        <v>6</v>
      </c>
    </row>
    <row r="306" spans="1:3" ht="15.75">
      <c r="A306" s="257" t="s">
        <v>986</v>
      </c>
      <c r="B306" s="252" t="s">
        <v>987</v>
      </c>
      <c r="C306" s="253">
        <v>3</v>
      </c>
    </row>
    <row r="307" spans="1:3" ht="15.75">
      <c r="A307" s="257" t="s">
        <v>988</v>
      </c>
      <c r="B307" s="252" t="s">
        <v>1298</v>
      </c>
      <c r="C307" s="253">
        <v>5</v>
      </c>
    </row>
    <row r="308" spans="1:3" ht="15.75">
      <c r="A308" s="257" t="s">
        <v>989</v>
      </c>
      <c r="B308" s="252" t="s">
        <v>990</v>
      </c>
      <c r="C308" s="253">
        <v>4</v>
      </c>
    </row>
    <row r="309" spans="1:3" ht="15.75">
      <c r="A309" s="257" t="s">
        <v>991</v>
      </c>
      <c r="B309" s="252" t="s">
        <v>1215</v>
      </c>
      <c r="C309" s="253">
        <v>3</v>
      </c>
    </row>
    <row r="310" spans="1:3" ht="15.75">
      <c r="A310" s="257" t="s">
        <v>992</v>
      </c>
      <c r="B310" s="252" t="s">
        <v>993</v>
      </c>
      <c r="C310" s="253">
        <v>4</v>
      </c>
    </row>
    <row r="311" spans="1:3" ht="15.75">
      <c r="A311" s="257" t="s">
        <v>994</v>
      </c>
      <c r="B311" s="252" t="s">
        <v>995</v>
      </c>
      <c r="C311" s="253">
        <v>5</v>
      </c>
    </row>
    <row r="312" spans="1:3" ht="15.75">
      <c r="A312" s="257" t="s">
        <v>996</v>
      </c>
      <c r="B312" s="252" t="s">
        <v>997</v>
      </c>
      <c r="C312" s="253">
        <v>4</v>
      </c>
    </row>
    <row r="313" spans="1:3" ht="15.75">
      <c r="A313" s="257" t="s">
        <v>1216</v>
      </c>
      <c r="B313" s="252" t="s">
        <v>1299</v>
      </c>
      <c r="C313" s="253">
        <v>5</v>
      </c>
    </row>
    <row r="314" spans="1:3" ht="15.75">
      <c r="A314" s="257" t="s">
        <v>1217</v>
      </c>
      <c r="B314" s="252" t="s">
        <v>1218</v>
      </c>
      <c r="C314" s="253">
        <v>4</v>
      </c>
    </row>
    <row r="315" spans="1:3" ht="15.75">
      <c r="A315" s="257" t="s">
        <v>1219</v>
      </c>
      <c r="B315" s="252" t="s">
        <v>1220</v>
      </c>
      <c r="C315" s="253">
        <v>4</v>
      </c>
    </row>
    <row r="316" spans="1:3" ht="15.75">
      <c r="A316" s="252" t="s">
        <v>1221</v>
      </c>
      <c r="B316" s="252" t="s">
        <v>1300</v>
      </c>
      <c r="C316" s="253">
        <v>5</v>
      </c>
    </row>
    <row r="317" spans="1:3" ht="15.75">
      <c r="A317" s="252" t="s">
        <v>1248</v>
      </c>
      <c r="B317" s="252" t="s">
        <v>1249</v>
      </c>
      <c r="C317" s="253">
        <v>6</v>
      </c>
    </row>
    <row r="318" spans="1:3" ht="15.75">
      <c r="A318" s="252" t="s">
        <v>1285</v>
      </c>
      <c r="B318" s="252" t="s">
        <v>1286</v>
      </c>
      <c r="C318" s="253">
        <v>5</v>
      </c>
    </row>
    <row r="319" spans="1:3" ht="15.75">
      <c r="A319" s="252" t="s">
        <v>1287</v>
      </c>
      <c r="B319" s="252" t="s">
        <v>1288</v>
      </c>
      <c r="C319" s="253">
        <v>5</v>
      </c>
    </row>
    <row r="320" spans="1:3" ht="15.75">
      <c r="A320" s="252" t="s">
        <v>1289</v>
      </c>
      <c r="B320" s="252" t="s">
        <v>1290</v>
      </c>
      <c r="C320" s="253">
        <v>6</v>
      </c>
    </row>
    <row r="321" spans="1:3" ht="15.75">
      <c r="A321" s="252" t="s">
        <v>998</v>
      </c>
      <c r="B321" s="252" t="s">
        <v>999</v>
      </c>
      <c r="C321" s="253">
        <v>6</v>
      </c>
    </row>
    <row r="322" spans="1:3" ht="15.75">
      <c r="A322" s="252" t="s">
        <v>560</v>
      </c>
      <c r="B322" s="252" t="s">
        <v>1000</v>
      </c>
      <c r="C322" s="253">
        <v>5</v>
      </c>
    </row>
    <row r="323" spans="1:3" ht="15.75">
      <c r="A323" s="252" t="s">
        <v>1001</v>
      </c>
      <c r="B323" s="252" t="s">
        <v>1002</v>
      </c>
      <c r="C323" s="253">
        <v>5</v>
      </c>
    </row>
    <row r="324" spans="1:3" ht="15.75">
      <c r="A324" s="252" t="s">
        <v>1003</v>
      </c>
      <c r="B324" s="252" t="s">
        <v>1004</v>
      </c>
      <c r="C324" s="253">
        <v>6</v>
      </c>
    </row>
    <row r="325" spans="1:3" ht="15.75">
      <c r="A325" s="252" t="s">
        <v>1005</v>
      </c>
      <c r="B325" s="252" t="s">
        <v>1006</v>
      </c>
      <c r="C325" s="253">
        <v>4</v>
      </c>
    </row>
    <row r="326" spans="1:3" ht="15.75">
      <c r="A326" s="252" t="s">
        <v>1007</v>
      </c>
      <c r="B326" s="252" t="s">
        <v>1008</v>
      </c>
      <c r="C326" s="253">
        <v>5</v>
      </c>
    </row>
    <row r="327" spans="1:3" ht="15.75">
      <c r="A327" s="252" t="s">
        <v>1009</v>
      </c>
      <c r="B327" s="252" t="s">
        <v>1010</v>
      </c>
      <c r="C327" s="253">
        <v>4</v>
      </c>
    </row>
    <row r="328" spans="1:3" ht="15.75">
      <c r="A328" s="252" t="s">
        <v>1011</v>
      </c>
      <c r="B328" s="252" t="s">
        <v>1012</v>
      </c>
      <c r="C328" s="253">
        <v>3</v>
      </c>
    </row>
    <row r="329" spans="1:3" ht="15.75">
      <c r="A329" s="252" t="s">
        <v>1013</v>
      </c>
      <c r="B329" s="252" t="s">
        <v>1014</v>
      </c>
      <c r="C329" s="253">
        <v>2</v>
      </c>
    </row>
    <row r="330" spans="1:3" ht="15.75">
      <c r="A330" s="252" t="s">
        <v>1015</v>
      </c>
      <c r="B330" s="252" t="s">
        <v>1016</v>
      </c>
      <c r="C330" s="253">
        <v>3</v>
      </c>
    </row>
    <row r="331" spans="1:3" ht="15.75">
      <c r="A331" s="252" t="s">
        <v>1017</v>
      </c>
      <c r="B331" s="252" t="s">
        <v>591</v>
      </c>
      <c r="C331" s="253">
        <v>4</v>
      </c>
    </row>
    <row r="332" spans="1:3" ht="15.75">
      <c r="A332" s="252" t="s">
        <v>1018</v>
      </c>
      <c r="B332" s="252" t="s">
        <v>1019</v>
      </c>
      <c r="C332" s="253">
        <v>6</v>
      </c>
    </row>
    <row r="333" spans="1:3" ht="15.75">
      <c r="A333" s="252" t="s">
        <v>1020</v>
      </c>
      <c r="B333" s="252" t="s">
        <v>1021</v>
      </c>
      <c r="C333" s="253">
        <v>6</v>
      </c>
    </row>
    <row r="334" spans="1:3" ht="15.75">
      <c r="A334" s="252" t="s">
        <v>1022</v>
      </c>
      <c r="B334" s="252" t="s">
        <v>1023</v>
      </c>
      <c r="C334" s="253">
        <v>7</v>
      </c>
    </row>
    <row r="335" spans="1:3" ht="15.75">
      <c r="A335" s="252" t="s">
        <v>1024</v>
      </c>
      <c r="B335" s="252" t="s">
        <v>1314</v>
      </c>
      <c r="C335" s="253">
        <v>5</v>
      </c>
    </row>
    <row r="336" spans="1:3" ht="15.75">
      <c r="A336" s="263"/>
      <c r="B336" s="263"/>
      <c r="C336" s="264"/>
    </row>
    <row r="337" spans="1:3" ht="15.75">
      <c r="A337" s="252" t="s">
        <v>1025</v>
      </c>
      <c r="B337" s="252" t="s">
        <v>1026</v>
      </c>
      <c r="C337" s="255">
        <v>5</v>
      </c>
    </row>
    <row r="338" spans="1:3" ht="15.75">
      <c r="A338" s="252" t="s">
        <v>1027</v>
      </c>
      <c r="B338" s="252" t="s">
        <v>1028</v>
      </c>
      <c r="C338" s="253">
        <v>4</v>
      </c>
    </row>
    <row r="339" spans="1:3" ht="15.75">
      <c r="A339" s="252" t="s">
        <v>1029</v>
      </c>
      <c r="B339" s="257" t="s">
        <v>1030</v>
      </c>
      <c r="C339" s="258">
        <v>4</v>
      </c>
    </row>
    <row r="340" spans="1:3" ht="15.75">
      <c r="A340" s="252" t="s">
        <v>1031</v>
      </c>
      <c r="B340" s="257" t="s">
        <v>1032</v>
      </c>
      <c r="C340" s="253">
        <v>2</v>
      </c>
    </row>
    <row r="341" spans="1:3" ht="15.75">
      <c r="A341" s="252" t="s">
        <v>1033</v>
      </c>
      <c r="B341" s="252" t="s">
        <v>1222</v>
      </c>
      <c r="C341" s="255">
        <v>4</v>
      </c>
    </row>
    <row r="342" spans="1:3" ht="15.75">
      <c r="A342" s="252" t="s">
        <v>1034</v>
      </c>
      <c r="B342" s="252" t="s">
        <v>1223</v>
      </c>
      <c r="C342" s="255">
        <v>4</v>
      </c>
    </row>
    <row r="343" spans="1:3" ht="15.75">
      <c r="A343" s="252" t="s">
        <v>1035</v>
      </c>
      <c r="B343" s="252" t="s">
        <v>1063</v>
      </c>
      <c r="C343" s="253">
        <v>5</v>
      </c>
    </row>
    <row r="344" spans="1:3" ht="15.75">
      <c r="A344" s="252" t="s">
        <v>1036</v>
      </c>
      <c r="B344" s="252" t="s">
        <v>1037</v>
      </c>
      <c r="C344" s="253">
        <v>2</v>
      </c>
    </row>
    <row r="345" spans="1:3" ht="15.75">
      <c r="A345" s="252" t="s">
        <v>1038</v>
      </c>
      <c r="B345" s="252" t="s">
        <v>1039</v>
      </c>
      <c r="C345" s="253">
        <v>4</v>
      </c>
    </row>
    <row r="346" spans="1:3" ht="15.75">
      <c r="A346" s="252" t="s">
        <v>1040</v>
      </c>
      <c r="B346" s="252" t="s">
        <v>1041</v>
      </c>
      <c r="C346" s="253">
        <v>4</v>
      </c>
    </row>
    <row r="347" spans="1:3" ht="15.75">
      <c r="A347" s="252" t="s">
        <v>1042</v>
      </c>
      <c r="B347" s="252" t="s">
        <v>1043</v>
      </c>
      <c r="C347" s="253">
        <v>5</v>
      </c>
    </row>
    <row r="348" spans="1:3" ht="15.75">
      <c r="A348" s="252" t="s">
        <v>1044</v>
      </c>
      <c r="B348" s="252" t="s">
        <v>1045</v>
      </c>
      <c r="C348" s="253">
        <v>7</v>
      </c>
    </row>
    <row r="349" spans="1:3" ht="15.75">
      <c r="A349" s="252" t="s">
        <v>1224</v>
      </c>
      <c r="B349" s="252" t="s">
        <v>1225</v>
      </c>
      <c r="C349" s="253">
        <v>3</v>
      </c>
    </row>
    <row r="350" spans="1:3" ht="15.75">
      <c r="A350" s="252" t="s">
        <v>1226</v>
      </c>
      <c r="B350" s="252" t="s">
        <v>1227</v>
      </c>
      <c r="C350" s="253">
        <v>4</v>
      </c>
    </row>
    <row r="351" spans="1:3" ht="15.75">
      <c r="A351" s="252" t="s">
        <v>1228</v>
      </c>
      <c r="B351" s="252" t="s">
        <v>1229</v>
      </c>
      <c r="C351" s="253">
        <v>4</v>
      </c>
    </row>
    <row r="352" spans="1:3" ht="31.5">
      <c r="A352" s="252" t="s">
        <v>1291</v>
      </c>
      <c r="B352" s="252" t="s">
        <v>1292</v>
      </c>
      <c r="C352" s="253">
        <v>4</v>
      </c>
    </row>
    <row r="353" spans="1:3" ht="15.75">
      <c r="A353" s="252" t="s">
        <v>1293</v>
      </c>
      <c r="B353" s="252" t="s">
        <v>1294</v>
      </c>
      <c r="C353" s="253">
        <v>5</v>
      </c>
    </row>
    <row r="354" spans="1:3" ht="15.75">
      <c r="A354" s="252" t="s">
        <v>1315</v>
      </c>
      <c r="B354" s="252" t="s">
        <v>1316</v>
      </c>
      <c r="C354" s="253">
        <v>5</v>
      </c>
    </row>
    <row r="355" spans="1:3" ht="15.75">
      <c r="A355" s="252" t="s">
        <v>1317</v>
      </c>
      <c r="B355" s="252" t="s">
        <v>1318</v>
      </c>
      <c r="C355" s="253">
        <v>6</v>
      </c>
    </row>
    <row r="356" spans="1:3" ht="15.75">
      <c r="A356" s="252" t="s">
        <v>1046</v>
      </c>
      <c r="B356" s="252" t="s">
        <v>1047</v>
      </c>
      <c r="C356" s="253">
        <v>4</v>
      </c>
    </row>
    <row r="357" spans="1:3" ht="15.75">
      <c r="A357" s="252" t="s">
        <v>1048</v>
      </c>
      <c r="B357" s="252" t="s">
        <v>591</v>
      </c>
      <c r="C357" s="253">
        <v>1</v>
      </c>
    </row>
    <row r="358" spans="1:3" ht="15.75">
      <c r="A358" s="252" t="s">
        <v>1049</v>
      </c>
      <c r="B358" s="252" t="s">
        <v>1050</v>
      </c>
      <c r="C358" s="253">
        <v>4</v>
      </c>
    </row>
    <row r="359" spans="1:3" ht="15.75">
      <c r="A359" s="252" t="s">
        <v>1051</v>
      </c>
      <c r="B359" s="252" t="s">
        <v>1052</v>
      </c>
      <c r="C359" s="253">
        <v>1</v>
      </c>
    </row>
    <row r="360" spans="1:3" ht="15.75">
      <c r="A360" s="252" t="s">
        <v>1053</v>
      </c>
      <c r="B360" s="252" t="s">
        <v>1054</v>
      </c>
      <c r="C360" s="253">
        <v>4</v>
      </c>
    </row>
    <row r="361" spans="1:3" ht="15.75">
      <c r="A361" s="252" t="s">
        <v>1055</v>
      </c>
      <c r="B361" s="252" t="s">
        <v>1295</v>
      </c>
      <c r="C361" s="253">
        <v>3</v>
      </c>
    </row>
    <row r="362" spans="1:3" ht="15.75">
      <c r="A362" s="252" t="s">
        <v>1056</v>
      </c>
      <c r="B362" s="252" t="s">
        <v>1301</v>
      </c>
      <c r="C362" s="253">
        <v>5</v>
      </c>
    </row>
    <row r="363" spans="1:3" ht="15.75">
      <c r="A363" s="252" t="s">
        <v>1057</v>
      </c>
      <c r="B363" s="252" t="s">
        <v>1058</v>
      </c>
      <c r="C363" s="253">
        <v>4</v>
      </c>
    </row>
    <row r="364" spans="1:3" ht="15.75">
      <c r="A364" s="252" t="s">
        <v>1230</v>
      </c>
      <c r="B364" s="252" t="s">
        <v>1231</v>
      </c>
      <c r="C364" s="253">
        <v>4</v>
      </c>
    </row>
    <row r="365" spans="1:3" ht="15.75">
      <c r="A365" s="252" t="s">
        <v>1232</v>
      </c>
      <c r="B365" s="252" t="s">
        <v>1233</v>
      </c>
      <c r="C365" s="253">
        <v>5</v>
      </c>
    </row>
    <row r="366" spans="1:3" ht="15.75">
      <c r="A366" s="262" t="s">
        <v>1319</v>
      </c>
      <c r="B366" s="262" t="s">
        <v>1320</v>
      </c>
      <c r="C366" s="253">
        <v>7</v>
      </c>
    </row>
    <row r="367" spans="1:3" ht="15.75">
      <c r="A367" s="262" t="s">
        <v>1321</v>
      </c>
      <c r="B367" s="262" t="s">
        <v>1322</v>
      </c>
      <c r="C367" s="265">
        <v>5</v>
      </c>
    </row>
    <row r="368" spans="1:3" ht="15.75">
      <c r="A368" s="262" t="s">
        <v>1323</v>
      </c>
      <c r="B368" s="262" t="s">
        <v>591</v>
      </c>
      <c r="C368" s="265">
        <v>4</v>
      </c>
    </row>
    <row r="369" spans="1:3" ht="15.75">
      <c r="A369" s="262" t="s">
        <v>1324</v>
      </c>
      <c r="B369" s="262" t="s">
        <v>1325</v>
      </c>
      <c r="C369" s="265">
        <v>4</v>
      </c>
    </row>
    <row r="370" spans="1:3" ht="15.75">
      <c r="A370" s="262" t="s">
        <v>1326</v>
      </c>
      <c r="B370" s="262" t="s">
        <v>1327</v>
      </c>
      <c r="C370" s="265">
        <v>4</v>
      </c>
    </row>
    <row r="371" spans="1:3" ht="15.75">
      <c r="A371" s="262" t="s">
        <v>1328</v>
      </c>
      <c r="B371" s="262" t="s">
        <v>1329</v>
      </c>
      <c r="C371" s="265">
        <v>4</v>
      </c>
    </row>
    <row r="372" spans="1:3" ht="15.75">
      <c r="A372" s="262" t="s">
        <v>1330</v>
      </c>
      <c r="B372" s="262" t="s">
        <v>1331</v>
      </c>
      <c r="C372" s="265">
        <v>4</v>
      </c>
    </row>
    <row r="373" spans="1:3" ht="15.75">
      <c r="A373" s="262" t="s">
        <v>1332</v>
      </c>
      <c r="B373" s="262" t="s">
        <v>1333</v>
      </c>
      <c r="C373" s="265">
        <v>4</v>
      </c>
    </row>
    <row r="374" spans="1:3" ht="15.75">
      <c r="A374" s="262" t="s">
        <v>1334</v>
      </c>
      <c r="B374" s="262" t="s">
        <v>1335</v>
      </c>
      <c r="C374" s="265">
        <v>5</v>
      </c>
    </row>
    <row r="375" spans="1:3" ht="15.75">
      <c r="A375" s="262" t="s">
        <v>1336</v>
      </c>
      <c r="B375" s="262" t="s">
        <v>1337</v>
      </c>
      <c r="C375" s="265">
        <v>5</v>
      </c>
    </row>
    <row r="376" spans="1:3" ht="15.75">
      <c r="A376" s="262" t="s">
        <v>1338</v>
      </c>
      <c r="B376" s="262" t="s">
        <v>1339</v>
      </c>
      <c r="C376" s="265">
        <v>7</v>
      </c>
    </row>
    <row r="377" spans="1:3" ht="15.75">
      <c r="A377" s="262" t="s">
        <v>1340</v>
      </c>
      <c r="B377" s="262" t="s">
        <v>1341</v>
      </c>
      <c r="C377" s="265">
        <v>2</v>
      </c>
    </row>
    <row r="378" spans="1:3" ht="15.75">
      <c r="A378" s="262" t="s">
        <v>1342</v>
      </c>
      <c r="B378" s="262" t="s">
        <v>1343</v>
      </c>
      <c r="C378" s="265">
        <v>7</v>
      </c>
    </row>
    <row r="379" spans="1:3" ht="15.75">
      <c r="A379" s="262" t="s">
        <v>1344</v>
      </c>
      <c r="B379" s="262" t="s">
        <v>1345</v>
      </c>
      <c r="C379" s="265">
        <v>2</v>
      </c>
    </row>
    <row r="380" spans="1:3" ht="15.75">
      <c r="A380" s="262" t="s">
        <v>1346</v>
      </c>
      <c r="B380" s="262" t="s">
        <v>1347</v>
      </c>
      <c r="C380" s="265">
        <v>4</v>
      </c>
    </row>
    <row r="381" spans="1:3" ht="15.75">
      <c r="A381" s="262" t="s">
        <v>1348</v>
      </c>
      <c r="B381" s="262" t="s">
        <v>1349</v>
      </c>
      <c r="C381" s="265">
        <v>1</v>
      </c>
    </row>
    <row r="382" spans="1:3" ht="15.75">
      <c r="A382" s="262" t="s">
        <v>1350</v>
      </c>
      <c r="B382" s="262" t="s">
        <v>1351</v>
      </c>
      <c r="C382" s="265">
        <v>4</v>
      </c>
    </row>
    <row r="383" spans="1:3" ht="15.75">
      <c r="A383" s="262" t="s">
        <v>1352</v>
      </c>
      <c r="B383" s="262" t="s">
        <v>1353</v>
      </c>
      <c r="C383" s="265">
        <v>4</v>
      </c>
    </row>
    <row r="384" spans="1:3" ht="15.75">
      <c r="A384" s="262" t="s">
        <v>1354</v>
      </c>
      <c r="B384" s="262" t="s">
        <v>1355</v>
      </c>
      <c r="C384" s="265">
        <v>4</v>
      </c>
    </row>
    <row r="385" spans="1:3" ht="15.75">
      <c r="A385" s="262" t="s">
        <v>1356</v>
      </c>
      <c r="B385" s="262" t="s">
        <v>1357</v>
      </c>
      <c r="C385" s="265">
        <v>4</v>
      </c>
    </row>
    <row r="386" spans="1:3" ht="15.75">
      <c r="A386" s="262" t="s">
        <v>1358</v>
      </c>
      <c r="B386" s="262" t="s">
        <v>1359</v>
      </c>
      <c r="C386" s="265">
        <v>4</v>
      </c>
    </row>
    <row r="387" spans="1:3" ht="15.75">
      <c r="A387" s="262" t="s">
        <v>1360</v>
      </c>
      <c r="B387" s="262" t="s">
        <v>1361</v>
      </c>
      <c r="C387" s="265">
        <v>7</v>
      </c>
    </row>
    <row r="388" spans="1:3" ht="15.75">
      <c r="A388" s="262" t="s">
        <v>1362</v>
      </c>
      <c r="B388" s="262" t="s">
        <v>1363</v>
      </c>
      <c r="C388" s="265">
        <v>4</v>
      </c>
    </row>
    <row r="389" spans="1:3" ht="15.75">
      <c r="A389" s="262" t="s">
        <v>1364</v>
      </c>
      <c r="B389" s="262" t="s">
        <v>1365</v>
      </c>
      <c r="C389" s="265">
        <v>2</v>
      </c>
    </row>
    <row r="390" spans="1:3" ht="15.75">
      <c r="A390" s="262" t="s">
        <v>1366</v>
      </c>
      <c r="B390" s="262" t="s">
        <v>1367</v>
      </c>
      <c r="C390" s="265">
        <v>4</v>
      </c>
    </row>
    <row r="391" spans="1:3" ht="15.75">
      <c r="A391" s="262" t="s">
        <v>1368</v>
      </c>
      <c r="B391" s="262" t="s">
        <v>1369</v>
      </c>
      <c r="C391" s="265">
        <v>7</v>
      </c>
    </row>
    <row r="392" spans="1:3" ht="15.75">
      <c r="A392" s="262" t="s">
        <v>1370</v>
      </c>
      <c r="B392" s="262" t="s">
        <v>1371</v>
      </c>
      <c r="C392" s="265">
        <v>7</v>
      </c>
    </row>
    <row r="393" spans="1:3" ht="15.75">
      <c r="A393" s="262" t="s">
        <v>1372</v>
      </c>
      <c r="B393" s="262" t="s">
        <v>1373</v>
      </c>
      <c r="C393" s="265">
        <v>4</v>
      </c>
    </row>
    <row r="394" spans="1:3" ht="15.75">
      <c r="A394" s="262" t="s">
        <v>1374</v>
      </c>
      <c r="B394" s="262" t="s">
        <v>1375</v>
      </c>
      <c r="C394" s="265">
        <v>4</v>
      </c>
    </row>
    <row r="395" spans="1:3" ht="15.75">
      <c r="A395" s="262" t="s">
        <v>1376</v>
      </c>
      <c r="B395" s="262" t="s">
        <v>1377</v>
      </c>
      <c r="C395" s="265">
        <v>3</v>
      </c>
    </row>
    <row r="396" spans="1:3" ht="15.75">
      <c r="A396" s="262" t="s">
        <v>1378</v>
      </c>
      <c r="B396" s="262" t="s">
        <v>1379</v>
      </c>
      <c r="C396" s="265">
        <v>1</v>
      </c>
    </row>
    <row r="397" spans="1:3" ht="15.75">
      <c r="A397" s="262" t="s">
        <v>1380</v>
      </c>
      <c r="B397" s="262" t="s">
        <v>1381</v>
      </c>
      <c r="C397" s="265">
        <v>3</v>
      </c>
    </row>
    <row r="398" spans="1:3" ht="15.75">
      <c r="A398" s="262" t="s">
        <v>1382</v>
      </c>
      <c r="B398" s="262" t="s">
        <v>1383</v>
      </c>
      <c r="C398" s="265">
        <v>3</v>
      </c>
    </row>
    <row r="399" spans="1:3" ht="15.75">
      <c r="A399" s="262" t="s">
        <v>1384</v>
      </c>
      <c r="B399" s="262" t="s">
        <v>1385</v>
      </c>
      <c r="C399" s="265">
        <v>2</v>
      </c>
    </row>
    <row r="400" spans="1:3" ht="15.75">
      <c r="A400" s="262" t="s">
        <v>1386</v>
      </c>
      <c r="B400" s="262" t="s">
        <v>1387</v>
      </c>
      <c r="C400" s="265">
        <v>2</v>
      </c>
    </row>
    <row r="401" spans="1:3" ht="15.75">
      <c r="A401" s="262" t="s">
        <v>1388</v>
      </c>
      <c r="B401" s="262" t="s">
        <v>1389</v>
      </c>
      <c r="C401" s="265">
        <v>4</v>
      </c>
    </row>
    <row r="402" spans="1:3" ht="15.75">
      <c r="A402" s="262" t="s">
        <v>1390</v>
      </c>
      <c r="B402" s="262" t="s">
        <v>1391</v>
      </c>
      <c r="C402" s="265">
        <v>5</v>
      </c>
    </row>
    <row r="403" spans="1:3" ht="15.75">
      <c r="A403" s="262" t="s">
        <v>1392</v>
      </c>
      <c r="B403" s="262" t="s">
        <v>1393</v>
      </c>
      <c r="C403" s="265">
        <v>2</v>
      </c>
    </row>
    <row r="404" spans="1:3" ht="15.75">
      <c r="A404" s="262" t="s">
        <v>1394</v>
      </c>
      <c r="B404" s="262" t="s">
        <v>1395</v>
      </c>
      <c r="C404" s="265">
        <v>4</v>
      </c>
    </row>
    <row r="405" spans="1:3" ht="15.75">
      <c r="A405" s="262" t="s">
        <v>1396</v>
      </c>
      <c r="B405" s="262" t="s">
        <v>1397</v>
      </c>
      <c r="C405" s="265">
        <v>4</v>
      </c>
    </row>
    <row r="406" spans="1:3" ht="15.75">
      <c r="A406" s="262" t="s">
        <v>1398</v>
      </c>
      <c r="B406" s="262" t="s">
        <v>1399</v>
      </c>
      <c r="C406" s="265">
        <v>4</v>
      </c>
    </row>
    <row r="407" spans="1:3" ht="15.75">
      <c r="A407" s="262" t="s">
        <v>1400</v>
      </c>
      <c r="B407" s="262" t="s">
        <v>1401</v>
      </c>
      <c r="C407" s="265">
        <v>4</v>
      </c>
    </row>
    <row r="408" spans="1:3" ht="15.75">
      <c r="A408" s="262" t="s">
        <v>1402</v>
      </c>
      <c r="B408" s="262" t="s">
        <v>1403</v>
      </c>
      <c r="C408" s="265">
        <v>4</v>
      </c>
    </row>
    <row r="409" spans="1:3" ht="15.75">
      <c r="A409" s="262" t="s">
        <v>1404</v>
      </c>
      <c r="B409" s="262" t="s">
        <v>1405</v>
      </c>
      <c r="C409" s="265">
        <v>7</v>
      </c>
    </row>
    <row r="410" spans="1:3" ht="15.75">
      <c r="A410" s="262" t="s">
        <v>1406</v>
      </c>
      <c r="B410" s="262" t="s">
        <v>1407</v>
      </c>
      <c r="C410" s="265">
        <v>4</v>
      </c>
    </row>
    <row r="411" spans="1:3" ht="15.75">
      <c r="A411" s="262" t="s">
        <v>1408</v>
      </c>
      <c r="B411" s="262" t="s">
        <v>1409</v>
      </c>
      <c r="C411" s="265">
        <v>2</v>
      </c>
    </row>
    <row r="412" spans="1:3" ht="15.75">
      <c r="A412" s="262" t="s">
        <v>1410</v>
      </c>
      <c r="B412" s="262" t="s">
        <v>1411</v>
      </c>
      <c r="C412" s="265">
        <v>5</v>
      </c>
    </row>
    <row r="413" spans="1:3" ht="15.75">
      <c r="A413" s="262" t="s">
        <v>1412</v>
      </c>
      <c r="B413" s="262" t="s">
        <v>1413</v>
      </c>
      <c r="C413" s="265">
        <v>4</v>
      </c>
    </row>
    <row r="414" spans="1:3" ht="15.75">
      <c r="A414" s="262" t="s">
        <v>1414</v>
      </c>
      <c r="B414" s="262" t="s">
        <v>1415</v>
      </c>
      <c r="C414" s="265">
        <v>2</v>
      </c>
    </row>
    <row r="415" spans="1:3" ht="15.75">
      <c r="A415" s="262" t="s">
        <v>1416</v>
      </c>
      <c r="B415" s="262" t="s">
        <v>1417</v>
      </c>
      <c r="C415" s="265">
        <v>4</v>
      </c>
    </row>
    <row r="416" spans="1:3" ht="15.75">
      <c r="A416" s="262" t="s">
        <v>1418</v>
      </c>
      <c r="B416" s="262" t="s">
        <v>1419</v>
      </c>
      <c r="C416" s="265">
        <v>2</v>
      </c>
    </row>
    <row r="417" spans="1:3" ht="15.75">
      <c r="A417" s="266" t="s">
        <v>1420</v>
      </c>
      <c r="B417" s="266" t="s">
        <v>1421</v>
      </c>
      <c r="C417" s="253">
        <v>2</v>
      </c>
    </row>
    <row r="418" spans="1:3" ht="15.75">
      <c r="A418" s="266" t="s">
        <v>1422</v>
      </c>
      <c r="B418" s="266" t="s">
        <v>1423</v>
      </c>
      <c r="C418" s="253">
        <v>2</v>
      </c>
    </row>
    <row r="419" spans="1:3" ht="15.75">
      <c r="A419" s="266" t="s">
        <v>1424</v>
      </c>
      <c r="B419" s="266" t="s">
        <v>1425</v>
      </c>
      <c r="C419" s="253">
        <v>2</v>
      </c>
    </row>
    <row r="420" spans="1:3" ht="15.75">
      <c r="A420" s="266" t="s">
        <v>1426</v>
      </c>
      <c r="B420" s="266" t="s">
        <v>1427</v>
      </c>
      <c r="C420" s="253">
        <v>2</v>
      </c>
    </row>
    <row r="421" spans="1:3" ht="15.75">
      <c r="A421" s="266" t="s">
        <v>1428</v>
      </c>
      <c r="B421" s="266" t="s">
        <v>1429</v>
      </c>
      <c r="C421" s="253">
        <v>2</v>
      </c>
    </row>
    <row r="422" spans="1:3" ht="15.75">
      <c r="A422" s="266" t="s">
        <v>1430</v>
      </c>
      <c r="B422" s="266" t="s">
        <v>1431</v>
      </c>
      <c r="C422" s="253">
        <v>2</v>
      </c>
    </row>
    <row r="423" spans="1:3" ht="15.75">
      <c r="A423" s="262" t="s">
        <v>1432</v>
      </c>
      <c r="B423" s="262" t="s">
        <v>1433</v>
      </c>
      <c r="C423" s="265">
        <v>2</v>
      </c>
    </row>
    <row r="424" spans="1:3" ht="15.75">
      <c r="A424" s="262" t="s">
        <v>1434</v>
      </c>
      <c r="B424" s="262" t="s">
        <v>1435</v>
      </c>
      <c r="C424" s="265">
        <v>4</v>
      </c>
    </row>
    <row r="425" spans="1:3" ht="15.75">
      <c r="A425" s="262" t="s">
        <v>1436</v>
      </c>
      <c r="B425" s="262" t="s">
        <v>1437</v>
      </c>
      <c r="C425" s="265">
        <v>5</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Office of Safeguards</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Buffum, Tyler [USA]</cp:lastModifiedBy>
  <cp:lastPrinted>2012-12-04T14:27:07Z</cp:lastPrinted>
  <dcterms:created xsi:type="dcterms:W3CDTF">2012-09-21T14:43:24Z</dcterms:created>
  <dcterms:modified xsi:type="dcterms:W3CDTF">2017-02-09T22:00:57Z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ject">
    <vt:lpwstr>IT Security Compliance Evaluation</vt:lpwstr>
  </property>
  <property fmtid="{D5CDD505-2E9C-101B-9397-08002B2CF9AE}" pid="4" name="Keywords">
    <vt:lpwstr>usgcb, stig, pub1075</vt:lpwstr>
  </property>
  <property fmtid="{D5CDD505-2E9C-101B-9397-08002B2CF9AE}" pid="5" name="_Author">
    <vt:lpwstr>Booz Allen Hamilton</vt:lpwstr>
  </property>
  <property fmtid="{D5CDD505-2E9C-101B-9397-08002B2CF9AE}" pid="6" name="_Category">
    <vt:lpwstr>security</vt:lpwstr>
  </property>
  <property fmtid="{D5CDD505-2E9C-101B-9397-08002B2CF9AE}" pid="7" name="Categories">
    <vt:lpwstr/>
  </property>
  <property fmtid="{D5CDD505-2E9C-101B-9397-08002B2CF9AE}" pid="8" name="Approval Level">
    <vt:lpwstr/>
  </property>
  <property fmtid="{D5CDD505-2E9C-101B-9397-08002B2CF9AE}" pid="9"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0" name="Assigned To">
    <vt:lpwstr/>
  </property>
</Properties>
</file>