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0" windowWidth="28800" windowHeight="13335"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Cases'!$A$2:$M$54</definedName>
    <definedName name="_xlfn.COUNTIFS" hidden="1">#NAME?</definedName>
    <definedName name="_xlnm.Print_Area" localSheetId="4">'Appendix'!$A$1:$N$27</definedName>
    <definedName name="_xlnm.Print_Area" localSheetId="5">'Change Log'!$A$1:$D$13</definedName>
    <definedName name="_xlnm.Print_Area" localSheetId="0">'Dashboard'!$A$1:$C$43</definedName>
    <definedName name="_xlnm.Print_Area" localSheetId="2">'Instructions'!$A$1:$N$35</definedName>
    <definedName name="_xlnm.Print_Area" localSheetId="1">'Results'!$A$1:$O$19</definedName>
    <definedName name="_xlnm.Print_Area" localSheetId="3">'Test Cases'!$A$1:$J$53</definedName>
    <definedName name="_xlnm.Print_Titles" localSheetId="3">'Test Cases'!$2:$2</definedName>
  </definedNames>
  <calcPr fullCalcOnLoad="1"/>
</workbook>
</file>

<file path=xl/sharedStrings.xml><?xml version="1.0" encoding="utf-8"?>
<sst xmlns="http://schemas.openxmlformats.org/spreadsheetml/2006/main" count="667" uniqueCount="478">
  <si>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</si>
  <si>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</si>
  <si>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</si>
  <si>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</si>
  <si>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</si>
  <si>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</si>
  <si>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</si>
  <si>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</si>
  <si>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</si>
  <si>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</si>
  <si>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</si>
  <si>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</si>
  <si>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</si>
  <si>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</si>
  <si>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</si>
  <si>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</si>
  <si>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</si>
  <si>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</si>
  <si>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Ignore fields below</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</si>
  <si>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</si>
  <si>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</si>
  <si>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</si>
  <si>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</si>
  <si>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</si>
  <si>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</si>
  <si>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</si>
  <si>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</si>
  <si>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</si>
  <si>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</si>
  <si>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</si>
  <si>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</si>
  <si>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</si>
  <si>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</si>
  <si>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</si>
  <si>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</si>
  <si>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</si>
  <si>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</si>
  <si>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</si>
  <si>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</si>
  <si>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</si>
  <si>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</si>
  <si>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</si>
  <si>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</si>
  <si>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</si>
  <si>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</si>
  <si>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</si>
  <si>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</si>
  <si>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</si>
  <si>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</si>
  <si>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</si>
  <si>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</si>
  <si>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</si>
  <si>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</si>
  <si>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</si>
  <si>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</si>
  <si>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</si>
  <si>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</si>
  <si>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</si>
  <si>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</si>
  <si>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</si>
  <si>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</si>
  <si>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</si>
  <si>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</si>
  <si>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</si>
  <si>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</si>
  <si>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</si>
  <si>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</si>
  <si>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</si>
  <si>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</si>
  <si>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</si>
  <si>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</si>
  <si>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</si>
  <si>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</si>
  <si>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</si>
  <si>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</si>
  <si>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</si>
  <si>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</si>
  <si>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</si>
  <si>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</si>
  <si>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</si>
  <si>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</si>
  <si>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</si>
  <si>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</si>
  <si>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</si>
  <si>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</si>
  <si>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</si>
  <si>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</si>
  <si>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</si>
  <si>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</si>
  <si>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</si>
  <si>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</si>
  <si>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</si>
  <si>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</si>
  <si>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</si>
  <si>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</si>
  <si>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</si>
  <si>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</si>
  <si>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Out of Scope Controls - Unselected NIST 800-53 Controls</t>
  </si>
  <si>
    <t xml:space="preserve"> ▪ SCSEM Subject: Cisco IOS</t>
  </si>
  <si>
    <t xml:space="preserve">This SCSEM is used by the IRS Office of Safeguards to evaluate compliance with IRS Publication 1075 for agencies that have implemented a Cisco </t>
  </si>
  <si>
    <t xml:space="preserve">router or switch running the Cisco IOS that is involved in controlling the flow electronic Federal Tax Information (FTI) files to and from the agency </t>
  </si>
  <si>
    <t>(perimeter), and within the agency network (internal, core).</t>
  </si>
  <si>
    <t xml:space="preserve">Agencies should use this SCSEM to prepare for an upcoming Safeguard review, but it is also an effective tool for agencies to use as part of internal </t>
  </si>
  <si>
    <t>periodic security assessments or internal inspections to ensure continued compliance in the years when a Safeguard review is not scheduled.  Also</t>
  </si>
  <si>
    <t>the agency can use the SCSEM to identify the types of policies to have in place to ensure continued compliance with IRS Publication 1075.</t>
  </si>
  <si>
    <t>Test Procedures</t>
  </si>
  <si>
    <t>IOS-01</t>
  </si>
  <si>
    <t>SC-13</t>
  </si>
  <si>
    <t>Examine</t>
  </si>
  <si>
    <t>MD5 Key lifetime should be set to “infinite”.</t>
  </si>
  <si>
    <t>IOS-02</t>
  </si>
  <si>
    <t>IA-2</t>
  </si>
  <si>
    <t>Ensure that when an authentication server is used for administrative access to the router, only one account is defined locally on the router for use in an emergency (i.e., authentication server or connection to the server is down).</t>
  </si>
  <si>
    <t xml:space="preserve">1.  Review the running configuration and verify that only one local account has been defined.  An example of a local account is shown in the example below:
Username xxxxxxx password 7 xxxxxxxxxxxx
</t>
  </si>
  <si>
    <t xml:space="preserve">Only one local account should be defined on the router when an authentication server is used.  </t>
  </si>
  <si>
    <t>IOS-03</t>
  </si>
  <si>
    <t>IA-3</t>
  </si>
  <si>
    <t>IOS-04</t>
  </si>
  <si>
    <t>Ensure each user has their own account to access the router with username and password.</t>
  </si>
  <si>
    <t xml:space="preserve">1.  Review router configurations for local accounts defined to router.
If an authentication server is being used, examine those accounts with access to the routers.
</t>
  </si>
  <si>
    <t xml:space="preserve">Individual user accounts should be created for each authorized router administrator.  Groups, user accounts without passwords, or duplicate accounts should not exist.  </t>
  </si>
  <si>
    <t>IOS-05</t>
  </si>
  <si>
    <t>AC-8</t>
  </si>
  <si>
    <t>Test</t>
  </si>
  <si>
    <t>Checks to see if a warning banner is displayed before a successful logon.</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</si>
  <si>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</si>
  <si>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IOS-06</t>
  </si>
  <si>
    <t>All user id's, including TACACS user id's follow approved username standards</t>
  </si>
  <si>
    <t>IOS-07</t>
  </si>
  <si>
    <t>IA-5</t>
  </si>
  <si>
    <t xml:space="preserve">Password complexity, aging and history are properly enforced. </t>
  </si>
  <si>
    <t>Password strength and complexity requirements are met.</t>
  </si>
  <si>
    <t>IOS-08</t>
  </si>
  <si>
    <t>AC-6</t>
  </si>
  <si>
    <t>The router administrator will ensure that all user accounts are assigned the lowest
privilege level that allows them to perform their duties.</t>
  </si>
  <si>
    <t xml:space="preserve">1.  There are sixteen (16) possible privilege levels that can be specified for users in the router configuration.  The levels can map to commands, which have set privilege levels—or you can reassign levels to commands.  Usernames with corresponding passwords can be set to a specific level.  There would be several username, name and password, password followed by username name privilege level.  The user will automatically be granted that privilege level upon logging in.
The following is an example of assigning a privilege level to a local user account and changing the default privilege levels of the configure terminal command:
Username junior-engineer1 privilege 7 password xxxxxx
Username senior-engineer1 privilege 15 password xxxxxxx
Privilege exec level 7 configure terminal
</t>
  </si>
  <si>
    <t>IOS-09</t>
  </si>
  <si>
    <t>AC-2</t>
  </si>
  <si>
    <t>Ensure accounts that are no longer required are immediately removed from the authentication server or router.</t>
  </si>
  <si>
    <t>Procedures should be in place to enforce proper account administration.  Accounts that are no longer needed should be disabled or removed immediately from the system.</t>
  </si>
  <si>
    <t>IOS-10</t>
  </si>
  <si>
    <t>Interview</t>
  </si>
  <si>
    <t xml:space="preserve">Ensure the enabled secret password does not match any other username password, enabled password, or any other enabled secret password.
</t>
  </si>
  <si>
    <t>Each router should be configured with a unique enabled secret password and remove all others.</t>
  </si>
  <si>
    <t>IOS-11</t>
  </si>
  <si>
    <t>Ensure passwords are not visible when displaying the router configuration.  Type 5 encryption should be used for the enable mode password (i.e., enable secret password).</t>
  </si>
  <si>
    <t xml:space="preserve">Examine all Cisco router configurations to determine if the global command service password-encryption is present.
</t>
  </si>
  <si>
    <t xml:space="preserve">The router administrator will configure each router using the service password encryption option. Service password-encryption
is the required global config mode command. </t>
  </si>
  <si>
    <t>IOS-12</t>
  </si>
  <si>
    <t>AC-3</t>
  </si>
  <si>
    <t>IOS-13</t>
  </si>
  <si>
    <t>IOS-14</t>
  </si>
  <si>
    <t>IOS-15</t>
  </si>
  <si>
    <t>AC-11</t>
  </si>
  <si>
    <t>Ensure the router console port is configured to timeout after 15 minutes or less of inactivity.</t>
  </si>
  <si>
    <t xml:space="preserve">1.  Review each Cisco router configuration to ensure that the console is disabled after 15 minutes of inactivity.  The configuration should look similar to the following:
line con 0
login authentication admin_only
exec-timeout 15 0
</t>
  </si>
  <si>
    <t>Timeout for unattended console port is set for no longer than 15 minutes via the exec-timeout command.</t>
  </si>
  <si>
    <t>IOS-16</t>
  </si>
  <si>
    <t>Ensure modems are not connected to the console or auxiliary ports.</t>
  </si>
  <si>
    <t>1.  Physically inspect any local routers to ensure modems are not connected.</t>
  </si>
  <si>
    <t>Modems should not be connected to the console or auxiliary ports.</t>
  </si>
  <si>
    <t>IOS-17</t>
  </si>
  <si>
    <t>Ensure that the router’s auxiliary port is disabled.</t>
  </si>
  <si>
    <t xml:space="preserve">1.  View each Cisco router’s configuration to ensure that the auxiliary port is disabled with a configuration similar to the following:
line aux 0
no exec
transport input none
</t>
  </si>
  <si>
    <t>Auxiliary ports should be disabled on all routers.</t>
  </si>
  <si>
    <t>IOS-18</t>
  </si>
  <si>
    <t>IOS-19</t>
  </si>
  <si>
    <t>All in-band management connections to the router require passwords.</t>
  </si>
  <si>
    <t>IOS-20</t>
  </si>
  <si>
    <t>IOS-21</t>
  </si>
  <si>
    <t>AC-4</t>
  </si>
  <si>
    <t xml:space="preserve">1.  Review all router configurations and verify that only authorized internal connections are allowed on Virtual Teletype Terminal (VTY) ports.  The configuration should look similar to the following:
access-list 3 permit 192.168.1.10 log
access-list 3 permit 192.168.1.11 log
access-list 3 deny any
.
line vty 0 4
access-class 3 in
</t>
  </si>
  <si>
    <t>Router only allows in-band management sessions from authorized IP address within the internal network.</t>
  </si>
  <si>
    <t>IOS-22</t>
  </si>
  <si>
    <t>IOS-23</t>
  </si>
  <si>
    <t>SC-10</t>
  </si>
  <si>
    <t>Ensure Secure Shell (SSH) timeout value is set to 60 seconds or less, causing incomplete SSH connections to shut down after 60 seconds or less.</t>
  </si>
  <si>
    <t>SSH session timeout is set to 60 seconds or less.</t>
  </si>
  <si>
    <t>IOS-24</t>
  </si>
  <si>
    <t>AC-7</t>
  </si>
  <si>
    <t>IOS-25</t>
  </si>
  <si>
    <t>IOS-26</t>
  </si>
  <si>
    <t>AU-12</t>
  </si>
  <si>
    <t>Ensure the Access Control List (ACL) that is bound to the Virtual Teletype Terminal (VTY) ports is configured to log permitted and denied access attempts.</t>
  </si>
  <si>
    <t xml:space="preserve">1.  Review each router configuration to ensure that all connection attempts to the VTY ports are logged.  The configuration should look similar to the following:
access-list 3 permit tcp host x.x.x.x any eq 23 log
access-list 3 deny any log
.
line vty 0 4
access-class 3 in
</t>
  </si>
  <si>
    <t>Permitted and denied access attempts to the VTY ports are logged.</t>
  </si>
  <si>
    <t>IOS-27</t>
  </si>
  <si>
    <t>CM-6</t>
  </si>
  <si>
    <t>IOS-28</t>
  </si>
  <si>
    <t>AC-17</t>
  </si>
  <si>
    <t xml:space="preserve">Ensure Transmission Control Protocol (TCP) Keep-Alives for Telnet Session are enabled.
</t>
  </si>
  <si>
    <t xml:space="preserve">1.  Review all Cisco router configurations to verify that tcp-keepalives-in are enabled.
</t>
  </si>
  <si>
    <t>TCP Keep-Alives for Telnet Session are enabled.</t>
  </si>
  <si>
    <t>IOS-29</t>
  </si>
  <si>
    <t>Ensure configuration auto-loading is disabled.</t>
  </si>
  <si>
    <t xml:space="preserve">1.  Review all Cisco router configurations to verify that the commands boot network and service config are not included.
NOTE:  Disabled by default in version 12.0, will not be displayed in the running configuration.
</t>
  </si>
  <si>
    <t>Configuration auto-loading is disabled.</t>
  </si>
  <si>
    <t>IOS-30</t>
  </si>
  <si>
    <t xml:space="preserve">All unnecessary services on the router are disabled. </t>
  </si>
  <si>
    <t>Procedures:
1. Type 'sh run | inc small-servers' from an enable console window (There should be no response, indicating that both tcp-small-servers and udp-small-servers have not been enabled).
2. Type 'sh run' from an enable console window. Confirm that the following lines exist for each interface (or as a global command, if indicated below):  
- no ip redirects
- no ip proxy-arp
- no ip gratuitous-arps
- no cdp enable
- no mop enable
- no ip unreachables
- no ip ident
- no ip source-route (found in a global command; not under an interface)
- no ip bootp server (found in a global command; not under an interface)
- no service pad (found in a global command; not under an interface)
- no service dhcp (found in a global command; not under an interface)
- no ip classless (found in a global command; not under an interface)
- no ip http server (found in a global command; not under an interface)
- no ftp-server enable
-no ip rcmd rcp-enable
-no ip rcmd rsh-enable
 4. Confirm that the following lines do not exist for each interface (or as a global command, if indicated below):
- ip mask-reply
- ip finger (found in a global command; not under an interface)
Note:  If any of the services listed in this procedure are running, administrators must present a strong justification for their necessity.
The specified lines can also not exist, which means that these services are not enabled.
5. In step 3, if the "no service dhcp" line could not be found, type "show proc" and look for a DHCP process (there should not be one).
6. In step 3, if the "no mop enable" line could not be found, type "no mop enable".  The command should be rejected, indicating that there is no mop service present on the router.  If the command is accepted, then mop is running.</t>
  </si>
  <si>
    <t>All unnecessary services on the router are disabled.</t>
  </si>
  <si>
    <t>IOS-31</t>
  </si>
  <si>
    <t>Ensure Internet Protocol (IP) directed broadcast is disabled on all router interfaces.</t>
  </si>
  <si>
    <t xml:space="preserve">1.  For Cisco IOS version 12.0 and higher, review the running configuration to verify that it does not contain the command ip directed-broadcast.  For versions prior to 12.0, ensure the command no ip directed-broadcast is displayed in the running configuration.
</t>
  </si>
  <si>
    <t>IP directed broadcasts are disabled.</t>
  </si>
  <si>
    <t>IOS-32</t>
  </si>
  <si>
    <t>AU-8</t>
  </si>
  <si>
    <t xml:space="preserve">Ensure that an approved authoritative time server is used.
</t>
  </si>
  <si>
    <t>Procedures:
1. Type 'sh run | inc ntp server' from an enable console window to see if NTP is configured.  The response should show:
2. To verify that the NTP client has been configured for authentication, run the ‘sh run’ command and look for lines in the configuration similar to the following:
ntp server &lt;ip.address&gt;
ntp authentication-key 10 md5 1043100A0014000E180F2F32 7
    ntp authenticate
    ntp trusted-key 10</t>
  </si>
  <si>
    <t>The router uses the NTP service to synchronize its time  with an IRS approved authoritative time server.</t>
  </si>
  <si>
    <t>IOS-33</t>
  </si>
  <si>
    <t>Ensure Simple Network Management Protocol (SNMP) is blocked at all external interfaces.</t>
  </si>
  <si>
    <t xml:space="preserve"> Procedures:
1. Type 'show snmp' to verify SNMP has been enabled (if not,skip the remainder procedures). If snmp v3 is being used, type 'sh run | inc snmp' from an enable prompt window and review the authprivgroup setting.  The last parameter should be set to Priv, which provides authentication and encryption.  "Auth" means authentication but no encryption, while "Noauth" means that no encryption or authentication is used. 
2. Evaluate the strength of the community name strings.  The "snmp community" settings contain hard-to-guess community names 
3. Determine if unencrypted read/write access is possible. 
4. Confirm router access is restricted by access control lists. The numbers at the end of the lines refer to ACL numbers for either read only (RO) or read/write (RW) access. Similar ACL entries:
5. If SNMP read/write access is permitted, review the permit/deny statements associated by typing 'sh access-lists'. A line similar to the following appears in one of the ACL's:
6. Type 'sh snmp | inc logging' from an enable console window.  The router should NOT respond with:
snmp-server group authprivgroup v3 priv
Unencrypted read-write access should not be possible. Read-write access should not be enabled when snmp v1 or v2 is in use.  Read-write access should only be enabled for snmp v3 when the priv authprivgroup mode is in use.
snmp-server community password6 RO 6
snmp-server community password8 RW 8
snmp-server tftp-server-list 98
SNMP logging: disabled</t>
  </si>
  <si>
    <t>Expected Results:
1. snmp-server group authprivgroup v3 priv
3. Unencrypted read-write access should not be possible. Read-write access should not be enabled when snmp v1 or v2 is in use.  Read-write access should only be enabled for snmp v3 when the priv authprivgroup mode is in use.
4. snmp-server community password6 RO 6
    snmp-server community password8 RW 8
5. snmp-server tftp-server-list 98
6. SNMP logging: disabled</t>
  </si>
  <si>
    <t>IOS-34</t>
  </si>
  <si>
    <t>Ensure Simple Network Management Protocol  (SNMP) is only enabled in the read mode; Read/Write is not enabled unless approved and documented by the  ISSO .</t>
  </si>
  <si>
    <t xml:space="preserve">1.  Review all router configurations to ensure SNMP access from the network management  stations is read only.  The configuration look similar to the following:
access-list 10 permit host x.x.x.x
snmp-server community xxxxxxx ro 10
</t>
  </si>
  <si>
    <t>SNMP is enabled in the read-only mode.</t>
  </si>
  <si>
    <t>IOS-35</t>
  </si>
  <si>
    <t>SC-5</t>
  </si>
  <si>
    <t>Ensure a maximum wait interval for establishing a Transmission Control Protocol (TCP) connection request to the router is set to 10 seconds or less, or implement a feature to rate-limit TCP SYN traffic destined to the router.</t>
  </si>
  <si>
    <t xml:space="preserve">1.  Cisco – Review the router configuration to ensure the ip tcp synwait-time command is in place to monitor TCP connection requests to the router.  The configuration should look similar to the following:
ip tcp synwait-time 10
</t>
  </si>
  <si>
    <t>A maximum wait interval for establishing a TCP connection request to the router is set to ten (10) seconds or less.</t>
  </si>
  <si>
    <t>IOS-36</t>
  </si>
  <si>
    <t>Ensure Cisco Express Forwarding (CEF) is enabled to improve router stability during a SYN flood attack to the network.</t>
  </si>
  <si>
    <t xml:space="preserve">1.  Cisco – Review all Cisco router configurations to ensure that CEF has been enabled.  The configuration should look similar to the following:
ip cef
CAVEAT:  If the site has implemented SYN flood protection for the network using the perimeter firewall, there is not an additional requirement to implement it on the router.
</t>
  </si>
  <si>
    <t>CEF has been enabled.</t>
  </si>
  <si>
    <t>IOS-37</t>
  </si>
  <si>
    <t xml:space="preserve">Ensure all routers are configured to log severity levels zero (0) through six (6) and send log data to a syslog server. </t>
  </si>
  <si>
    <t xml:space="preserve">1.  Review all router configurations to ensure that all routers log messages for severity levels 0 through 6.  By specifying informational, all severity levels will be included.
For Cisco routers, a sample configuration would look similar to the following:
logging on
logging host x.x.x.x
logging console critical
logging trap informational
logging facility buildingA
</t>
  </si>
  <si>
    <t>All routers are configured to log severity levels zero (0) through six (6) and send log data to a syslog server.</t>
  </si>
  <si>
    <t>IOS-38</t>
  </si>
  <si>
    <t xml:space="preserve">All FTI data in transit is encrypted when moving across a Wide Area Network (WAN) and within the agency’s Local Area Network (LAN).   </t>
  </si>
  <si>
    <t xml:space="preserve">1. Determine if IP traffic containing FTI is encrypted when traversing communication lines  within the agency's local area network (LAN) and when FTI is transmitted outside the LAN across the wide area network (WAN). </t>
  </si>
  <si>
    <t>If FTI is transmitted over a LAN or WAN it is encrypted with FIPS 140-2 validated encryption, using at least a 128-bit encryption key.</t>
  </si>
  <si>
    <t>IOS-39</t>
  </si>
  <si>
    <t>Ensure, when saving and loading configurations, the running and startup configurations are synchronized.</t>
  </si>
  <si>
    <t xml:space="preserve">1.  Cisco – Compare the startup and running configurations.  This can be done by using the show running-config command and show startup-config.
</t>
  </si>
  <si>
    <t>Running and start-up configurations are synchronized.</t>
  </si>
  <si>
    <t>IOS-40</t>
  </si>
  <si>
    <t>Ensure at least the current and previous router configurations are stored in a secured location to ensure a proper recovery path.</t>
  </si>
  <si>
    <t xml:space="preserve">1.  Cisco – Have the router administrator show the stored configuration files. 
</t>
  </si>
  <si>
    <t>Current and previous configurations exist and are stored in a secured location for recovery.</t>
  </si>
  <si>
    <t>IOS-41</t>
  </si>
  <si>
    <t xml:space="preserve">Ensure the system where router configuration files are stored uses local operating system’s security mechanisms for restricting access to the files (i.e., password restricted file access).
Ensure only authorized router administrators are given access to the stored configuration files.
</t>
  </si>
  <si>
    <t xml:space="preserve">1.  Have the router administrator display the security features that are used to control access to the configuration files.
2.  Interview the ISSO to ensure access to stored configuration files is restricted to authorized router administrators only.
</t>
  </si>
  <si>
    <t>Router configurations are securely stored on a local machine.</t>
  </si>
  <si>
    <t>IOS-42</t>
  </si>
  <si>
    <t>IA-7</t>
  </si>
  <si>
    <t>Ensure that unencrypted router passwords are not stored in an offline configuration file.</t>
  </si>
  <si>
    <t>1.  Review the stored router configuration files to ensure passwords are not stored in plain-text format.</t>
  </si>
  <si>
    <t>Unencrypted passwords are not stored in an offline configuration file.</t>
  </si>
  <si>
    <t>IOS-43</t>
  </si>
  <si>
    <t>Examine
Test</t>
  </si>
  <si>
    <t>Ensure that all Trivial File Transfer Protocol (TFTP) implementations are authorized and have maintained justification.</t>
  </si>
  <si>
    <t xml:space="preserve">1.  Verify written authorization is with the ISSO.
2.  Interview the router administrator to see how they transfer the router configuration files to and from the router.  Verify the running configuration for all Cisco routers have statements similar to the following:
ip ftp username xxxx
ip ftp password 7 xxxx
</t>
  </si>
  <si>
    <t>TFTP implementations are authorized and have maintained justification.</t>
  </si>
  <si>
    <t>IOS-44</t>
  </si>
  <si>
    <t>If Trivial File Transfer Protocol (TFTP) implementation is used, ensure the TFTP server resides on a controlled managed Local Area Network (LAN) subnet, and access is restricted to authorized devices within the local enclave.</t>
  </si>
  <si>
    <t>1.  Identify TFTP server addresses and determine if LAN has traffic restrictions and devices with access to server have Access Control List (ACL) permissions and restrictions.</t>
  </si>
  <si>
    <t>Ensure Trivial File Transfer Protocol (TFTP) implementations reside on a controlled managed LAN subnet and access is restricted to authorized devices within the local enclave.</t>
  </si>
  <si>
    <t>IOS-45</t>
  </si>
  <si>
    <t>Ensure the File Transfer Protocol (FTP) username and password are configured.</t>
  </si>
  <si>
    <t xml:space="preserve">1.  Review the running configuration for all routers to ensure a username and password have been configured for the router’s ftp client.  The configuration should look similar to the following:
ip ftp username userid
ip ftp password psw
</t>
  </si>
  <si>
    <t>FTP username and password are configured.</t>
  </si>
  <si>
    <t>IOS-46</t>
  </si>
  <si>
    <t>AU-3</t>
  </si>
  <si>
    <t xml:space="preserve">Checks to see if sufficient security relevant data is captured in system logs. </t>
  </si>
  <si>
    <t>Procedures:
1. From an enable console window, type 'sh run | inc service timestamps log'.  Response should read:
2. Review the logging mechanism to see what elements are recorded.  (If syslog servers are being used, you can use the command "show logging" to see the setup.)  The following elements are selected to be recorded in the log:  
Expected Results:
1. "service timestamps log datetime".
2. - User ID (if available), but do not log password used; 
- Action/request attempted (particularly:  interface status changes, changes to the system configuration, access list matches and/or failures)
- Success or failure of the action; 
- Date/time stamp of the event and Source address of the request.  
3. If the router is configured for dial-up access, confirm that logging provides explicit audit trails for all dial-up access.
Note that it is OK for this line to have additional arguments, as long as it contains these four words.</t>
  </si>
  <si>
    <t>IOS-47</t>
  </si>
  <si>
    <t>AU-6</t>
  </si>
  <si>
    <t>Checks to see if the organization supervises and reviews the activities of users with respect to the enforcement and usage of information system access controls. Checks to see that audit logs are retained for the required amount of time and are protected from tampering or deletion.</t>
  </si>
  <si>
    <t>Procedures:
1. Verify that logs are reviewed and analyzed on a periodic basis, and that the results of each review are documented and given to management.
2. Verify that security-related events are recorded in the logs and are available to Security and Telecomm Management staff members.  This must include unsuccessful attempts to access routers (ACL violations and logon failures)
3. Verify that gaps in log data are treated as a possible sign of logging being disabled.  Steps need to be taken to ensure that logging is enabled and functioning properly.
4. Verify that logging is configured such that all audit disabling or failures are recorded.
5. Verify that audit log data is protected from deletion or modification</t>
  </si>
  <si>
    <t>The organization supervises and reviews the activities of users with respect to the enforcement and usage of information system access controls.</t>
  </si>
  <si>
    <t>IOS-48</t>
  </si>
  <si>
    <t>Ensure all router changes and updates are documented in a manner suitable for review. Ensure request forms are used to aid in recording the audit trail of router change requests. Ensure changes and modifications to routers are audited so they can be reviewed. Ensure current paper or electronic copies of router configurations are maintained in a secure location. Ensure only authorized personnel, with proper verifiable credentials, are allowed to request changes to routing tables or service parameters.</t>
  </si>
  <si>
    <t xml:space="preserve">1.  Have the  ISSO provide copies of router change request forms for visual inspection.
2.  Have the ISSO provide copies of router change request forms for visual inspection.
3.  Interview ISSO and router administrator to verify compliance.
</t>
  </si>
  <si>
    <t>Configuration management procedures are in place.</t>
  </si>
  <si>
    <t>IOS-49</t>
  </si>
  <si>
    <t>▪ National Security Agency Router Security Configuration Guide (v1.1c) (December 2005)</t>
  </si>
  <si>
    <t>AT-1, AT-2, CP-7, IR-1, IR-2, IR-4, IR-5, IR-6, MP-1, MP-2, MP-3, MP-4, MP-5, MP-6, MP-7, PE-1, PE-2, PE-3, PE-4, PE-5, PE-6, PE-7, PE-8,</t>
  </si>
  <si>
    <t>PE-16, PE-17, PE-18, PS-1, PS-2, PS-3, PS-4, PS-5, PS-6, PS-7, PS-8, SA-9, SI-12, SI-13, PM-4</t>
  </si>
  <si>
    <t xml:space="preserve">AC-1, AC-19, AC-20, AC-22, AT-3, AT-4, AU-1, AU-7, AU-11, CA-1, CA-2, CA-3, CA-5, CA-6, CA-7, CM-1, CM-2, CM-3, CM-4, CM-5, CM-6, CM-7, </t>
  </si>
  <si>
    <t xml:space="preserve">CM-8, CM-9, CP-1, CP-2, CP-4, CP-6, IA-1, IA-4, IR-3, IR-7, IR-8, MA-1, MA-2, MA-3, MA-4, MA-5, PL-1, PL-2, PL-4, PL-5, PL-6, RA-1, RA-2, RA-3, </t>
  </si>
  <si>
    <t xml:space="preserve">RA-5, SA-1, SA-2, SA-3, SA-4, SA-5, SA-6, SA-7, SA-8, SA-10, SA-11, SC-1, SC-7, SC-12, SC-15, SC-16, SC-17, SC-18, SC-19, SC-32, SI-1, SI-3, </t>
  </si>
  <si>
    <t>SI-4, SI-5, SI-7, SI-9, SI-10, SI-11, PM-2</t>
  </si>
  <si>
    <t>AC-21, AU-13, AU-14, CP-3, CP-8, CP-9, CP-10, IA-8, PE-9, PE-10, PE-11, PE-12, PE-13, PE-14, PE-15, SA-12, SA-13, SA-14, SC-20, SC-21, SC-22,</t>
  </si>
  <si>
    <t>SC-25, SC-26, SC-27, SC-29, SC-30, SC-31, SC-33, SC-34, SI-8, PM-1, PM-3, PM-5, PM-6, PM-7, PM-8, PM-9, PM-10, PM-11</t>
  </si>
  <si>
    <t>Updated warning banner language based on the IRS.gov warning banner.</t>
  </si>
  <si>
    <t>Updated the NIST IDs for Test Router-47 to include CM-3, CM-4, CM-6, SI-2.</t>
  </si>
  <si>
    <t>Split test case 40 into two test cases - #48 is the new test case.</t>
  </si>
  <si>
    <t>Added command to test ID 32 and 33.</t>
  </si>
  <si>
    <t>Updates:
-Cover: 
Reorganized the Tester and Agency POC information cells, to better reflect possible multiple POCs.
-Test Cases: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-Legend:  Updated the Pass/Fail row to reflect the three possible status indicators (above).
-Test IDs: 
-Test ID #4 Made IA-2 primary.
-Test ID #15 AC-11 (deleted AC-10 - not in 1075).
-Test ID #25 Made AC-12 primary, AC-7 secondary.
-Test ID #28 CM-6 (deleted AC-10 - not in 1075).
-Test ID #38/39 Changed to CM-3 (AC-3 not as good a match).
-Test ID #45 Changed to AU-3 (AU-7 not as good a match).</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</si>
  <si>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</si>
  <si>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Updated for NIST 800-53 Rev 3
Updated for new Publication 1075 version</t>
  </si>
  <si>
    <t>Update to new template.  Increased version to 1.0.</t>
  </si>
  <si>
    <t>Booz Allen Hamilton</t>
  </si>
  <si>
    <t>Minor update to correct worksheet locking capabilities.  Added back NIST control name to Test Cases Tab.</t>
  </si>
  <si>
    <t>▪ NIST Control Name</t>
  </si>
  <si>
    <t>Full name which describes the NIST ID.</t>
  </si>
  <si>
    <t>NIST Control Name</t>
  </si>
  <si>
    <t>Identification and Authentication (Organizational Users)</t>
  </si>
  <si>
    <t>Device Identification and Authentication</t>
  </si>
  <si>
    <t>System Use Notification</t>
  </si>
  <si>
    <t>Authenticator Management</t>
  </si>
  <si>
    <t>Least Privilege</t>
  </si>
  <si>
    <t>Account Management</t>
  </si>
  <si>
    <t>Access Enforcement</t>
  </si>
  <si>
    <t>Session Lock</t>
  </si>
  <si>
    <t>Information Flow Enforcement</t>
  </si>
  <si>
    <t>Network Disconnect</t>
  </si>
  <si>
    <t>Audit Generation</t>
  </si>
  <si>
    <t>Configuration Settings</t>
  </si>
  <si>
    <t>Remote Access</t>
  </si>
  <si>
    <t>Time Stamps</t>
  </si>
  <si>
    <t>Denial of Service Protection</t>
  </si>
  <si>
    <t>Cryptographic Module Authentication</t>
  </si>
  <si>
    <t>Content of Audit Records</t>
  </si>
  <si>
    <t>Audit Review, Analysis, and Reporting</t>
  </si>
  <si>
    <t>SC-8</t>
  </si>
  <si>
    <t xml:space="preserve">1.  Review all Cisco router configurations and verify that only SSH is allowed on the Virtual Teletype Terminal (VTY) ports.  The configuration should look similar to the following:
line vty 0 4
transport input ssh
</t>
  </si>
  <si>
    <t xml:space="preserve">1.  Verify that the site is in compliance by reviewing site’s responsibilities list.
2.  Reconcile site’s responsibilities list with those accounts defined locally or in the authentication server.
3. For each authentication method in use, confirm that there is a process in place to identify unused accounts and disable or delete them after 120 days.
</t>
  </si>
  <si>
    <t>Each user should have access to only the privileges they require to perform their respective duties.  Access to the highest privilege levels should be restricted to a few administrators.</t>
  </si>
  <si>
    <t xml:space="preserve">Check to determine if the agency limits consecutive invalid attempts to three (3) by a user within a 120 minute period.
1.  Review the global configuration or execute the show ssh command to verify the authentication retry is set for 3.  The configuration should look similar to the following:
ip ssh authentication-retries 3
</t>
  </si>
  <si>
    <t>Maximum number of unsuccessful SSH login attempts is set to three (3) within a 120 minute period.</t>
  </si>
  <si>
    <t>Ensure the maximum number of unsuccessful Secure Shell (SSH) login attempts is set to three (3), locking access to the router within a 120 minute period.</t>
  </si>
  <si>
    <t>Transmission Confidentiality and Integrity</t>
  </si>
  <si>
    <t>Cryptographic Protection</t>
  </si>
  <si>
    <t>Unsuccessful Logon Attempts</t>
  </si>
  <si>
    <r>
      <t xml:space="preserve">1. Review the running configuration to determine if key authentication has been defined with an infinite lifetime.
</t>
    </r>
    <r>
      <rPr>
        <u val="single"/>
        <sz val="10"/>
        <rFont val="Arial"/>
        <family val="2"/>
      </rPr>
      <t xml:space="preserve">
Example Technical Check Procedures:</t>
    </r>
    <r>
      <rPr>
        <sz val="10"/>
        <rFont val="Arial"/>
        <family val="2"/>
      </rPr>
      <t xml:space="preserve">
1. Type  'sh run | inc enable secret' in an enable console window:
2. Type 'sh run | inc enable password' in an enable console window:
</t>
    </r>
    <r>
      <rPr>
        <u val="single"/>
        <sz val="10"/>
        <rFont val="Arial"/>
        <family val="2"/>
      </rPr>
      <t>Example Technical Check Expected Results:</t>
    </r>
    <r>
      <rPr>
        <sz val="10"/>
        <rFont val="Arial"/>
        <family val="2"/>
      </rPr>
      <t xml:space="preserve">
1. Something similar to the following line should appear:
enable secret 5 $1$yPL1$zNGeZu9blpdYLYEobTNwX
2. No line should appear that starts with "
enable password".
</t>
    </r>
  </si>
  <si>
    <r>
      <t xml:space="preserve">Ensure the lifetime of a Message Digest 5 (MD5) Key expiration is set to never expire.
The lifetime of the MD5 key should be configured as infinite for route authentication, if supported by the current approved router software version.
</t>
    </r>
    <r>
      <rPr>
        <i/>
        <sz val="10"/>
        <rFont val="Arial"/>
        <family val="2"/>
      </rPr>
      <t>NOTE:  Only Enhanced Interior Gateway Routing Protocol (EIGRP), and Routing Information Protocol (RIP) Version 2 use key chains.</t>
    </r>
    <r>
      <rPr>
        <sz val="10"/>
        <rFont val="Arial"/>
        <family val="2"/>
      </rPr>
      <t xml:space="preserve">
</t>
    </r>
  </si>
  <si>
    <t>Run the command 'show config' and verify that the configuration file includes a command beginning with 'set banner motd' that contains an appropriate warning banner.</t>
  </si>
  <si>
    <t>Verify that the authentication server's configuration parameters meet the following requirements:
a) Minimum password length of 8 characters
b) Passwords must contain at least one number or special character, and a combination of at least one lower and uppercase letter.
c) Maximum password age of 60 days for privileged user and 90 days fro standard user accounts.
d) Minimum password age of 1 days 
e) Password history for the previous 24 passwords 
f) Prohibit the use of a username within a password 
g) Prohibit the use of dictionary words or common passwords 
h) Prohibit the use of words from a customized list of dictionary words and common passwords
i) Administrators can override minimum password age limits when changing passwords 
j) Users are forced to change their initial password during their first logon</t>
  </si>
  <si>
    <t>Note:  The router ID can be identified by executing the ‘show config | include hostname’ command.</t>
  </si>
  <si>
    <t xml:space="preserve">Interview the router’s administrator(s) to see if this is being enforced on all Cisco routers.
Check for the following:
Ensure that the enable secret password is a unique password constructed using a length of 8 characters and a combination of at least 1 numeric or special character, 1 lowercase and 1 uppercase letter, and that it does not contain versions of the router ID or location ID.
</t>
  </si>
  <si>
    <t>Update test cases based on NIST 800-53 R4</t>
  </si>
  <si>
    <t>▪ NIST SP 800-53 Rev. 4, Recommended Security Controls for Federal Information Systems and Organizations (April 2013)</t>
  </si>
  <si>
    <t>Please submit SCSEM feedback and suggestions to SafeguardReports@IRS.gov</t>
  </si>
  <si>
    <t>Obtain SCSEM updates online at http://www.irs.gov/uac/Safeguards-Program</t>
  </si>
  <si>
    <t>SA-22</t>
  </si>
  <si>
    <t>Unsupported System Components</t>
  </si>
  <si>
    <t>SI-2</t>
  </si>
  <si>
    <t>Flaw Remediation</t>
  </si>
  <si>
    <t>Interview
Examine</t>
  </si>
  <si>
    <t>Verify that system patch levels are up-to-date to address new vulnerabilities.</t>
  </si>
  <si>
    <t>The latest security patches are installed.</t>
  </si>
  <si>
    <t>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</si>
  <si>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IOS-50</t>
  </si>
  <si>
    <t>Ensure the timeout for in-band management access is set for no longer than 30 minutes.</t>
  </si>
  <si>
    <t>In-band management access is set for no longer than 30 minutes.</t>
  </si>
  <si>
    <t>3/3/14: Updated to 30 minutes.</t>
  </si>
  <si>
    <t xml:space="preserve">1. OOB management or direct connection method should be primarily used and in-band management should have limited use.
2. The ISSO can provide case documentation granting approval to use in-band management.
</t>
  </si>
  <si>
    <r>
      <t xml:space="preserve">Ensure that all </t>
    </r>
    <r>
      <rPr>
        <b/>
        <sz val="10"/>
        <rFont val="Arial"/>
        <family val="2"/>
      </rPr>
      <t xml:space="preserve">in-band management </t>
    </r>
    <r>
      <rPr>
        <sz val="10"/>
        <rFont val="Arial"/>
        <family val="2"/>
      </rPr>
      <t>connections to the router require passwords.</t>
    </r>
  </si>
  <si>
    <r>
      <t xml:space="preserve">Ensure that the router only allows </t>
    </r>
    <r>
      <rPr>
        <b/>
        <sz val="10"/>
        <rFont val="Arial"/>
        <family val="2"/>
      </rPr>
      <t>in-band management</t>
    </r>
    <r>
      <rPr>
        <sz val="10"/>
        <rFont val="Arial"/>
        <family val="2"/>
      </rPr>
      <t xml:space="preserve"> sessions from authorized Internet Protocol (IP) addresses from the internal network.</t>
    </r>
  </si>
  <si>
    <r>
      <t xml:space="preserve">Ensure that all </t>
    </r>
    <r>
      <rPr>
        <b/>
        <sz val="10"/>
        <rFont val="Arial"/>
        <family val="2"/>
      </rPr>
      <t>Out-Of-Band (OOB)</t>
    </r>
    <r>
      <rPr>
        <sz val="10"/>
        <rFont val="Arial"/>
        <family val="2"/>
      </rPr>
      <t xml:space="preserve"> management connections to the router require passwords.</t>
    </r>
  </si>
  <si>
    <t>Ensure that an authentication server is being used.</t>
  </si>
  <si>
    <t xml:space="preserve">1. OOB or direct connection method should be implemented to restrict access based on IP address. 
</t>
  </si>
  <si>
    <r>
      <t xml:space="preserve">Ensure router management utilizes the </t>
    </r>
    <r>
      <rPr>
        <b/>
        <sz val="10"/>
        <rFont val="Arial"/>
        <family val="2"/>
      </rPr>
      <t>Out-Of-Band (OOB)</t>
    </r>
    <r>
      <rPr>
        <sz val="10"/>
        <rFont val="Arial"/>
        <family val="2"/>
      </rPr>
      <t xml:space="preserve"> or direct connection methods for communication device management.  
The use of in-band management should be limited to situations where the use of Out-Of-Band (OOB) management would hinder operational commitments or when emergency situations arise.  Use of in-band management should be approved on a case-by-case documented basis.</t>
    </r>
  </si>
  <si>
    <t>SSH connections are allowed to access VTY ports.  Router should be configured to utilize the most current supported version of Secure Shell (SSH) with all security patches applied for management sessions.</t>
  </si>
  <si>
    <t>IOS-51</t>
  </si>
  <si>
    <t xml:space="preserve">1. Interview to determine how the routers are managed.  
2. Examine documentation that evidence the process of granting approval for the use of in-band management.
</t>
  </si>
  <si>
    <t>1. Type the following command: show access-lists. Make a note of the numbering of the access-lists, and then type the following command: ‘show running-config’. Look for the subsection for the VTY terminals – "line vty 0 4".   Note: There should be a line within the configuration similar to the following:
Expected Results:
1. line con 0
    password 7 06160E325F59060B0144
    login local
2. line vty 0 4
   access-class 10 in
Note:  This line enables the router to default to the privileged enable password if for some reason a connection to the authentication server is not available.  
If a remote authentication server is used for authentication, type the following command from an enable console window:  ‘show running-config | inc last-resort’. The line for "access-list" should have the same number as the line for "access-class" (in the example above "access-list 10" is the access list applied in the case of "access-class 10")</t>
  </si>
  <si>
    <t>1.  Review each router’s configuration to ensure that the console port and the vty ports used by the Out-Of-Band Management (OOBM) network require a login prompt.
The configuration should look similar to the following:
line con 0
login authentication admin_only
exec-timeout 30 0
line vty 0 4
login authentication admin_only
exec-timeout 0
transport input ssh</t>
  </si>
  <si>
    <r>
      <t xml:space="preserve">Ensure that </t>
    </r>
    <r>
      <rPr>
        <b/>
        <sz val="10"/>
        <color indexed="8"/>
        <rFont val="Arial"/>
        <family val="2"/>
      </rPr>
      <t xml:space="preserve">Out-Of-Band (OOB) </t>
    </r>
    <r>
      <rPr>
        <sz val="10"/>
        <color indexed="8"/>
        <rFont val="Arial"/>
        <family val="2"/>
      </rPr>
      <t>access is secured using Federal Information Processing Standard (FIPS) 140-2 validated encryption with Secure Shell (SSH) or Secure Sockets Layer (SSL).</t>
    </r>
  </si>
  <si>
    <t xml:space="preserve">1. An authentication server is being used to validate access.  Each subsection should have a password assigned, which should be encrypted, and should have a line that begins with "login &lt;authentication method&gt;" where &lt;authentication method&gt; displays the centralized authentication method in use, e.g., "tacacs", "radius", or "kerberos". </t>
  </si>
  <si>
    <t>Agency Code:</t>
  </si>
  <si>
    <t>Closing Date:</t>
  </si>
  <si>
    <t>Shared Agencies:</t>
  </si>
  <si>
    <t>1. OOB management connections to the router should have passwords.</t>
  </si>
  <si>
    <r>
      <t xml:space="preserve">Ensure that access control lists are in place for </t>
    </r>
    <r>
      <rPr>
        <b/>
        <sz val="10"/>
        <rFont val="Arial"/>
        <family val="2"/>
      </rPr>
      <t>Out-Of-Band (OOB)</t>
    </r>
    <r>
      <rPr>
        <sz val="10"/>
        <rFont val="Arial"/>
        <family val="2"/>
      </rPr>
      <t xml:space="preserve"> or direct connection methods for communication device management.</t>
    </r>
  </si>
  <si>
    <t xml:space="preserve">1.  Review each router’s configuration to ensure that the Virtual Teletype Terminal (VTY) ports are disabled about 30 minutes of inactivity.  The configuration should look similar to the following:
line vty 0 4
login authentication admin_only
exec-timeout 30 0
transport input ssh
</t>
  </si>
  <si>
    <t xml:space="preserve">1.  Review each Cisco router’s configuration to ensure that the Virtual Teletype Terminal (VTY)  ports require a login prompt.  The configuration should similar to the following:
line vty 0 4
login authentication admin_only
exec-timeout 30 0
transport input ssh
</t>
  </si>
  <si>
    <t xml:space="preserve">1.  Review router configuration to verify that a multi-factor authentication method is implemented for all remote access to the system.
</t>
  </si>
  <si>
    <r>
      <t>Ensure</t>
    </r>
    <r>
      <rPr>
        <b/>
        <sz val="10"/>
        <rFont val="Arial"/>
        <family val="2"/>
      </rPr>
      <t xml:space="preserve"> in-band management </t>
    </r>
    <r>
      <rPr>
        <sz val="10"/>
        <rFont val="Arial"/>
        <family val="2"/>
      </rPr>
      <t>access to the router is secured using Federal Information Processing Standard (FIPS) 140-2 validated encryption with Secure Shell (SSH) or Secure Sockets Layer (SSL).</t>
    </r>
  </si>
  <si>
    <t xml:space="preserve">1.  Review the global configuration or execute show ssh to verify the timeout is set for 60 seconds or less.  The configuration should look similar to the following:
Ip ssh time-out 60
</t>
  </si>
  <si>
    <t xml:space="preserve"> Procedures:
1. Acquire from the agency personnel documents containing the following information:
- A list of users that will require access to all telecomm equipment.
- The list of specified devices that users require access to.
- The list of access level required for the users for specified devices.
- Proof of local manager approval for stated access to routers under their 
- authority.
- The list of authorized approving managers 
If TACACS is being utilized:
2. Verify that the information in the documentation is the same as the actual list of TACACS accounts and access privileges.</t>
  </si>
  <si>
    <t>An approval process is in place for granting access to routers.</t>
  </si>
  <si>
    <t xml:space="preserve">A documented process exists for approving account access to routers. </t>
  </si>
  <si>
    <t xml:space="preserve">User IDs must follow username standards whenever possible. </t>
  </si>
  <si>
    <t>Minor update to correct test case language.  Updated test procedure for IOS-06 and IOS-09.</t>
  </si>
  <si>
    <t>1. Discuss with the network administrator to ensure that the password policy is followed for all user id's.</t>
  </si>
  <si>
    <t>1. Type the following command from an enable console window:  ‘show running-config’. Examine the subsections for "line con 0", "line aux 0", and "line vty 0 4". 
Example:
1. line con 0
    password 7 06160E325F59060B0144
    login local
2. line vty 0 4
   access-class 10 in
A line should appear similar to the following:
   tacacs-server last-resort password
1. Note: The line beginning with "login" should not say "no login" or should not be missing. The "no login" command is counter intuitive; it sounds like it would disable login access, but actually means that "no login" is required for access. In either case a remote user could then login without entering any password or username authentication.
2. Note: The ‘show tacacs’ command will show if the router is utilizing TACACS as the authentication method.</t>
  </si>
  <si>
    <t>1. The multi-factor authentication mechanism is sufficient and utilized for all remote access to the system.</t>
  </si>
  <si>
    <t>Ensure that remote access for all management sessions require multi-factor authentication.</t>
  </si>
  <si>
    <t>1.4.1</t>
  </si>
  <si>
    <t xml:space="preserve">Minor update to correct test case language.  </t>
  </si>
  <si>
    <t>hostname#sh ip cef</t>
  </si>
  <si>
    <t>hostname#sh ip interface &lt;interface&gt; | incl Directed</t>
  </si>
  <si>
    <t>Verify no result returns hostname#show run | incl boot network
2. Verify no result returns hostname#show run | incl service config</t>
  </si>
  <si>
    <t>Verify no exec hostname#sh run | sec aux
2. Verify you see the following “Allowed input transports are none” hostname#sh line aux 0 | incl input transports</t>
  </si>
  <si>
    <t>▪ Criticality</t>
  </si>
  <si>
    <t>Sections below are automatically calculated.</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</si>
  <si>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</si>
  <si>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</si>
  <si>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</si>
  <si>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</si>
  <si>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</si>
  <si>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</si>
  <si>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</si>
  <si>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Weighted Pass Rate</t>
  </si>
  <si>
    <t>Totals</t>
  </si>
  <si>
    <t>Weighted Score</t>
  </si>
  <si>
    <t>Risk Rating</t>
  </si>
  <si>
    <t>Weight</t>
  </si>
  <si>
    <t>Device Weighted Score:</t>
  </si>
  <si>
    <t>Criticality</t>
  </si>
  <si>
    <t>Moderate</t>
  </si>
  <si>
    <t>Significant</t>
  </si>
  <si>
    <t>Limited</t>
  </si>
  <si>
    <t>Issue Code Mapping</t>
  </si>
  <si>
    <t>Criticality Rating (Do Not Edit)</t>
  </si>
  <si>
    <t>Criticality Ratings</t>
  </si>
  <si>
    <t>Critical</t>
  </si>
  <si>
    <t>HAC14</t>
  </si>
  <si>
    <t>HPW12</t>
  </si>
  <si>
    <t>HPW13</t>
  </si>
  <si>
    <t>HAC19</t>
  </si>
  <si>
    <t>HPW11</t>
  </si>
  <si>
    <t>HRM1</t>
  </si>
  <si>
    <t>HCM9</t>
  </si>
  <si>
    <t>HCM11</t>
  </si>
  <si>
    <t>HSC17</t>
  </si>
  <si>
    <t>HAU3</t>
  </si>
  <si>
    <t>HAU7</t>
  </si>
  <si>
    <t>HAC11</t>
  </si>
  <si>
    <t>HAC2</t>
  </si>
  <si>
    <t>HAC18</t>
  </si>
  <si>
    <t>HAC15</t>
  </si>
  <si>
    <t>HCM100</t>
  </si>
  <si>
    <t>HCM10</t>
  </si>
  <si>
    <t>HAC13
HSI9
HCM12</t>
  </si>
  <si>
    <t>HAU11</t>
  </si>
  <si>
    <t>HCM12
HAC13</t>
  </si>
  <si>
    <t>HPW10</t>
  </si>
  <si>
    <t>HAC7</t>
  </si>
  <si>
    <t>HSC15</t>
  </si>
  <si>
    <t>HPW1</t>
  </si>
  <si>
    <t>Total Number of Tests Performed</t>
  </si>
  <si>
    <t>Possible</t>
  </si>
  <si>
    <t>Actual</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</si>
  <si>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</si>
  <si>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Added baseline Criticality Score and Issue Codes, weighted test cases based on criticality, and updated Results Tab</t>
  </si>
  <si>
    <t>HCM3</t>
  </si>
  <si>
    <t>HSI2</t>
  </si>
  <si>
    <t>HPW1
HPW100</t>
  </si>
  <si>
    <t>NOTE:  When using MD5 authentication keys, it is imperative the site is in compliance with the Network Time Protocol (NTP) policies.
 Note: The ‘enable password’ command is included with the Cisco IOS for backward compatibility with older versions of the IOS. The newer "enable secret" command uses an MD5 hash for encryption of the privileged level password, and should be used in its place.
*Criticality may be upgraded to Critical if a password is not required to access an FTI system</t>
  </si>
  <si>
    <t>HAC7
HSC16
HAC100</t>
  </si>
  <si>
    <t>HPW15
HAC21</t>
  </si>
  <si>
    <t>HAC7
HAC20</t>
  </si>
  <si>
    <t>HAC10
HAC7</t>
  </si>
  <si>
    <t>HPW8</t>
  </si>
  <si>
    <t>HAC19
HMT16</t>
  </si>
  <si>
    <t>HPW1
HAC19</t>
  </si>
  <si>
    <t>*Criticality may be upgraded to Critical if a password is not required to access an FTI system</t>
  </si>
  <si>
    <t>HAC29
HPW1</t>
  </si>
  <si>
    <t>Remote access is defined as any access to an agency information system by a user communicating through an external network, for example, the Internet.</t>
  </si>
  <si>
    <t>HRM5
HAC19</t>
  </si>
  <si>
    <t>HAU4
HAU100</t>
  </si>
  <si>
    <t>HAC100
HRM100</t>
  </si>
  <si>
    <t>HCM10
HCM9</t>
  </si>
  <si>
    <t>HSC1
HSC15</t>
  </si>
  <si>
    <t>HSC16
HCA2
HCA1</t>
  </si>
  <si>
    <t>HAC11
HCM9</t>
  </si>
  <si>
    <t>HAU100
HSI3</t>
  </si>
  <si>
    <t>HCM7</t>
  </si>
  <si>
    <t>-</t>
  </si>
  <si>
    <t>▪ IRS Publication 1075, Tax Information Security Guidelines for Federal, State and Local Agencies (October 2014)</t>
  </si>
  <si>
    <t xml:space="preserve">Ensure that the latest stable Operating System (OS) is implemented on each router in accordance with the current Network Infrastructure Security Checklist.
Verify that system maintenance is in place and the router support expiration date is not within six months. </t>
  </si>
  <si>
    <t xml:space="preserve">Latest operating systems in accordance with Network Infrastructure Security Checklist is implemented.
The router is currently under support (either through vendor support for COTS product, or in-house agency maintenance team), and maintenance is available to address any security flaws discovered.
</t>
  </si>
  <si>
    <t xml:space="preserve">1.  Cisco IOS - execute the show version to verify installed IOS version is at 12.3 or later.
2.  Interview the SA to determine if maintenance is readily available for the firewall's inter-network operating system (IOS).   Vendor support must include security updates or hot fixes that address any new security vulnerabilities.  
Procedures 
From an enable console window, type 'show version'.
Note: Newer releases of the Cisco IOS are in general more secure, more stable, and offers greater features than older releases. It is recommended to never be more than one or two releases out of date.  The IOS should not be older than version 12.x. It should also be "Release" version software, and not an "Early Deployment" or "Maintenance Interim" release. Release versions of the Cisco IOS are the most stable version of the IOS available and have undergone thorough testing for production.
</t>
  </si>
  <si>
    <t>1. Router should be configured to utilize the most current supported version of Secure Shell (SSHv2) with all security patches applied for management sessions.</t>
  </si>
  <si>
    <t xml:space="preserve">1.  Review router configuration to verify that SSHv2 is the only protocol allowed for management access to the device.
</t>
  </si>
  <si>
    <t xml:space="preserve">Verify that audit data is archived and maintained.
IRS practice has been to retain archived audit logs/trails for the remainder of the year they were made plus six years.  Logs must be retained for a total of 7 years.  </t>
  </si>
  <si>
    <t>1. Interview the SA to determine if audit data is captured, backed up, and maintained. IRS practice has been to retain archived audit logs/trails for the remainder of the year they were made plus six years for a total of 7 years.</t>
  </si>
  <si>
    <t>1. Audit data is captured, backed up, and maintained. IRS requires agencies to retain archived audit logs/trails for the remainder of the year they were made plus six years for a total of 7 years.</t>
  </si>
  <si>
    <t xml:space="preserve">Updated expected results for IOS-81, IOS-01. Updated IOS-51 from Audit Storage Capacity to Audit Generation. </t>
  </si>
  <si>
    <t xml:space="preserve"> ▪ SCSEM Version: 1.6</t>
  </si>
  <si>
    <t xml:space="preserve"> ▪ SCSEM Release Date: May 15,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</si>
</sst>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s>
  <fonts count="62">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sz val="11"/>
      <color indexed="29"/>
      <name val="Calibri"/>
      <family val="2"/>
    </font>
    <font>
      <b/>
      <sz val="18"/>
      <color indexed="62"/>
      <name val="Cambria"/>
      <family val="2"/>
    </font>
    <font>
      <u val="single"/>
      <sz val="6.5"/>
      <color indexed="12"/>
      <name val="Arial"/>
      <family val="2"/>
    </font>
    <font>
      <u val="single"/>
      <sz val="10"/>
      <name val="Arial"/>
      <family val="2"/>
    </font>
    <font>
      <b/>
      <sz val="10"/>
      <color indexed="8"/>
      <name val="Arial"/>
      <family val="2"/>
    </font>
    <font>
      <sz val="11"/>
      <color indexed="20"/>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sz val="18"/>
      <color indexed="56"/>
      <name val="Cambria"/>
      <family val="2"/>
    </font>
    <font>
      <sz val="10"/>
      <color indexed="60"/>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AC0000"/>
      <name val="Arial"/>
      <family val="2"/>
    </font>
    <font>
      <sz val="10"/>
      <color rgb="FFFF0000"/>
      <name val="Arial"/>
      <family val="2"/>
    </font>
    <font>
      <b/>
      <sz val="10"/>
      <color theme="1"/>
      <name val="Arial"/>
      <family val="2"/>
    </font>
  </fonts>
  <fills count="53">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2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bottom style="thin">
        <color indexed="63"/>
      </bottom>
    </border>
    <border>
      <left/>
      <right style="thin"/>
      <top style="thin">
        <color indexed="63"/>
      </top>
      <bottom style="thin">
        <color indexed="63"/>
      </bottom>
    </border>
    <border>
      <left style="thin"/>
      <right style="thin"/>
      <top style="thin"/>
      <bottom style="thin"/>
    </border>
    <border>
      <left/>
      <right style="thin"/>
      <top style="thin">
        <color indexed="63"/>
      </top>
      <bottom/>
    </border>
    <border>
      <left>
        <color indexed="63"/>
      </left>
      <right style="thin"/>
      <top>
        <color indexed="63"/>
      </top>
      <bottom>
        <color indexed="63"/>
      </bottom>
    </border>
    <border>
      <left/>
      <right style="thin"/>
      <top/>
      <bottom style="thin">
        <color indexed="63"/>
      </bottom>
    </border>
    <border>
      <left style="thin">
        <color indexed="63"/>
      </left>
      <right style="thin"/>
      <top style="thin">
        <color indexed="63"/>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color indexed="63"/>
      </top>
      <bottom style="thin"/>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5" borderId="0" applyNumberFormat="0" applyBorder="0" applyAlignment="0" applyProtection="0"/>
    <xf numFmtId="0" fontId="39" fillId="7" borderId="0" applyNumberFormat="0" applyBorder="0" applyAlignment="0" applyProtection="0"/>
    <xf numFmtId="0" fontId="1" fillId="3"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5" borderId="0" applyNumberFormat="0" applyBorder="0" applyAlignment="0" applyProtection="0"/>
    <xf numFmtId="0" fontId="39" fillId="15" borderId="0" applyNumberFormat="0" applyBorder="0" applyAlignment="0" applyProtection="0"/>
    <xf numFmtId="0" fontId="1" fillId="5" borderId="0" applyNumberFormat="0" applyBorder="0" applyAlignment="0" applyProtection="0"/>
    <xf numFmtId="0" fontId="39" fillId="16"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9" fillId="22" borderId="0" applyNumberFormat="0" applyBorder="0" applyAlignment="0" applyProtection="0"/>
    <xf numFmtId="0" fontId="40" fillId="23" borderId="0" applyNumberFormat="0" applyBorder="0" applyAlignment="0" applyProtection="0"/>
    <xf numFmtId="0" fontId="9" fillId="5" borderId="0" applyNumberFormat="0" applyBorder="0" applyAlignment="0" applyProtection="0"/>
    <xf numFmtId="0" fontId="40" fillId="24" borderId="0" applyNumberFormat="0" applyBorder="0" applyAlignment="0" applyProtection="0"/>
    <xf numFmtId="0" fontId="9" fillId="5" borderId="0" applyNumberFormat="0" applyBorder="0" applyAlignment="0" applyProtection="0"/>
    <xf numFmtId="0" fontId="40" fillId="25" borderId="0" applyNumberFormat="0" applyBorder="0" applyAlignment="0" applyProtection="0"/>
    <xf numFmtId="0" fontId="9" fillId="13" borderId="0" applyNumberFormat="0" applyBorder="0" applyAlignment="0" applyProtection="0"/>
    <xf numFmtId="0" fontId="40" fillId="26" borderId="0" applyNumberFormat="0" applyBorder="0" applyAlignment="0" applyProtection="0"/>
    <xf numFmtId="0" fontId="9" fillId="22" borderId="0" applyNumberFormat="0" applyBorder="0" applyAlignment="0" applyProtection="0"/>
    <xf numFmtId="0" fontId="40" fillId="27" borderId="0" applyNumberFormat="0" applyBorder="0" applyAlignment="0" applyProtection="0"/>
    <xf numFmtId="0" fontId="9" fillId="20" borderId="0" applyNumberFormat="0" applyBorder="0" applyAlignment="0" applyProtection="0"/>
    <xf numFmtId="0" fontId="40" fillId="28" borderId="0" applyNumberFormat="0" applyBorder="0" applyAlignment="0" applyProtection="0"/>
    <xf numFmtId="0" fontId="9" fillId="29" borderId="0" applyNumberFormat="0" applyBorder="0" applyAlignment="0" applyProtection="0"/>
    <xf numFmtId="0" fontId="40" fillId="30" borderId="0" applyNumberFormat="0" applyBorder="0" applyAlignment="0" applyProtection="0"/>
    <xf numFmtId="0" fontId="9" fillId="31" borderId="0" applyNumberFormat="0" applyBorder="0" applyAlignment="0" applyProtection="0"/>
    <xf numFmtId="0" fontId="40" fillId="32" borderId="0" applyNumberFormat="0" applyBorder="0" applyAlignment="0" applyProtection="0"/>
    <xf numFmtId="0" fontId="9" fillId="5" borderId="0" applyNumberFormat="0" applyBorder="0" applyAlignment="0" applyProtection="0"/>
    <xf numFmtId="0" fontId="40" fillId="33" borderId="0" applyNumberFormat="0" applyBorder="0" applyAlignment="0" applyProtection="0"/>
    <xf numFmtId="0" fontId="9" fillId="34" borderId="0" applyNumberFormat="0" applyBorder="0" applyAlignment="0" applyProtection="0"/>
    <xf numFmtId="0" fontId="40" fillId="35" borderId="0" applyNumberFormat="0" applyBorder="0" applyAlignment="0" applyProtection="0"/>
    <xf numFmtId="0" fontId="9" fillId="22" borderId="0" applyNumberFormat="0" applyBorder="0" applyAlignment="0" applyProtection="0"/>
    <xf numFmtId="0" fontId="40" fillId="36" borderId="0" applyNumberFormat="0" applyBorder="0" applyAlignment="0" applyProtection="0"/>
    <xf numFmtId="0" fontId="9" fillId="37" borderId="0" applyNumberFormat="0" applyBorder="0" applyAlignment="0" applyProtection="0"/>
    <xf numFmtId="0" fontId="41" fillId="38" borderId="0" applyNumberFormat="0" applyBorder="0" applyAlignment="0" applyProtection="0"/>
    <xf numFmtId="0" fontId="19" fillId="39" borderId="0" applyNumberFormat="0" applyBorder="0" applyAlignment="0" applyProtection="0"/>
    <xf numFmtId="0" fontId="42" fillId="40" borderId="1" applyNumberFormat="0" applyAlignment="0" applyProtection="0"/>
    <xf numFmtId="0" fontId="10" fillId="3" borderId="2" applyNumberFormat="0" applyAlignment="0" applyProtection="0"/>
    <xf numFmtId="0" fontId="43"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46" fillId="43" borderId="0" applyNumberFormat="0" applyBorder="0" applyAlignment="0" applyProtection="0"/>
    <xf numFmtId="0" fontId="13" fillId="44" borderId="0" applyNumberFormat="0" applyBorder="0" applyAlignment="0" applyProtection="0"/>
    <xf numFmtId="0" fontId="47" fillId="0" borderId="5" applyNumberFormat="0" applyFill="0" applyAlignment="0" applyProtection="0"/>
    <xf numFmtId="0" fontId="20" fillId="0" borderId="6" applyNumberFormat="0" applyFill="0" applyAlignment="0" applyProtection="0"/>
    <xf numFmtId="0" fontId="48" fillId="0" borderId="7" applyNumberFormat="0" applyFill="0" applyAlignment="0" applyProtection="0"/>
    <xf numFmtId="0" fontId="21" fillId="0" borderId="8" applyNumberFormat="0" applyFill="0" applyAlignment="0" applyProtection="0"/>
    <xf numFmtId="0" fontId="49" fillId="0" borderId="9" applyNumberFormat="0" applyFill="0" applyAlignment="0" applyProtection="0"/>
    <xf numFmtId="0" fontId="22" fillId="0" borderId="10" applyNumberFormat="0" applyFill="0" applyAlignment="0" applyProtection="0"/>
    <xf numFmtId="0" fontId="49" fillId="0" borderId="0" applyNumberFormat="0" applyFill="0" applyBorder="0" applyAlignment="0" applyProtection="0"/>
    <xf numFmtId="0" fontId="22"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51" fillId="45" borderId="1" applyNumberFormat="0" applyAlignment="0" applyProtection="0"/>
    <xf numFmtId="0" fontId="14" fillId="20" borderId="2" applyNumberFormat="0" applyAlignment="0" applyProtection="0"/>
    <xf numFmtId="0" fontId="52" fillId="0" borderId="11" applyNumberFormat="0" applyFill="0" applyAlignment="0" applyProtection="0"/>
    <xf numFmtId="0" fontId="15" fillId="0" borderId="12" applyNumberFormat="0" applyFill="0" applyAlignment="0" applyProtection="0"/>
    <xf numFmtId="0" fontId="53" fillId="46" borderId="0" applyNumberFormat="0" applyBorder="0" applyAlignment="0" applyProtection="0"/>
    <xf numFmtId="0" fontId="23" fillId="47"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0" fillId="48" borderId="13" applyNumberFormat="0" applyFont="0" applyAlignment="0" applyProtection="0"/>
    <xf numFmtId="0" fontId="0" fillId="11" borderId="14" applyNumberFormat="0" applyFont="0" applyAlignment="0" applyProtection="0"/>
    <xf numFmtId="0" fontId="54" fillId="40" borderId="15" applyNumberFormat="0" applyAlignment="0" applyProtection="0"/>
    <xf numFmtId="0" fontId="16" fillId="3" borderId="16"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0" borderId="17" applyNumberFormat="0" applyFill="0" applyAlignment="0" applyProtection="0"/>
    <xf numFmtId="0" fontId="17" fillId="0" borderId="18"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cellStyleXfs>
  <cellXfs count="229">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6" xfId="0" applyNumberFormat="1" applyBorder="1" applyAlignment="1">
      <alignment horizontal="left" vertical="top"/>
    </xf>
    <xf numFmtId="0" fontId="0" fillId="0" borderId="16" xfId="0" applyBorder="1" applyAlignment="1">
      <alignment horizontal="left" vertical="top"/>
    </xf>
    <xf numFmtId="14" fontId="0" fillId="0" borderId="16" xfId="0" applyNumberFormat="1" applyBorder="1" applyAlignment="1">
      <alignment horizontal="left" vertical="top"/>
    </xf>
    <xf numFmtId="14" fontId="0" fillId="0" borderId="0" xfId="0" applyNumberFormat="1" applyAlignment="1">
      <alignment/>
    </xf>
    <xf numFmtId="0" fontId="3" fillId="42" borderId="19" xfId="0" applyFont="1" applyFill="1" applyBorder="1" applyAlignment="1">
      <alignment/>
    </xf>
    <xf numFmtId="0" fontId="3" fillId="42" borderId="20" xfId="0" applyFont="1" applyFill="1" applyBorder="1" applyAlignment="1">
      <alignment/>
    </xf>
    <xf numFmtId="0" fontId="3" fillId="42" borderId="21" xfId="0" applyFont="1"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0" fillId="0" borderId="25" xfId="0" applyFont="1" applyFill="1" applyBorder="1" applyAlignment="1">
      <alignment vertical="top"/>
    </xf>
    <xf numFmtId="0" fontId="0" fillId="0" borderId="0"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2"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9" xfId="0" applyFont="1" applyFill="1" applyBorder="1" applyAlignment="1">
      <alignment vertical="top"/>
    </xf>
    <xf numFmtId="0" fontId="3" fillId="49" borderId="16" xfId="0" applyFont="1" applyFill="1" applyBorder="1" applyAlignment="1">
      <alignment horizontal="left" vertical="center" wrapText="1"/>
    </xf>
    <xf numFmtId="0" fontId="3" fillId="49" borderId="19" xfId="0" applyFont="1" applyFill="1" applyBorder="1" applyAlignment="1">
      <alignment vertical="center"/>
    </xf>
    <xf numFmtId="0" fontId="3" fillId="49" borderId="20" xfId="0" applyFont="1" applyFill="1" applyBorder="1" applyAlignment="1">
      <alignment vertical="center"/>
    </xf>
    <xf numFmtId="0" fontId="3" fillId="49" borderId="21" xfId="0" applyFont="1" applyFill="1" applyBorder="1" applyAlignment="1">
      <alignment vertical="center"/>
    </xf>
    <xf numFmtId="0" fontId="3" fillId="49" borderId="22" xfId="0" applyFont="1" applyFill="1" applyBorder="1" applyAlignment="1">
      <alignment vertical="center"/>
    </xf>
    <xf numFmtId="0" fontId="3" fillId="49" borderId="23" xfId="0" applyFont="1" applyFill="1" applyBorder="1" applyAlignment="1">
      <alignment vertical="center"/>
    </xf>
    <xf numFmtId="0" fontId="3" fillId="49" borderId="24" xfId="0" applyFont="1" applyFill="1" applyBorder="1" applyAlignment="1">
      <alignment vertical="center"/>
    </xf>
    <xf numFmtId="0" fontId="0" fillId="49" borderId="29" xfId="0" applyFont="1" applyFill="1" applyBorder="1" applyAlignment="1">
      <alignment vertical="center"/>
    </xf>
    <xf numFmtId="0" fontId="0" fillId="49" borderId="27" xfId="0" applyFont="1" applyFill="1" applyBorder="1" applyAlignment="1">
      <alignment vertical="center"/>
    </xf>
    <xf numFmtId="0" fontId="0" fillId="49" borderId="28" xfId="0" applyFont="1" applyFill="1" applyBorder="1" applyAlignment="1">
      <alignment vertical="center"/>
    </xf>
    <xf numFmtId="0" fontId="0" fillId="49" borderId="21" xfId="0" applyFill="1" applyBorder="1" applyAlignment="1">
      <alignment vertical="center"/>
    </xf>
    <xf numFmtId="0" fontId="0" fillId="18" borderId="23"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29" xfId="0" applyFill="1" applyBorder="1" applyAlignment="1" applyProtection="1">
      <alignment/>
      <protection/>
    </xf>
    <xf numFmtId="0" fontId="0" fillId="18" borderId="27" xfId="0" applyFont="1" applyFill="1" applyBorder="1" applyAlignment="1" applyProtection="1">
      <alignment/>
      <protection/>
    </xf>
    <xf numFmtId="0" fontId="3" fillId="13" borderId="22" xfId="0" applyFont="1" applyFill="1" applyBorder="1" applyAlignment="1" applyProtection="1">
      <alignment vertical="center"/>
      <protection/>
    </xf>
    <xf numFmtId="0" fontId="3" fillId="13" borderId="23" xfId="0" applyFont="1" applyFill="1" applyBorder="1" applyAlignment="1" applyProtection="1">
      <alignment vertical="center"/>
      <protection/>
    </xf>
    <xf numFmtId="0" fontId="0" fillId="13" borderId="25"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9" xfId="0" applyFill="1" applyBorder="1" applyAlignment="1" applyProtection="1">
      <alignment vertical="top"/>
      <protection/>
    </xf>
    <xf numFmtId="0" fontId="0" fillId="13" borderId="27" xfId="0" applyFill="1" applyBorder="1" applyAlignment="1" applyProtection="1">
      <alignment vertical="top"/>
      <protection/>
    </xf>
    <xf numFmtId="0" fontId="3" fillId="42" borderId="19" xfId="0" applyFont="1" applyFill="1" applyBorder="1" applyAlignment="1" applyProtection="1">
      <alignment vertical="center"/>
      <protection/>
    </xf>
    <xf numFmtId="0" fontId="3" fillId="42" borderId="20"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21" xfId="0" applyFont="1" applyBorder="1" applyAlignment="1" applyProtection="1">
      <alignment vertical="center"/>
      <protection/>
    </xf>
    <xf numFmtId="0" fontId="0" fillId="49" borderId="19" xfId="0" applyFill="1" applyBorder="1" applyAlignment="1" applyProtection="1">
      <alignment vertical="center"/>
      <protection/>
    </xf>
    <xf numFmtId="0" fontId="0" fillId="49" borderId="20" xfId="0" applyFill="1" applyBorder="1" applyAlignment="1" applyProtection="1">
      <alignment vertical="center"/>
      <protection/>
    </xf>
    <xf numFmtId="0" fontId="58" fillId="0" borderId="30" xfId="0" applyFont="1" applyBorder="1" applyAlignment="1" applyProtection="1">
      <alignment vertical="center" wrapText="1"/>
      <protection/>
    </xf>
    <xf numFmtId="165" fontId="58" fillId="0" borderId="30" xfId="0" applyNumberFormat="1" applyFont="1" applyBorder="1" applyAlignment="1" applyProtection="1">
      <alignment vertical="center" wrapText="1"/>
      <protection/>
    </xf>
    <xf numFmtId="0" fontId="0" fillId="49" borderId="30" xfId="0" applyFill="1" applyBorder="1" applyAlignment="1" applyProtection="1">
      <alignment vertical="center"/>
      <protection/>
    </xf>
    <xf numFmtId="0" fontId="3" fillId="42" borderId="20" xfId="0" applyFont="1" applyFill="1" applyBorder="1" applyAlignment="1" applyProtection="1">
      <alignment/>
      <protection/>
    </xf>
    <xf numFmtId="0" fontId="3" fillId="42" borderId="21" xfId="0" applyFont="1" applyFill="1" applyBorder="1" applyAlignment="1" applyProtection="1">
      <alignment/>
      <protection/>
    </xf>
    <xf numFmtId="0" fontId="0" fillId="0" borderId="25"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0" fillId="0" borderId="0" xfId="0" applyAlignment="1" applyProtection="1">
      <alignment/>
      <protection/>
    </xf>
    <xf numFmtId="0" fontId="3" fillId="42" borderId="19" xfId="0" applyFont="1" applyFill="1" applyBorder="1" applyAlignment="1" applyProtection="1">
      <alignment/>
      <protection/>
    </xf>
    <xf numFmtId="0" fontId="3" fillId="49" borderId="19" xfId="0" applyFont="1" applyFill="1" applyBorder="1" applyAlignment="1" applyProtection="1">
      <alignment vertical="center"/>
      <protection/>
    </xf>
    <xf numFmtId="0" fontId="3" fillId="49" borderId="20" xfId="0" applyFont="1" applyFill="1" applyBorder="1" applyAlignment="1" applyProtection="1">
      <alignment vertical="center"/>
      <protection/>
    </xf>
    <xf numFmtId="0" fontId="3" fillId="49" borderId="21" xfId="0" applyFont="1" applyFill="1" applyBorder="1" applyAlignment="1" applyProtection="1">
      <alignment vertical="center"/>
      <protection/>
    </xf>
    <xf numFmtId="0" fontId="0" fillId="0" borderId="0" xfId="0" applyFill="1" applyAlignment="1" applyProtection="1">
      <alignment/>
      <protection/>
    </xf>
    <xf numFmtId="0" fontId="59" fillId="0" borderId="23" xfId="0" applyFont="1" applyFill="1" applyBorder="1" applyAlignment="1" applyProtection="1">
      <alignment vertical="top"/>
      <protection/>
    </xf>
    <xf numFmtId="0" fontId="59" fillId="0" borderId="24" xfId="0" applyFont="1" applyFill="1" applyBorder="1" applyAlignment="1" applyProtection="1">
      <alignment vertical="top"/>
      <protection/>
    </xf>
    <xf numFmtId="0" fontId="59" fillId="0" borderId="0" xfId="0" applyFont="1" applyFill="1" applyAlignment="1" applyProtection="1">
      <alignment/>
      <protection/>
    </xf>
    <xf numFmtId="0" fontId="59" fillId="0" borderId="0" xfId="0" applyFont="1" applyFill="1" applyBorder="1" applyAlignment="1" applyProtection="1">
      <alignment vertical="top"/>
      <protection/>
    </xf>
    <xf numFmtId="0" fontId="59" fillId="0" borderId="26" xfId="0" applyFont="1" applyFill="1" applyBorder="1" applyAlignment="1" applyProtection="1">
      <alignment vertical="top"/>
      <protection/>
    </xf>
    <xf numFmtId="0" fontId="60" fillId="0" borderId="27" xfId="0" applyFont="1" applyFill="1" applyBorder="1" applyAlignment="1" applyProtection="1">
      <alignment vertical="top"/>
      <protection/>
    </xf>
    <xf numFmtId="0" fontId="60" fillId="0" borderId="28"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3" fillId="50" borderId="24"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3" fillId="50" borderId="29" xfId="0" applyFont="1" applyFill="1" applyBorder="1" applyAlignment="1" applyProtection="1">
      <alignment vertical="top"/>
      <protection/>
    </xf>
    <xf numFmtId="0" fontId="3" fillId="50" borderId="27" xfId="0" applyFont="1" applyFill="1" applyBorder="1" applyAlignment="1" applyProtection="1">
      <alignment vertical="top"/>
      <protection/>
    </xf>
    <xf numFmtId="0" fontId="3" fillId="50" borderId="28"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50" borderId="25"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6" xfId="0" applyFont="1" applyFill="1" applyBorder="1" applyAlignment="1" applyProtection="1">
      <alignment vertical="top"/>
      <protection/>
    </xf>
    <xf numFmtId="0" fontId="3" fillId="49" borderId="16" xfId="0" applyFont="1" applyFill="1" applyBorder="1" applyAlignment="1" applyProtection="1">
      <alignment vertical="top" wrapText="1"/>
      <protection/>
    </xf>
    <xf numFmtId="0" fontId="6" fillId="13" borderId="0" xfId="0" applyFont="1" applyFill="1" applyAlignment="1" applyProtection="1">
      <alignment/>
      <protection/>
    </xf>
    <xf numFmtId="0" fontId="6" fillId="13" borderId="24" xfId="0" applyFont="1" applyFill="1" applyBorder="1" applyAlignment="1" applyProtection="1">
      <alignment vertical="center"/>
      <protection/>
    </xf>
    <xf numFmtId="0" fontId="0" fillId="0" borderId="0" xfId="0" applyFont="1" applyAlignment="1" applyProtection="1">
      <alignment/>
      <protection/>
    </xf>
    <xf numFmtId="0" fontId="4" fillId="18" borderId="22" xfId="0" applyFont="1" applyFill="1" applyBorder="1" applyAlignment="1" applyProtection="1">
      <alignment/>
      <protection/>
    </xf>
    <xf numFmtId="0" fontId="4" fillId="18" borderId="25" xfId="0" applyFont="1" applyFill="1" applyBorder="1" applyAlignment="1" applyProtection="1">
      <alignment/>
      <protection/>
    </xf>
    <xf numFmtId="0" fontId="58" fillId="18" borderId="25" xfId="0" applyFont="1" applyFill="1" applyBorder="1" applyAlignment="1" applyProtection="1">
      <alignment/>
      <protection/>
    </xf>
    <xf numFmtId="0" fontId="0" fillId="0" borderId="31" xfId="95" applyFill="1" applyBorder="1" applyAlignment="1">
      <alignment horizontal="left" vertical="top" wrapText="1"/>
      <protection/>
    </xf>
    <xf numFmtId="0" fontId="0" fillId="0" borderId="16" xfId="0" applyFont="1" applyBorder="1" applyAlignment="1">
      <alignment horizontal="left" vertical="top"/>
    </xf>
    <xf numFmtId="14" fontId="0" fillId="0" borderId="19" xfId="94" applyNumberFormat="1" applyBorder="1" applyAlignment="1">
      <alignment horizontal="left" vertical="top"/>
      <protection/>
    </xf>
    <xf numFmtId="0" fontId="0" fillId="0" borderId="16" xfId="94" applyBorder="1" applyAlignment="1">
      <alignment horizontal="left" vertical="top"/>
      <protection/>
    </xf>
    <xf numFmtId="0" fontId="0" fillId="0" borderId="16" xfId="94" applyBorder="1" applyAlignment="1">
      <alignment horizontal="left" vertical="top" wrapText="1"/>
      <protection/>
    </xf>
    <xf numFmtId="0" fontId="0" fillId="0" borderId="19" xfId="94" applyBorder="1" applyAlignment="1">
      <alignment horizontal="left" vertical="top"/>
      <protection/>
    </xf>
    <xf numFmtId="166" fontId="0" fillId="0" borderId="16" xfId="94" applyNumberFormat="1" applyBorder="1" applyAlignment="1">
      <alignment horizontal="left" vertical="top"/>
      <protection/>
    </xf>
    <xf numFmtId="14" fontId="0" fillId="0" borderId="19" xfId="0" applyNumberFormat="1" applyBorder="1" applyAlignment="1">
      <alignment horizontal="left" vertical="top"/>
    </xf>
    <xf numFmtId="0" fontId="0" fillId="0" borderId="16" xfId="0" applyFont="1" applyBorder="1" applyAlignment="1">
      <alignment horizontal="left" vertical="top" wrapText="1"/>
    </xf>
    <xf numFmtId="0" fontId="6" fillId="13" borderId="0" xfId="0" applyFont="1" applyFill="1" applyBorder="1" applyAlignment="1" applyProtection="1">
      <alignment vertical="center"/>
      <protection/>
    </xf>
    <xf numFmtId="0" fontId="0" fillId="0" borderId="16" xfId="95" applyFill="1" applyBorder="1" applyAlignment="1" applyProtection="1">
      <alignment vertical="top" wrapText="1"/>
      <protection locked="0"/>
    </xf>
    <xf numFmtId="0" fontId="0" fillId="0" borderId="16" xfId="95" applyNumberFormat="1" applyFill="1" applyBorder="1" applyAlignment="1" applyProtection="1">
      <alignment vertical="top" wrapText="1"/>
      <protection locked="0"/>
    </xf>
    <xf numFmtId="0" fontId="0" fillId="0" borderId="16" xfId="0" applyFont="1" applyFill="1" applyBorder="1" applyAlignment="1" applyProtection="1">
      <alignment vertical="top" wrapText="1"/>
      <protection locked="0"/>
    </xf>
    <xf numFmtId="0" fontId="0" fillId="0" borderId="16" xfId="0" applyFont="1" applyFill="1" applyBorder="1" applyAlignment="1" applyProtection="1">
      <alignment horizontal="left" vertical="top" wrapText="1"/>
      <protection locked="0"/>
    </xf>
    <xf numFmtId="0" fontId="0" fillId="0" borderId="0" xfId="0" applyFill="1" applyAlignment="1" applyProtection="1">
      <alignment/>
      <protection/>
    </xf>
    <xf numFmtId="0" fontId="0" fillId="0" borderId="31" xfId="95" applyFont="1" applyFill="1" applyBorder="1" applyAlignment="1">
      <alignment vertical="top" wrapText="1"/>
      <protection/>
    </xf>
    <xf numFmtId="0" fontId="0" fillId="18" borderId="32" xfId="0" applyFont="1" applyFill="1" applyBorder="1" applyAlignment="1" applyProtection="1">
      <alignment/>
      <protection/>
    </xf>
    <xf numFmtId="0" fontId="8" fillId="18" borderId="33" xfId="0" applyFont="1" applyFill="1" applyBorder="1" applyAlignment="1" applyProtection="1">
      <alignment/>
      <protection/>
    </xf>
    <xf numFmtId="0" fontId="0" fillId="18" borderId="33" xfId="0" applyFont="1" applyFill="1" applyBorder="1" applyAlignment="1" applyProtection="1">
      <alignment/>
      <protection/>
    </xf>
    <xf numFmtId="0" fontId="0" fillId="18" borderId="33" xfId="0" applyFont="1" applyFill="1" applyBorder="1" applyAlignment="1" applyProtection="1">
      <alignment/>
      <protection/>
    </xf>
    <xf numFmtId="0" fontId="0" fillId="18" borderId="34" xfId="0" applyFont="1" applyFill="1" applyBorder="1" applyAlignment="1" applyProtection="1">
      <alignment/>
      <protection/>
    </xf>
    <xf numFmtId="0" fontId="3" fillId="13" borderId="32" xfId="0" applyFont="1" applyFill="1" applyBorder="1" applyAlignment="1" applyProtection="1">
      <alignment vertical="center"/>
      <protection/>
    </xf>
    <xf numFmtId="0" fontId="0" fillId="13" borderId="33" xfId="0" applyFill="1" applyBorder="1" applyAlignment="1" applyProtection="1">
      <alignment vertical="top"/>
      <protection/>
    </xf>
    <xf numFmtId="0" fontId="0" fillId="13" borderId="34" xfId="0" applyFill="1" applyBorder="1" applyAlignment="1" applyProtection="1">
      <alignment vertical="top"/>
      <protection/>
    </xf>
    <xf numFmtId="0" fontId="0" fillId="0" borderId="33" xfId="0" applyBorder="1" applyAlignment="1" applyProtection="1">
      <alignment/>
      <protection/>
    </xf>
    <xf numFmtId="0" fontId="3" fillId="42" borderId="30" xfId="0" applyFont="1" applyFill="1" applyBorder="1" applyAlignment="1" applyProtection="1">
      <alignment vertical="center"/>
      <protection/>
    </xf>
    <xf numFmtId="0" fontId="0" fillId="0" borderId="35" xfId="0" applyFont="1" applyBorder="1" applyAlignment="1" applyProtection="1">
      <alignment vertical="center"/>
      <protection locked="0"/>
    </xf>
    <xf numFmtId="164" fontId="0" fillId="0" borderId="35" xfId="0" applyNumberFormat="1" applyFont="1" applyBorder="1" applyAlignment="1" applyProtection="1">
      <alignment horizontal="left" vertical="center"/>
      <protection locked="0"/>
    </xf>
    <xf numFmtId="0" fontId="58" fillId="0" borderId="30" xfId="0" applyFont="1" applyBorder="1" applyAlignment="1" applyProtection="1">
      <alignment vertical="center"/>
      <protection locked="0"/>
    </xf>
    <xf numFmtId="165" fontId="58" fillId="0" borderId="30" xfId="0" applyNumberFormat="1" applyFont="1" applyBorder="1" applyAlignment="1" applyProtection="1">
      <alignment vertical="center"/>
      <protection locked="0"/>
    </xf>
    <xf numFmtId="0" fontId="0" fillId="0" borderId="0" xfId="0" applyFont="1" applyAlignment="1">
      <alignment vertical="center"/>
    </xf>
    <xf numFmtId="0" fontId="0" fillId="0" borderId="31" xfId="0" applyFont="1" applyFill="1" applyBorder="1" applyAlignment="1">
      <alignment horizontal="left" vertical="top" wrapText="1"/>
    </xf>
    <xf numFmtId="0" fontId="0" fillId="0" borderId="31" xfId="0" applyFont="1" applyFill="1" applyBorder="1" applyAlignment="1">
      <alignment vertical="top" wrapText="1"/>
    </xf>
    <xf numFmtId="0" fontId="0" fillId="0" borderId="16" xfId="94" applyBorder="1" applyAlignment="1" applyProtection="1">
      <alignment vertical="top" wrapText="1"/>
      <protection locked="0"/>
    </xf>
    <xf numFmtId="0" fontId="0" fillId="0" borderId="31" xfId="95" applyFont="1" applyFill="1" applyBorder="1" applyAlignment="1">
      <alignment horizontal="left" vertical="top" wrapText="1"/>
      <protection/>
    </xf>
    <xf numFmtId="0" fontId="60" fillId="0" borderId="16" xfId="0" applyFont="1" applyFill="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58" fillId="0" borderId="31" xfId="95" applyFont="1" applyFill="1" applyBorder="1" applyAlignment="1">
      <alignment horizontal="left" vertical="top" wrapText="1"/>
      <protection/>
    </xf>
    <xf numFmtId="0" fontId="58" fillId="0" borderId="16" xfId="95" applyFont="1" applyFill="1" applyBorder="1" applyAlignment="1" applyProtection="1">
      <alignment vertical="top" wrapText="1"/>
      <protection locked="0"/>
    </xf>
    <xf numFmtId="0" fontId="61" fillId="50" borderId="36" xfId="0" applyFont="1" applyFill="1" applyBorder="1" applyAlignment="1" applyProtection="1">
      <alignment vertical="top"/>
      <protection/>
    </xf>
    <xf numFmtId="0" fontId="3" fillId="50" borderId="37" xfId="0" applyFont="1" applyFill="1" applyBorder="1" applyAlignment="1" applyProtection="1">
      <alignment vertical="top"/>
      <protection/>
    </xf>
    <xf numFmtId="0" fontId="3" fillId="50" borderId="38" xfId="0" applyFont="1" applyFill="1" applyBorder="1" applyAlignment="1" applyProtection="1">
      <alignment vertical="top"/>
      <protection/>
    </xf>
    <xf numFmtId="0" fontId="3" fillId="50" borderId="39" xfId="0" applyFont="1" applyFill="1" applyBorder="1" applyAlignment="1" applyProtection="1">
      <alignment vertical="top"/>
      <protection/>
    </xf>
    <xf numFmtId="0" fontId="3" fillId="50" borderId="33" xfId="0" applyFont="1" applyFill="1" applyBorder="1" applyAlignment="1" applyProtection="1">
      <alignment vertical="top"/>
      <protection/>
    </xf>
    <xf numFmtId="0" fontId="3" fillId="50" borderId="40" xfId="0" applyFont="1" applyFill="1" applyBorder="1" applyAlignment="1" applyProtection="1">
      <alignment vertical="top"/>
      <protection/>
    </xf>
    <xf numFmtId="0" fontId="3" fillId="50" borderId="41" xfId="0" applyFont="1" applyFill="1" applyBorder="1" applyAlignment="1" applyProtection="1">
      <alignment vertical="top"/>
      <protection/>
    </xf>
    <xf numFmtId="0" fontId="3" fillId="50" borderId="42" xfId="0" applyFont="1" applyFill="1" applyBorder="1" applyAlignment="1" applyProtection="1">
      <alignment vertical="top"/>
      <protection/>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3" fillId="51" borderId="39" xfId="0" applyFont="1" applyFill="1" applyBorder="1" applyAlignment="1">
      <alignment/>
    </xf>
    <xf numFmtId="0" fontId="3" fillId="49" borderId="36" xfId="0" applyFont="1" applyFill="1" applyBorder="1" applyAlignment="1">
      <alignment/>
    </xf>
    <xf numFmtId="0" fontId="3" fillId="49" borderId="37" xfId="0" applyFont="1" applyFill="1" applyBorder="1" applyAlignment="1">
      <alignment/>
    </xf>
    <xf numFmtId="0" fontId="3" fillId="49" borderId="38" xfId="0" applyFont="1" applyFill="1" applyBorder="1" applyAlignment="1">
      <alignment/>
    </xf>
    <xf numFmtId="0" fontId="0" fillId="0" borderId="33" xfId="0" applyFill="1" applyBorder="1" applyAlignment="1">
      <alignment/>
    </xf>
    <xf numFmtId="0" fontId="5" fillId="51" borderId="39" xfId="0" applyFont="1" applyFill="1" applyBorder="1" applyAlignment="1">
      <alignment/>
    </xf>
    <xf numFmtId="0" fontId="3" fillId="13" borderId="43" xfId="0" applyFont="1" applyFill="1" applyBorder="1" applyAlignment="1">
      <alignment/>
    </xf>
    <xf numFmtId="0" fontId="0" fillId="52" borderId="44" xfId="0" applyFill="1" applyBorder="1" applyAlignment="1">
      <alignment/>
    </xf>
    <xf numFmtId="0" fontId="3" fillId="13" borderId="44" xfId="0" applyFont="1" applyFill="1" applyBorder="1" applyAlignment="1">
      <alignment/>
    </xf>
    <xf numFmtId="0" fontId="0" fillId="52" borderId="45" xfId="0" applyFill="1" applyBorder="1" applyAlignment="1">
      <alignment/>
    </xf>
    <xf numFmtId="0" fontId="3" fillId="13" borderId="46" xfId="0" applyFont="1" applyFill="1" applyBorder="1" applyAlignment="1">
      <alignment/>
    </xf>
    <xf numFmtId="0" fontId="3" fillId="13" borderId="47" xfId="0" applyFont="1" applyFill="1" applyBorder="1" applyAlignment="1">
      <alignment/>
    </xf>
    <xf numFmtId="0" fontId="3" fillId="13" borderId="48" xfId="0" applyFont="1" applyFill="1" applyBorder="1" applyAlignment="1">
      <alignment/>
    </xf>
    <xf numFmtId="0" fontId="0" fillId="51" borderId="39" xfId="0" applyFill="1" applyBorder="1" applyAlignment="1">
      <alignment/>
    </xf>
    <xf numFmtId="0" fontId="7" fillId="49" borderId="49" xfId="0" applyFont="1" applyFill="1" applyBorder="1" applyAlignment="1">
      <alignment horizontal="center" vertical="center" wrapText="1"/>
    </xf>
    <xf numFmtId="0" fontId="7" fillId="49" borderId="50" xfId="0" applyFont="1" applyFill="1" applyBorder="1" applyAlignment="1">
      <alignment horizontal="center" vertical="center" wrapText="1"/>
    </xf>
    <xf numFmtId="0" fontId="7" fillId="49" borderId="51" xfId="0" applyFont="1" applyFill="1" applyBorder="1" applyAlignment="1">
      <alignment horizontal="center" vertical="center" wrapText="1"/>
    </xf>
    <xf numFmtId="0" fontId="0" fillId="49" borderId="52" xfId="0" applyFont="1" applyFill="1" applyBorder="1" applyAlignment="1">
      <alignment vertical="center"/>
    </xf>
    <xf numFmtId="0" fontId="7" fillId="49" borderId="16" xfId="0" applyFont="1" applyFill="1" applyBorder="1" applyAlignment="1">
      <alignment horizontal="center" vertical="center"/>
    </xf>
    <xf numFmtId="0" fontId="7" fillId="49" borderId="35" xfId="0" applyFont="1" applyFill="1" applyBorder="1" applyAlignment="1">
      <alignment horizontal="center" vertical="center"/>
    </xf>
    <xf numFmtId="0" fontId="0" fillId="0" borderId="33" xfId="0" applyBorder="1" applyAlignment="1">
      <alignment/>
    </xf>
    <xf numFmtId="0" fontId="5" fillId="51" borderId="39" xfId="0" applyFont="1" applyFill="1" applyBorder="1" applyAlignment="1">
      <alignment vertical="top"/>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3" fillId="0" borderId="53" xfId="0" applyFont="1" applyBorder="1" applyAlignment="1">
      <alignment vertical="center"/>
    </xf>
    <xf numFmtId="0" fontId="3" fillId="0" borderId="54" xfId="0" applyFont="1" applyBorder="1" applyAlignment="1">
      <alignment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33" xfId="0" applyBorder="1" applyAlignment="1">
      <alignment/>
    </xf>
    <xf numFmtId="0" fontId="3" fillId="0" borderId="0" xfId="0" applyFont="1" applyBorder="1" applyAlignment="1">
      <alignment/>
    </xf>
    <xf numFmtId="0" fontId="3" fillId="13" borderId="45" xfId="0" applyFont="1" applyFill="1" applyBorder="1" applyAlignment="1">
      <alignment/>
    </xf>
    <xf numFmtId="0" fontId="0" fillId="0" borderId="39" xfId="0" applyBorder="1" applyAlignment="1">
      <alignment/>
    </xf>
    <xf numFmtId="0" fontId="7" fillId="49" borderId="57" xfId="0" applyFont="1" applyFill="1" applyBorder="1" applyAlignment="1">
      <alignment horizontal="center" vertical="center"/>
    </xf>
    <xf numFmtId="0" fontId="7" fillId="51" borderId="0" xfId="0" applyFont="1" applyFill="1" applyBorder="1" applyAlignment="1">
      <alignment horizontal="center" vertical="center"/>
    </xf>
    <xf numFmtId="0" fontId="0" fillId="0" borderId="31" xfId="0" applyFont="1" applyBorder="1" applyAlignment="1">
      <alignment horizontal="center" vertical="center"/>
    </xf>
    <xf numFmtId="0" fontId="5" fillId="0" borderId="31" xfId="0" applyFont="1" applyFill="1" applyBorder="1" applyAlignment="1">
      <alignment horizontal="center" vertical="top" wrapText="1"/>
    </xf>
    <xf numFmtId="0" fontId="0" fillId="0" borderId="40" xfId="0" applyBorder="1" applyAlignment="1">
      <alignment/>
    </xf>
    <xf numFmtId="0" fontId="0" fillId="0" borderId="41" xfId="0" applyBorder="1" applyAlignment="1">
      <alignment/>
    </xf>
    <xf numFmtId="0" fontId="5" fillId="0" borderId="41" xfId="0" applyFont="1" applyFill="1" applyBorder="1" applyAlignment="1">
      <alignment vertical="top" wrapText="1"/>
    </xf>
    <xf numFmtId="0" fontId="0" fillId="0" borderId="42" xfId="0" applyBorder="1" applyAlignment="1">
      <alignment/>
    </xf>
    <xf numFmtId="0" fontId="3" fillId="42" borderId="45" xfId="0" applyFont="1" applyFill="1" applyBorder="1" applyAlignment="1" applyProtection="1">
      <alignment/>
      <protection locked="0"/>
    </xf>
    <xf numFmtId="0" fontId="3" fillId="49" borderId="45" xfId="0" applyFont="1" applyFill="1" applyBorder="1" applyAlignment="1" applyProtection="1">
      <alignment vertical="top" wrapText="1"/>
      <protection locked="0"/>
    </xf>
    <xf numFmtId="0" fontId="0" fillId="0" borderId="58"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0" fillId="0" borderId="0" xfId="0" applyAlignment="1" applyProtection="1">
      <alignment/>
      <protection locked="0"/>
    </xf>
    <xf numFmtId="0" fontId="3" fillId="42" borderId="20" xfId="0" applyFont="1" applyFill="1" applyBorder="1" applyAlignment="1" applyProtection="1">
      <alignment/>
      <protection locked="0"/>
    </xf>
    <xf numFmtId="0" fontId="3" fillId="49" borderId="31" xfId="0" applyFont="1" applyFill="1" applyBorder="1" applyAlignment="1" applyProtection="1">
      <alignment vertical="top" wrapText="1"/>
      <protection locked="0"/>
    </xf>
    <xf numFmtId="0" fontId="0" fillId="0" borderId="31" xfId="0" applyBorder="1" applyAlignment="1" applyProtection="1">
      <alignment vertical="top"/>
      <protection locked="0"/>
    </xf>
    <xf numFmtId="0" fontId="0" fillId="0" borderId="31" xfId="0" applyBorder="1" applyAlignment="1" applyProtection="1">
      <alignment vertical="top" wrapText="1"/>
      <protection locked="0"/>
    </xf>
    <xf numFmtId="0" fontId="0" fillId="0" borderId="56" xfId="0" applyFont="1" applyBorder="1" applyAlignment="1" applyProtection="1">
      <alignment horizontal="left" vertical="top" wrapText="1"/>
      <protection locked="0"/>
    </xf>
    <xf numFmtId="0" fontId="0" fillId="0" borderId="0" xfId="0" applyFont="1" applyAlignment="1" applyProtection="1">
      <alignment/>
      <protection locked="0"/>
    </xf>
    <xf numFmtId="0" fontId="0" fillId="0" borderId="19" xfId="0" applyFont="1" applyBorder="1" applyAlignment="1" applyProtection="1">
      <alignment horizontal="left" vertical="top" wrapText="1"/>
      <protection locked="0"/>
    </xf>
    <xf numFmtId="0" fontId="0" fillId="0" borderId="31" xfId="0" applyNumberFormat="1" applyFont="1" applyFill="1" applyBorder="1" applyAlignment="1">
      <alignment horizontal="center" vertical="top" wrapText="1"/>
    </xf>
    <xf numFmtId="0" fontId="0" fillId="51" borderId="43" xfId="0" applyFont="1" applyFill="1" applyBorder="1" applyAlignment="1">
      <alignment/>
    </xf>
    <xf numFmtId="0" fontId="0" fillId="0" borderId="44" xfId="0" applyFont="1" applyBorder="1" applyAlignment="1">
      <alignment/>
    </xf>
    <xf numFmtId="0" fontId="0" fillId="0" borderId="16" xfId="0" applyBorder="1" applyAlignment="1">
      <alignment horizontal="left" vertical="top" wrapText="1"/>
    </xf>
    <xf numFmtId="0" fontId="0" fillId="0" borderId="31" xfId="0" applyFont="1" applyBorder="1" applyAlignment="1" applyProtection="1">
      <alignment vertical="top" wrapText="1"/>
      <protection locked="0"/>
    </xf>
    <xf numFmtId="0" fontId="0" fillId="0" borderId="31" xfId="0" applyFont="1" applyBorder="1" applyAlignment="1" applyProtection="1">
      <alignment vertical="top"/>
      <protection locked="0"/>
    </xf>
    <xf numFmtId="0" fontId="0" fillId="0" borderId="31" xfId="0" applyFont="1" applyBorder="1" applyAlignment="1">
      <alignment vertical="top"/>
    </xf>
    <xf numFmtId="0" fontId="0" fillId="0" borderId="31" xfId="94" applyNumberFormat="1" applyBorder="1" applyAlignment="1" applyProtection="1">
      <alignment horizontal="center" vertical="top"/>
      <protection/>
    </xf>
    <xf numFmtId="2" fontId="3" fillId="0" borderId="45" xfId="0" applyNumberFormat="1" applyFont="1" applyBorder="1" applyAlignment="1">
      <alignment horizontal="center"/>
    </xf>
    <xf numFmtId="1" fontId="3" fillId="0" borderId="31" xfId="0" applyNumberFormat="1" applyFont="1" applyFill="1" applyBorder="1" applyAlignment="1">
      <alignment horizontal="center" vertical="center"/>
    </xf>
    <xf numFmtId="0" fontId="0" fillId="0" borderId="31" xfId="94" applyFill="1" applyBorder="1" applyAlignment="1">
      <alignment horizontal="left" vertical="top" wrapText="1"/>
      <protection/>
    </xf>
    <xf numFmtId="0" fontId="0" fillId="51" borderId="31" xfId="94" applyFill="1" applyBorder="1" applyAlignment="1">
      <alignment vertical="top" wrapText="1"/>
      <protection/>
    </xf>
    <xf numFmtId="0" fontId="0" fillId="0" borderId="31" xfId="94" applyFont="1" applyFill="1" applyBorder="1" applyAlignment="1">
      <alignment horizontal="left" vertical="top" wrapText="1"/>
      <protection/>
    </xf>
    <xf numFmtId="0" fontId="0" fillId="0" borderId="3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0" fillId="0" borderId="42" xfId="0" applyFont="1" applyFill="1" applyBorder="1" applyAlignment="1" applyProtection="1">
      <alignment horizontal="left" vertical="top" wrapText="1"/>
      <protection/>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28">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5762625</xdr:colOff>
      <xdr:row>0</xdr:row>
      <xdr:rowOff>76200</xdr:rowOff>
    </xdr:from>
    <xdr:to>
      <xdr:col>2</xdr:col>
      <xdr:colOff>6800850</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6981825"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3"/>
  <sheetViews>
    <sheetView showGridLines="0" tabSelected="1" zoomScale="80" zoomScaleNormal="80" zoomScalePageLayoutView="0" workbookViewId="0" topLeftCell="A1">
      <selection activeCell="C17" sqref="C17"/>
    </sheetView>
  </sheetViews>
  <sheetFormatPr defaultColWidth="9.140625" defaultRowHeight="12.75"/>
  <cols>
    <col min="1" max="2" width="9.140625" style="38" customWidth="1"/>
    <col min="3" max="3" width="105.7109375" style="38" customWidth="1"/>
    <col min="4" max="16384" width="9.140625" style="38" customWidth="1"/>
  </cols>
  <sheetData>
    <row r="1" spans="1:3" ht="15.75">
      <c r="A1" s="102" t="s">
        <v>91</v>
      </c>
      <c r="B1" s="37"/>
      <c r="C1" s="121"/>
    </row>
    <row r="2" spans="1:3" ht="15.75">
      <c r="A2" s="103" t="s">
        <v>90</v>
      </c>
      <c r="B2" s="39"/>
      <c r="C2" s="122"/>
    </row>
    <row r="3" spans="1:3" ht="12.75">
      <c r="A3" s="104"/>
      <c r="B3" s="40"/>
      <c r="C3" s="123"/>
    </row>
    <row r="4" spans="1:3" ht="12.75">
      <c r="A4" s="104" t="s">
        <v>98</v>
      </c>
      <c r="B4" s="41"/>
      <c r="C4" s="124"/>
    </row>
    <row r="5" spans="1:3" ht="12.75">
      <c r="A5" s="104" t="s">
        <v>476</v>
      </c>
      <c r="B5" s="41"/>
      <c r="C5" s="124"/>
    </row>
    <row r="6" spans="1:3" ht="12.75">
      <c r="A6" s="104" t="s">
        <v>477</v>
      </c>
      <c r="B6" s="41"/>
      <c r="C6" s="124"/>
    </row>
    <row r="7" spans="1:3" ht="12.75">
      <c r="A7" s="42"/>
      <c r="B7" s="43"/>
      <c r="C7" s="125"/>
    </row>
    <row r="8" spans="1:3" ht="18" customHeight="1">
      <c r="A8" s="44" t="s">
        <v>0</v>
      </c>
      <c r="B8" s="45"/>
      <c r="C8" s="126"/>
    </row>
    <row r="9" spans="1:3" ht="12.75" customHeight="1">
      <c r="A9" s="46" t="s">
        <v>92</v>
      </c>
      <c r="B9" s="47"/>
      <c r="C9" s="127"/>
    </row>
    <row r="10" spans="1:3" ht="12.75">
      <c r="A10" s="46" t="s">
        <v>93</v>
      </c>
      <c r="B10" s="47"/>
      <c r="C10" s="127"/>
    </row>
    <row r="11" spans="1:3" ht="12.75">
      <c r="A11" s="46" t="s">
        <v>94</v>
      </c>
      <c r="B11" s="47"/>
      <c r="C11" s="127"/>
    </row>
    <row r="12" spans="1:3" ht="12.75">
      <c r="A12" s="46" t="s">
        <v>95</v>
      </c>
      <c r="B12" s="47"/>
      <c r="C12" s="127"/>
    </row>
    <row r="13" spans="1:3" ht="12.75">
      <c r="A13" s="46" t="s">
        <v>96</v>
      </c>
      <c r="B13" s="47"/>
      <c r="C13" s="127"/>
    </row>
    <row r="14" spans="1:3" ht="12.75">
      <c r="A14" s="48"/>
      <c r="B14" s="49"/>
      <c r="C14" s="128"/>
    </row>
    <row r="15" ht="12.75">
      <c r="C15" s="129"/>
    </row>
    <row r="16" spans="1:3" ht="12.75">
      <c r="A16" s="50" t="s">
        <v>1</v>
      </c>
      <c r="B16" s="51"/>
      <c r="C16" s="130"/>
    </row>
    <row r="17" spans="1:3" ht="12.75">
      <c r="A17" s="52" t="s">
        <v>2</v>
      </c>
      <c r="B17" s="53"/>
      <c r="C17" s="131"/>
    </row>
    <row r="18" spans="1:3" ht="12.75">
      <c r="A18" s="52" t="s">
        <v>365</v>
      </c>
      <c r="B18" s="53"/>
      <c r="C18" s="131"/>
    </row>
    <row r="19" spans="1:3" ht="12.75">
      <c r="A19" s="52" t="s">
        <v>3</v>
      </c>
      <c r="B19" s="53"/>
      <c r="C19" s="132"/>
    </row>
    <row r="20" spans="1:3" ht="12.75">
      <c r="A20" s="52" t="s">
        <v>4</v>
      </c>
      <c r="B20" s="53"/>
      <c r="C20" s="131"/>
    </row>
    <row r="21" spans="1:3" ht="12.75">
      <c r="A21" s="52" t="s">
        <v>366</v>
      </c>
      <c r="B21" s="53"/>
      <c r="C21" s="131"/>
    </row>
    <row r="22" spans="1:3" ht="12.75">
      <c r="A22" s="52" t="s">
        <v>367</v>
      </c>
      <c r="B22" s="53"/>
      <c r="C22" s="131"/>
    </row>
    <row r="23" spans="1:3" ht="12.75">
      <c r="A23" s="52" t="s">
        <v>5</v>
      </c>
      <c r="B23" s="53"/>
      <c r="C23" s="131"/>
    </row>
    <row r="24" spans="1:3" ht="12.75">
      <c r="A24" s="52" t="s">
        <v>89</v>
      </c>
      <c r="B24" s="53"/>
      <c r="C24" s="131"/>
    </row>
    <row r="25" spans="1:3" ht="12.75">
      <c r="A25" s="52" t="s">
        <v>58</v>
      </c>
      <c r="B25" s="53"/>
      <c r="C25" s="131"/>
    </row>
    <row r="26" ht="12.75">
      <c r="C26" s="129"/>
    </row>
    <row r="27" spans="1:3" ht="12.75">
      <c r="A27" s="50" t="s">
        <v>62</v>
      </c>
      <c r="B27" s="51"/>
      <c r="C27" s="130"/>
    </row>
    <row r="28" spans="1:3" ht="12.75">
      <c r="A28" s="54"/>
      <c r="B28" s="55"/>
      <c r="C28" s="58"/>
    </row>
    <row r="29" spans="1:3" ht="12.75">
      <c r="A29" s="52" t="s">
        <v>9</v>
      </c>
      <c r="B29" s="56"/>
      <c r="C29" s="133"/>
    </row>
    <row r="30" spans="1:3" ht="12.75">
      <c r="A30" s="52" t="s">
        <v>10</v>
      </c>
      <c r="B30" s="56"/>
      <c r="C30" s="133"/>
    </row>
    <row r="31" spans="1:3" ht="12.75" customHeight="1">
      <c r="A31" s="52" t="s">
        <v>11</v>
      </c>
      <c r="B31" s="56"/>
      <c r="C31" s="133"/>
    </row>
    <row r="32" spans="1:3" ht="12.75" customHeight="1">
      <c r="A32" s="52" t="s">
        <v>12</v>
      </c>
      <c r="B32" s="57"/>
      <c r="C32" s="134"/>
    </row>
    <row r="33" spans="1:3" ht="12.75">
      <c r="A33" s="52" t="s">
        <v>13</v>
      </c>
      <c r="B33" s="56"/>
      <c r="C33" s="133"/>
    </row>
    <row r="34" spans="1:3" ht="12.75">
      <c r="A34" s="54"/>
      <c r="B34" s="55"/>
      <c r="C34" s="58"/>
    </row>
    <row r="35" spans="1:3" ht="12.75">
      <c r="A35" s="52" t="s">
        <v>9</v>
      </c>
      <c r="B35" s="56"/>
      <c r="C35" s="133"/>
    </row>
    <row r="36" spans="1:3" ht="12.75">
      <c r="A36" s="52" t="s">
        <v>10</v>
      </c>
      <c r="B36" s="56"/>
      <c r="C36" s="133"/>
    </row>
    <row r="37" spans="1:3" ht="12.75">
      <c r="A37" s="52" t="s">
        <v>11</v>
      </c>
      <c r="B37" s="56"/>
      <c r="C37" s="133"/>
    </row>
    <row r="38" spans="1:3" ht="12.75">
      <c r="A38" s="52" t="s">
        <v>12</v>
      </c>
      <c r="B38" s="57"/>
      <c r="C38" s="134"/>
    </row>
    <row r="39" spans="1:3" ht="12.75">
      <c r="A39" s="52" t="s">
        <v>13</v>
      </c>
      <c r="B39" s="56"/>
      <c r="C39" s="133"/>
    </row>
    <row r="41" ht="12.75">
      <c r="A41" s="135" t="s">
        <v>63</v>
      </c>
    </row>
    <row r="42" ht="12.75">
      <c r="A42" s="135" t="s">
        <v>337</v>
      </c>
    </row>
    <row r="43" ht="12.75">
      <c r="A43" s="135" t="s">
        <v>338</v>
      </c>
    </row>
    <row r="45" ht="12.75" customHeight="1" hidden="1"/>
    <row r="46" ht="12.75" customHeight="1" hidden="1"/>
    <row r="47" ht="12.75" customHeight="1" hidden="1"/>
  </sheetData>
  <sheetProtection/>
  <dataValidations count="3">
    <dataValidation allowBlank="1" showInputMessage="1" showErrorMessage="1" prompt="Insert unique identifier for the computer or device" sqref="C21:C25"/>
    <dataValidation allowBlank="1" showInputMessage="1" showErrorMessage="1" prompt="Insert tester name and organization" sqref="C20"/>
    <dataValidation allowBlank="1" showInputMessage="1" showErrorMessage="1" prompt="Insert City, State and address or building" sqref="C18"/>
  </dataValidations>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6"/>
  <sheetViews>
    <sheetView showGridLines="0" zoomScale="90" zoomScaleNormal="90" zoomScalePageLayoutView="0" workbookViewId="0" topLeftCell="A1">
      <selection activeCell="C42" sqref="C42:C43"/>
    </sheetView>
  </sheetViews>
  <sheetFormatPr defaultColWidth="9.140625" defaultRowHeight="12.75"/>
  <cols>
    <col min="2" max="3" width="11.57421875" style="0" customWidth="1"/>
    <col min="4" max="4" width="12.57421875" style="0" customWidth="1"/>
    <col min="5" max="5" width="11.8515625" style="0" customWidth="1"/>
    <col min="6" max="6" width="13.140625" style="0" customWidth="1"/>
    <col min="7" max="7" width="11.140625" style="0" customWidth="1"/>
    <col min="8" max="9" width="14.140625" style="0" hidden="1" customWidth="1"/>
    <col min="14" max="14" width="9.140625" style="0" customWidth="1"/>
  </cols>
  <sheetData>
    <row r="1" spans="1:16" ht="12.75">
      <c r="A1" s="8" t="s">
        <v>64</v>
      </c>
      <c r="B1" s="9"/>
      <c r="C1" s="9"/>
      <c r="D1" s="9"/>
      <c r="E1" s="9"/>
      <c r="F1" s="9"/>
      <c r="G1" s="9"/>
      <c r="H1" s="9"/>
      <c r="I1" s="9"/>
      <c r="J1" s="9"/>
      <c r="K1" s="9"/>
      <c r="L1" s="9"/>
      <c r="M1" s="9"/>
      <c r="N1" s="9"/>
      <c r="O1" s="9"/>
      <c r="P1" s="10"/>
    </row>
    <row r="2" spans="1:16" s="1" customFormat="1" ht="18" customHeight="1">
      <c r="A2" s="11" t="s">
        <v>19</v>
      </c>
      <c r="B2" s="12"/>
      <c r="C2" s="12"/>
      <c r="D2" s="12"/>
      <c r="E2" s="12"/>
      <c r="F2" s="12"/>
      <c r="G2" s="12"/>
      <c r="H2" s="12"/>
      <c r="I2" s="12"/>
      <c r="J2" s="12"/>
      <c r="K2" s="12"/>
      <c r="L2" s="12"/>
      <c r="M2" s="12"/>
      <c r="N2" s="12"/>
      <c r="O2" s="12"/>
      <c r="P2" s="13"/>
    </row>
    <row r="3" spans="1:16" s="1" customFormat="1" ht="12.75" customHeight="1">
      <c r="A3" s="14" t="s">
        <v>391</v>
      </c>
      <c r="B3" s="15"/>
      <c r="C3" s="15"/>
      <c r="D3" s="15"/>
      <c r="E3" s="15"/>
      <c r="F3" s="15"/>
      <c r="G3" s="15"/>
      <c r="H3" s="15"/>
      <c r="I3" s="15"/>
      <c r="J3" s="15"/>
      <c r="K3" s="15"/>
      <c r="L3" s="15"/>
      <c r="M3" s="15"/>
      <c r="N3" s="15"/>
      <c r="O3" s="15"/>
      <c r="P3" s="16"/>
    </row>
    <row r="4" spans="1:16" s="1" customFormat="1" ht="12.75">
      <c r="A4" s="14"/>
      <c r="B4" s="15"/>
      <c r="C4" s="15"/>
      <c r="D4" s="15"/>
      <c r="E4" s="15"/>
      <c r="F4" s="15"/>
      <c r="G4" s="15"/>
      <c r="H4" s="15"/>
      <c r="I4" s="15"/>
      <c r="J4" s="15"/>
      <c r="K4" s="15"/>
      <c r="L4" s="15"/>
      <c r="M4" s="15"/>
      <c r="N4" s="15"/>
      <c r="O4" s="15"/>
      <c r="P4" s="16"/>
    </row>
    <row r="5" spans="1:16" s="1" customFormat="1" ht="12.75">
      <c r="A5" s="14" t="s">
        <v>85</v>
      </c>
      <c r="B5" s="15"/>
      <c r="C5" s="15"/>
      <c r="D5" s="15"/>
      <c r="E5" s="15"/>
      <c r="F5" s="15"/>
      <c r="G5" s="15"/>
      <c r="H5" s="15"/>
      <c r="I5" s="15"/>
      <c r="J5" s="15"/>
      <c r="K5" s="15"/>
      <c r="L5" s="15"/>
      <c r="M5" s="15"/>
      <c r="N5" s="15"/>
      <c r="O5" s="15"/>
      <c r="P5" s="16"/>
    </row>
    <row r="6" spans="1:16" s="1" customFormat="1" ht="12.75">
      <c r="A6" s="14" t="s">
        <v>86</v>
      </c>
      <c r="B6" s="15"/>
      <c r="C6" s="15"/>
      <c r="D6" s="15"/>
      <c r="E6" s="15"/>
      <c r="F6" s="15"/>
      <c r="G6" s="15"/>
      <c r="H6" s="15"/>
      <c r="I6" s="15"/>
      <c r="J6" s="15"/>
      <c r="K6" s="15"/>
      <c r="L6" s="15"/>
      <c r="M6" s="15"/>
      <c r="N6" s="15"/>
      <c r="O6" s="15"/>
      <c r="P6" s="16"/>
    </row>
    <row r="7" spans="1:16" s="1" customFormat="1" ht="12.75">
      <c r="A7" s="25"/>
      <c r="B7" s="17"/>
      <c r="C7" s="17"/>
      <c r="D7" s="17"/>
      <c r="E7" s="17"/>
      <c r="F7" s="17"/>
      <c r="G7" s="17"/>
      <c r="H7" s="17"/>
      <c r="I7" s="17"/>
      <c r="J7" s="17"/>
      <c r="K7" s="17"/>
      <c r="L7" s="17"/>
      <c r="M7" s="17"/>
      <c r="N7" s="17"/>
      <c r="O7" s="17"/>
      <c r="P7" s="18"/>
    </row>
    <row r="8" spans="1:16" ht="12.75">
      <c r="A8" s="152"/>
      <c r="B8" s="153"/>
      <c r="C8" s="153"/>
      <c r="D8" s="153"/>
      <c r="E8" s="153"/>
      <c r="F8" s="153"/>
      <c r="G8" s="153"/>
      <c r="H8" s="153"/>
      <c r="I8" s="153"/>
      <c r="J8" s="153"/>
      <c r="K8" s="153"/>
      <c r="L8" s="153"/>
      <c r="M8" s="153"/>
      <c r="N8" s="153"/>
      <c r="O8" s="153"/>
      <c r="P8" s="154"/>
    </row>
    <row r="9" spans="1:16" s="1" customFormat="1" ht="12.75" customHeight="1">
      <c r="A9" s="155"/>
      <c r="B9" s="156" t="s">
        <v>392</v>
      </c>
      <c r="C9" s="157"/>
      <c r="D9" s="157"/>
      <c r="E9" s="157"/>
      <c r="F9" s="157"/>
      <c r="G9" s="158"/>
      <c r="H9"/>
      <c r="I9"/>
      <c r="J9"/>
      <c r="P9" s="159"/>
    </row>
    <row r="10" spans="1:16" s="1" customFormat="1" ht="12.75" customHeight="1">
      <c r="A10" s="160" t="s">
        <v>393</v>
      </c>
      <c r="B10" s="161" t="s">
        <v>394</v>
      </c>
      <c r="C10" s="162"/>
      <c r="D10" s="163"/>
      <c r="E10" s="163"/>
      <c r="F10" s="163"/>
      <c r="G10" s="164"/>
      <c r="H10"/>
      <c r="I10"/>
      <c r="J10"/>
      <c r="K10" s="165" t="s">
        <v>395</v>
      </c>
      <c r="L10" s="166"/>
      <c r="M10" s="166"/>
      <c r="N10" s="166"/>
      <c r="O10" s="167"/>
      <c r="P10" s="159"/>
    </row>
    <row r="11" spans="1:16" ht="36">
      <c r="A11" s="168"/>
      <c r="B11" s="169" t="s">
        <v>396</v>
      </c>
      <c r="C11" s="170" t="s">
        <v>397</v>
      </c>
      <c r="D11" s="170" t="s">
        <v>398</v>
      </c>
      <c r="E11" s="170" t="s">
        <v>20</v>
      </c>
      <c r="F11" s="170" t="s">
        <v>437</v>
      </c>
      <c r="G11" s="171" t="s">
        <v>399</v>
      </c>
      <c r="K11" s="172" t="s">
        <v>27</v>
      </c>
      <c r="L11" s="36"/>
      <c r="M11" s="173" t="s">
        <v>26</v>
      </c>
      <c r="N11" s="173" t="s">
        <v>22</v>
      </c>
      <c r="O11" s="174" t="s">
        <v>23</v>
      </c>
      <c r="P11" s="175"/>
    </row>
    <row r="12" spans="1:16" ht="12.75" customHeight="1">
      <c r="A12" s="176"/>
      <c r="B12" s="177">
        <f>COUNTIF('Test Cases'!I3:I311,"Pass")</f>
        <v>0</v>
      </c>
      <c r="C12" s="178">
        <f>COUNTIF('Test Cases'!I3:I311,"Fail")</f>
        <v>0</v>
      </c>
      <c r="D12" s="177">
        <f>COUNTIF('Test Cases'!I3:I311,"Info")</f>
        <v>0</v>
      </c>
      <c r="E12" s="177">
        <f>COUNTIF('Test Cases'!I3:I311,"N/A")</f>
        <v>0</v>
      </c>
      <c r="F12" s="177">
        <f>B12+C12</f>
        <v>0</v>
      </c>
      <c r="G12" s="216">
        <f>D20</f>
        <v>0</v>
      </c>
      <c r="K12" s="179" t="s">
        <v>400</v>
      </c>
      <c r="L12" s="180"/>
      <c r="M12" s="181">
        <f>COUNTA('Test Cases'!I3:I311)</f>
        <v>0</v>
      </c>
      <c r="N12" s="181">
        <f>O12-M12</f>
        <v>51</v>
      </c>
      <c r="O12" s="182">
        <f>COUNTA('Test Cases'!A3:A311)</f>
        <v>51</v>
      </c>
      <c r="P12" s="183"/>
    </row>
    <row r="13" spans="1:16" ht="12.75" customHeight="1">
      <c r="A13" s="176"/>
      <c r="B13" s="184"/>
      <c r="C13" s="2"/>
      <c r="D13" s="2"/>
      <c r="E13" s="2"/>
      <c r="F13" s="2"/>
      <c r="G13" s="2"/>
      <c r="K13" s="19"/>
      <c r="L13" s="19"/>
      <c r="M13" s="19"/>
      <c r="N13" s="19"/>
      <c r="O13" s="19"/>
      <c r="P13" s="183"/>
    </row>
    <row r="14" spans="1:16" ht="12.75" customHeight="1">
      <c r="A14" s="176"/>
      <c r="B14" s="161" t="s">
        <v>401</v>
      </c>
      <c r="C14" s="163"/>
      <c r="D14" s="163"/>
      <c r="E14" s="163"/>
      <c r="F14" s="163"/>
      <c r="G14" s="185"/>
      <c r="K14" s="19"/>
      <c r="L14" s="19"/>
      <c r="M14" s="19"/>
      <c r="N14" s="19"/>
      <c r="O14" s="19"/>
      <c r="P14" s="183"/>
    </row>
    <row r="15" spans="1:16" ht="12.75" customHeight="1">
      <c r="A15" s="186"/>
      <c r="B15" s="187" t="s">
        <v>402</v>
      </c>
      <c r="C15" s="187" t="s">
        <v>44</v>
      </c>
      <c r="D15" s="187" t="s">
        <v>7</v>
      </c>
      <c r="E15" s="187" t="s">
        <v>8</v>
      </c>
      <c r="F15" s="187" t="s">
        <v>20</v>
      </c>
      <c r="G15" s="187" t="s">
        <v>403</v>
      </c>
      <c r="H15" s="188" t="s">
        <v>438</v>
      </c>
      <c r="I15" s="188" t="s">
        <v>439</v>
      </c>
      <c r="K15" s="3"/>
      <c r="L15" s="3"/>
      <c r="M15" s="3"/>
      <c r="N15" s="3"/>
      <c r="O15" s="3"/>
      <c r="P15" s="175"/>
    </row>
    <row r="16" spans="1:16" ht="12.75" customHeight="1">
      <c r="A16" s="186"/>
      <c r="B16" s="189">
        <v>4</v>
      </c>
      <c r="C16" s="190">
        <f>COUNTIF('Test Cases'!AA:AA,B16)</f>
        <v>2</v>
      </c>
      <c r="D16" s="177">
        <f>_xlfn.COUNTIFS('Test Cases'!AA:AA,B16,'Test Cases'!I:I,$D$15)</f>
        <v>0</v>
      </c>
      <c r="E16" s="177">
        <f>_xlfn.COUNTIFS('Test Cases'!AA:AA,B16,'Test Cases'!I:I,$E$15)</f>
        <v>0</v>
      </c>
      <c r="F16" s="177">
        <f>_xlfn.COUNTIFS('Test Cases'!AA:AA,B16,'Test Cases'!I:I,$F$15)</f>
        <v>0</v>
      </c>
      <c r="G16" s="207" t="s">
        <v>465</v>
      </c>
      <c r="K16" s="2"/>
      <c r="L16" s="2"/>
      <c r="M16" s="2"/>
      <c r="N16" s="2"/>
      <c r="O16" s="2"/>
      <c r="P16" s="175"/>
    </row>
    <row r="17" spans="1:16" ht="12.75" customHeight="1">
      <c r="A17" s="186"/>
      <c r="B17" s="189">
        <v>3</v>
      </c>
      <c r="C17" s="190">
        <f>COUNTIF('Test Cases'!AA:AA,B17)</f>
        <v>32</v>
      </c>
      <c r="D17" s="177">
        <f>_xlfn.COUNTIFS('Test Cases'!AA:AA,B17,'Test Cases'!I:I,$D$15)</f>
        <v>0</v>
      </c>
      <c r="E17" s="177">
        <f>_xlfn.COUNTIFS('Test Cases'!AA:AA,B17,'Test Cases'!I:I,$E$15)</f>
        <v>0</v>
      </c>
      <c r="F17" s="177">
        <f>_xlfn.COUNTIFS('Test Cases'!AA:AA,B17,'Test Cases'!I:I,$F$15)</f>
        <v>0</v>
      </c>
      <c r="G17" s="207">
        <v>10</v>
      </c>
      <c r="H17">
        <f>(C17-F17)*(G17)</f>
        <v>320</v>
      </c>
      <c r="I17">
        <f>D17*G17</f>
        <v>0</v>
      </c>
      <c r="K17" s="2"/>
      <c r="L17" s="2"/>
      <c r="M17" s="2"/>
      <c r="N17" s="2"/>
      <c r="O17" s="2"/>
      <c r="P17" s="175"/>
    </row>
    <row r="18" spans="1:16" ht="12.75" customHeight="1">
      <c r="A18" s="186"/>
      <c r="B18" s="189">
        <v>2</v>
      </c>
      <c r="C18" s="190">
        <f>COUNTIF('Test Cases'!AA:AA,B18)</f>
        <v>15</v>
      </c>
      <c r="D18" s="177">
        <f>_xlfn.COUNTIFS('Test Cases'!AA:AA,B18,'Test Cases'!I:I,$D$15)</f>
        <v>0</v>
      </c>
      <c r="E18" s="177">
        <f>_xlfn.COUNTIFS('Test Cases'!AA:AA,B18,'Test Cases'!I:I,$E$15)</f>
        <v>0</v>
      </c>
      <c r="F18" s="177">
        <f>_xlfn.COUNTIFS('Test Cases'!AA:AA,B18,'Test Cases'!I:I,$F$15)</f>
        <v>0</v>
      </c>
      <c r="G18" s="207">
        <v>2.5</v>
      </c>
      <c r="H18">
        <f>(C18-F18)*(G18)</f>
        <v>37.5</v>
      </c>
      <c r="I18">
        <f>D18*G18</f>
        <v>0</v>
      </c>
      <c r="K18" s="2"/>
      <c r="L18" s="2"/>
      <c r="M18" s="2"/>
      <c r="N18" s="2"/>
      <c r="O18" s="2"/>
      <c r="P18" s="175"/>
    </row>
    <row r="19" spans="1:16" ht="12.75" customHeight="1">
      <c r="A19" s="186"/>
      <c r="B19" s="189">
        <v>1</v>
      </c>
      <c r="C19" s="190">
        <f>COUNTIF('Test Cases'!AA:AA,B19)</f>
        <v>2</v>
      </c>
      <c r="D19" s="177">
        <f>_xlfn.COUNTIFS('Test Cases'!AA:AA,B19,'Test Cases'!I:I,$D$15)</f>
        <v>0</v>
      </c>
      <c r="E19" s="177">
        <f>_xlfn.COUNTIFS('Test Cases'!AA:AA,B19,'Test Cases'!I:I,$E$15)</f>
        <v>0</v>
      </c>
      <c r="F19" s="177">
        <f>_xlfn.COUNTIFS('Test Cases'!AA:AA,B19,'Test Cases'!I:I,$F$15)</f>
        <v>0</v>
      </c>
      <c r="G19" s="207">
        <v>1</v>
      </c>
      <c r="H19">
        <f>(C19-F19)*(G19)</f>
        <v>2</v>
      </c>
      <c r="I19">
        <f>D19*G19</f>
        <v>0</v>
      </c>
      <c r="K19" s="2"/>
      <c r="L19" s="2"/>
      <c r="M19" s="2"/>
      <c r="N19" s="2"/>
      <c r="O19" s="2"/>
      <c r="P19" s="175"/>
    </row>
    <row r="20" spans="1:16" ht="12.75" hidden="1">
      <c r="A20" s="186"/>
      <c r="B20" s="208" t="s">
        <v>404</v>
      </c>
      <c r="C20" s="209"/>
      <c r="D20" s="215">
        <f>IF(E16&gt;0,((SUM(I17:I19)/SUM(H17:H19))*100)*(0.5),SUM(I17:I19)/SUM(H17:H19)*100)</f>
        <v>0</v>
      </c>
      <c r="K20" s="2"/>
      <c r="L20" s="2"/>
      <c r="M20" s="2"/>
      <c r="N20" s="2"/>
      <c r="O20" s="2"/>
      <c r="P20" s="175"/>
    </row>
    <row r="21" spans="1:16" ht="12.75">
      <c r="A21" s="191"/>
      <c r="B21" s="192"/>
      <c r="C21" s="192"/>
      <c r="D21" s="192"/>
      <c r="E21" s="192"/>
      <c r="F21" s="192"/>
      <c r="G21" s="192"/>
      <c r="H21" s="192"/>
      <c r="I21" s="192"/>
      <c r="J21" s="192"/>
      <c r="K21" s="193"/>
      <c r="L21" s="193"/>
      <c r="M21" s="193"/>
      <c r="N21" s="193"/>
      <c r="O21" s="193"/>
      <c r="P21" s="194"/>
    </row>
    <row r="24" ht="12.75" customHeight="1" hidden="1">
      <c r="A24" t="s">
        <v>18</v>
      </c>
    </row>
    <row r="25" ht="12.75" customHeight="1" hidden="1">
      <c r="A25" t="s">
        <v>24</v>
      </c>
    </row>
    <row r="26" ht="12.75" customHeight="1" hidden="1">
      <c r="A26" t="s">
        <v>25</v>
      </c>
    </row>
  </sheetData>
  <sheetProtection sheet="1"/>
  <conditionalFormatting sqref="N12">
    <cfRule type="cellIs" priority="1" dxfId="27"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7"/>
  <sheetViews>
    <sheetView showGridLines="0" zoomScale="80" zoomScaleNormal="80" zoomScalePageLayoutView="0" workbookViewId="0" topLeftCell="A1">
      <pane ySplit="1" topLeftCell="A16" activePane="bottomLeft" state="frozen"/>
      <selection pane="topLeft" activeCell="A1" sqref="A1"/>
      <selection pane="bottomLeft" activeCell="A1" sqref="A1"/>
    </sheetView>
  </sheetViews>
  <sheetFormatPr defaultColWidth="9.140625" defaultRowHeight="12.75"/>
  <cols>
    <col min="1" max="13" width="9.140625" style="66" customWidth="1"/>
    <col min="14" max="14" width="12.421875" style="66" customWidth="1"/>
    <col min="15" max="16384" width="9.140625" style="66" customWidth="1"/>
  </cols>
  <sheetData>
    <row r="1" spans="1:14" ht="12.75">
      <c r="A1" s="67" t="s">
        <v>30</v>
      </c>
      <c r="B1" s="59"/>
      <c r="C1" s="59"/>
      <c r="D1" s="59"/>
      <c r="E1" s="59"/>
      <c r="F1" s="59"/>
      <c r="G1" s="59"/>
      <c r="H1" s="59"/>
      <c r="I1" s="59"/>
      <c r="J1" s="59"/>
      <c r="K1" s="59"/>
      <c r="L1" s="59"/>
      <c r="M1" s="59"/>
      <c r="N1" s="60"/>
    </row>
    <row r="2" spans="1:14" s="71" customFormat="1" ht="12.75" customHeight="1">
      <c r="A2" s="68" t="s">
        <v>65</v>
      </c>
      <c r="B2" s="69"/>
      <c r="C2" s="69"/>
      <c r="D2" s="69"/>
      <c r="E2" s="69"/>
      <c r="F2" s="69"/>
      <c r="G2" s="69"/>
      <c r="H2" s="69"/>
      <c r="I2" s="69"/>
      <c r="J2" s="69"/>
      <c r="K2" s="69"/>
      <c r="L2" s="69"/>
      <c r="M2" s="69"/>
      <c r="N2" s="70"/>
    </row>
    <row r="3" spans="1:14" s="74" customFormat="1" ht="12.75" customHeight="1">
      <c r="A3" s="82" t="s">
        <v>99</v>
      </c>
      <c r="B3" s="72"/>
      <c r="C3" s="72"/>
      <c r="D3" s="72"/>
      <c r="E3" s="72"/>
      <c r="F3" s="72"/>
      <c r="G3" s="72"/>
      <c r="H3" s="72"/>
      <c r="I3" s="72"/>
      <c r="J3" s="72"/>
      <c r="K3" s="72"/>
      <c r="L3" s="72"/>
      <c r="M3" s="72"/>
      <c r="N3" s="73"/>
    </row>
    <row r="4" spans="1:14" s="74" customFormat="1" ht="12.75">
      <c r="A4" s="61" t="s">
        <v>100</v>
      </c>
      <c r="B4" s="75"/>
      <c r="C4" s="75"/>
      <c r="D4" s="75"/>
      <c r="E4" s="75"/>
      <c r="F4" s="75"/>
      <c r="G4" s="75"/>
      <c r="H4" s="75"/>
      <c r="I4" s="75"/>
      <c r="J4" s="75"/>
      <c r="K4" s="75"/>
      <c r="L4" s="75"/>
      <c r="M4" s="75"/>
      <c r="N4" s="76"/>
    </row>
    <row r="5" spans="1:14" s="74" customFormat="1" ht="12.75">
      <c r="A5" s="61" t="s">
        <v>101</v>
      </c>
      <c r="B5" s="75"/>
      <c r="C5" s="75"/>
      <c r="D5" s="75"/>
      <c r="E5" s="75"/>
      <c r="F5" s="75"/>
      <c r="G5" s="75"/>
      <c r="H5" s="75"/>
      <c r="I5" s="75"/>
      <c r="J5" s="75"/>
      <c r="K5" s="75"/>
      <c r="L5" s="75"/>
      <c r="M5" s="75"/>
      <c r="N5" s="76"/>
    </row>
    <row r="6" spans="1:14" s="74" customFormat="1" ht="12.75">
      <c r="A6" s="61"/>
      <c r="B6" s="75"/>
      <c r="C6" s="75"/>
      <c r="D6" s="75"/>
      <c r="E6" s="75"/>
      <c r="F6" s="75"/>
      <c r="G6" s="75"/>
      <c r="H6" s="75"/>
      <c r="I6" s="75"/>
      <c r="J6" s="75"/>
      <c r="K6" s="75"/>
      <c r="L6" s="75"/>
      <c r="M6" s="75"/>
      <c r="N6" s="76"/>
    </row>
    <row r="7" spans="1:14" s="74" customFormat="1" ht="12.75">
      <c r="A7" s="61" t="s">
        <v>102</v>
      </c>
      <c r="B7" s="75"/>
      <c r="C7" s="75"/>
      <c r="D7" s="75"/>
      <c r="E7" s="75"/>
      <c r="F7" s="75"/>
      <c r="G7" s="75"/>
      <c r="H7" s="75"/>
      <c r="I7" s="75"/>
      <c r="J7" s="75"/>
      <c r="K7" s="75"/>
      <c r="L7" s="75"/>
      <c r="M7" s="75"/>
      <c r="N7" s="76"/>
    </row>
    <row r="8" spans="1:14" s="74" customFormat="1" ht="12.75">
      <c r="A8" s="61" t="s">
        <v>103</v>
      </c>
      <c r="B8" s="75"/>
      <c r="C8" s="75"/>
      <c r="D8" s="75"/>
      <c r="E8" s="75"/>
      <c r="F8" s="75"/>
      <c r="G8" s="75"/>
      <c r="H8" s="75"/>
      <c r="I8" s="75"/>
      <c r="J8" s="75"/>
      <c r="K8" s="75"/>
      <c r="L8" s="75"/>
      <c r="M8" s="75"/>
      <c r="N8" s="76"/>
    </row>
    <row r="9" spans="1:14" s="74" customFormat="1" ht="12.75">
      <c r="A9" s="61" t="s">
        <v>104</v>
      </c>
      <c r="B9" s="75"/>
      <c r="C9" s="75"/>
      <c r="D9" s="75"/>
      <c r="E9" s="75"/>
      <c r="F9" s="75"/>
      <c r="G9" s="75"/>
      <c r="H9" s="75"/>
      <c r="I9" s="75"/>
      <c r="J9" s="75"/>
      <c r="K9" s="75"/>
      <c r="L9" s="75"/>
      <c r="M9" s="75"/>
      <c r="N9" s="76"/>
    </row>
    <row r="10" spans="1:14" s="71" customFormat="1" ht="12.75">
      <c r="A10" s="88"/>
      <c r="B10" s="77"/>
      <c r="C10" s="77"/>
      <c r="D10" s="77"/>
      <c r="E10" s="77"/>
      <c r="F10" s="77"/>
      <c r="G10" s="77"/>
      <c r="H10" s="77"/>
      <c r="I10" s="77"/>
      <c r="J10" s="77"/>
      <c r="K10" s="77"/>
      <c r="L10" s="77"/>
      <c r="M10" s="77"/>
      <c r="N10" s="78"/>
    </row>
    <row r="12" spans="1:14" ht="12.75" customHeight="1">
      <c r="A12" s="68" t="s">
        <v>31</v>
      </c>
      <c r="B12" s="69"/>
      <c r="C12" s="69"/>
      <c r="D12" s="69"/>
      <c r="E12" s="69"/>
      <c r="F12" s="69"/>
      <c r="G12" s="69"/>
      <c r="H12" s="69"/>
      <c r="I12" s="69"/>
      <c r="J12" s="69"/>
      <c r="K12" s="69"/>
      <c r="L12" s="69"/>
      <c r="M12" s="69"/>
      <c r="N12" s="70"/>
    </row>
    <row r="13" spans="1:14" ht="12.75" customHeight="1">
      <c r="A13" s="79" t="s">
        <v>52</v>
      </c>
      <c r="B13" s="80"/>
      <c r="C13" s="81"/>
      <c r="D13" s="82" t="s">
        <v>66</v>
      </c>
      <c r="E13" s="83"/>
      <c r="F13" s="83"/>
      <c r="G13" s="83"/>
      <c r="H13" s="83"/>
      <c r="I13" s="83"/>
      <c r="J13" s="83"/>
      <c r="K13" s="83"/>
      <c r="L13" s="83"/>
      <c r="M13" s="83"/>
      <c r="N13" s="84"/>
    </row>
    <row r="14" spans="1:14" ht="12.75">
      <c r="A14" s="85"/>
      <c r="B14" s="86"/>
      <c r="C14" s="87"/>
      <c r="D14" s="88" t="s">
        <v>67</v>
      </c>
      <c r="E14" s="64"/>
      <c r="F14" s="64"/>
      <c r="G14" s="64"/>
      <c r="H14" s="64"/>
      <c r="I14" s="64"/>
      <c r="J14" s="64"/>
      <c r="K14" s="64"/>
      <c r="L14" s="64"/>
      <c r="M14" s="64"/>
      <c r="N14" s="65"/>
    </row>
    <row r="15" spans="1:14" ht="12.75" customHeight="1">
      <c r="A15" s="89" t="s">
        <v>53</v>
      </c>
      <c r="B15" s="90"/>
      <c r="C15" s="91"/>
      <c r="D15" s="92" t="s">
        <v>47</v>
      </c>
      <c r="E15" s="93"/>
      <c r="F15" s="93"/>
      <c r="G15" s="93"/>
      <c r="H15" s="93"/>
      <c r="I15" s="93"/>
      <c r="J15" s="93"/>
      <c r="K15" s="93"/>
      <c r="L15" s="93"/>
      <c r="M15" s="93"/>
      <c r="N15" s="94"/>
    </row>
    <row r="16" spans="1:14" ht="12.75" customHeight="1">
      <c r="A16" s="79" t="s">
        <v>298</v>
      </c>
      <c r="B16" s="80"/>
      <c r="C16" s="81"/>
      <c r="D16" s="82" t="s">
        <v>299</v>
      </c>
      <c r="E16" s="83"/>
      <c r="F16" s="83"/>
      <c r="G16" s="83"/>
      <c r="H16" s="83"/>
      <c r="I16" s="83"/>
      <c r="J16" s="83"/>
      <c r="K16" s="83"/>
      <c r="L16" s="83"/>
      <c r="M16" s="83"/>
      <c r="N16" s="84"/>
    </row>
    <row r="17" spans="1:14" ht="12.75" customHeight="1">
      <c r="A17" s="79" t="s">
        <v>48</v>
      </c>
      <c r="B17" s="80"/>
      <c r="C17" s="81"/>
      <c r="D17" s="82" t="s">
        <v>68</v>
      </c>
      <c r="E17" s="83"/>
      <c r="F17" s="83"/>
      <c r="G17" s="83"/>
      <c r="H17" s="83"/>
      <c r="I17" s="83"/>
      <c r="J17" s="83"/>
      <c r="K17" s="83"/>
      <c r="L17" s="83"/>
      <c r="M17" s="83"/>
      <c r="N17" s="84"/>
    </row>
    <row r="18" spans="1:14" ht="12.75">
      <c r="A18" s="95"/>
      <c r="B18" s="96"/>
      <c r="C18" s="97"/>
      <c r="D18" s="61" t="s">
        <v>69</v>
      </c>
      <c r="E18" s="62"/>
      <c r="F18" s="62"/>
      <c r="G18" s="62"/>
      <c r="H18" s="62"/>
      <c r="I18" s="62"/>
      <c r="J18" s="62"/>
      <c r="K18" s="62"/>
      <c r="L18" s="62"/>
      <c r="M18" s="62"/>
      <c r="N18" s="63"/>
    </row>
    <row r="19" spans="1:14" ht="12.75" customHeight="1">
      <c r="A19" s="85"/>
      <c r="B19" s="86"/>
      <c r="C19" s="87"/>
      <c r="D19" s="88" t="s">
        <v>70</v>
      </c>
      <c r="E19" s="64"/>
      <c r="F19" s="64"/>
      <c r="G19" s="64"/>
      <c r="H19" s="64"/>
      <c r="I19" s="64"/>
      <c r="J19" s="64"/>
      <c r="K19" s="64"/>
      <c r="L19" s="64"/>
      <c r="M19" s="64"/>
      <c r="N19" s="65"/>
    </row>
    <row r="20" spans="1:14" ht="12.75" customHeight="1">
      <c r="A20" s="79" t="s">
        <v>49</v>
      </c>
      <c r="B20" s="80"/>
      <c r="C20" s="81"/>
      <c r="D20" s="82" t="s">
        <v>71</v>
      </c>
      <c r="E20" s="83"/>
      <c r="F20" s="83"/>
      <c r="G20" s="83"/>
      <c r="H20" s="83"/>
      <c r="I20" s="83"/>
      <c r="J20" s="83"/>
      <c r="K20" s="83"/>
      <c r="L20" s="83"/>
      <c r="M20" s="83"/>
      <c r="N20" s="84"/>
    </row>
    <row r="21" spans="1:14" ht="12.75">
      <c r="A21" s="85"/>
      <c r="B21" s="86"/>
      <c r="C21" s="87"/>
      <c r="D21" s="88" t="s">
        <v>72</v>
      </c>
      <c r="E21" s="64"/>
      <c r="F21" s="64"/>
      <c r="G21" s="64"/>
      <c r="H21" s="64"/>
      <c r="I21" s="64"/>
      <c r="J21" s="64"/>
      <c r="K21" s="64"/>
      <c r="L21" s="64"/>
      <c r="M21" s="64"/>
      <c r="N21" s="65"/>
    </row>
    <row r="22" spans="1:14" ht="12.75" customHeight="1">
      <c r="A22" s="79" t="s">
        <v>54</v>
      </c>
      <c r="B22" s="80"/>
      <c r="C22" s="81"/>
      <c r="D22" s="82" t="s">
        <v>73</v>
      </c>
      <c r="E22" s="83"/>
      <c r="F22" s="83"/>
      <c r="G22" s="83"/>
      <c r="H22" s="83"/>
      <c r="I22" s="83"/>
      <c r="J22" s="83"/>
      <c r="K22" s="83"/>
      <c r="L22" s="83"/>
      <c r="M22" s="83"/>
      <c r="N22" s="84"/>
    </row>
    <row r="23" spans="1:14" ht="12.75">
      <c r="A23" s="85"/>
      <c r="B23" s="86"/>
      <c r="C23" s="87"/>
      <c r="D23" s="88" t="s">
        <v>74</v>
      </c>
      <c r="E23" s="64"/>
      <c r="F23" s="64"/>
      <c r="G23" s="64"/>
      <c r="H23" s="64"/>
      <c r="I23" s="64"/>
      <c r="J23" s="64"/>
      <c r="K23" s="64"/>
      <c r="L23" s="64"/>
      <c r="M23" s="64"/>
      <c r="N23" s="65"/>
    </row>
    <row r="24" spans="1:14" ht="12.75" customHeight="1">
      <c r="A24" s="89" t="s">
        <v>87</v>
      </c>
      <c r="B24" s="90"/>
      <c r="C24" s="91"/>
      <c r="D24" s="92" t="s">
        <v>55</v>
      </c>
      <c r="E24" s="93"/>
      <c r="F24" s="93"/>
      <c r="G24" s="93"/>
      <c r="H24" s="93"/>
      <c r="I24" s="93"/>
      <c r="J24" s="93"/>
      <c r="K24" s="93"/>
      <c r="L24" s="93"/>
      <c r="M24" s="93"/>
      <c r="N24" s="94"/>
    </row>
    <row r="25" spans="1:14" ht="12.75" customHeight="1">
      <c r="A25" s="79" t="s">
        <v>88</v>
      </c>
      <c r="B25" s="80"/>
      <c r="C25" s="81"/>
      <c r="D25" s="82" t="s">
        <v>75</v>
      </c>
      <c r="E25" s="83"/>
      <c r="F25" s="83"/>
      <c r="G25" s="83"/>
      <c r="H25" s="83"/>
      <c r="I25" s="83"/>
      <c r="J25" s="83"/>
      <c r="K25" s="83"/>
      <c r="L25" s="83"/>
      <c r="M25" s="83"/>
      <c r="N25" s="84"/>
    </row>
    <row r="26" spans="1:14" ht="12.75">
      <c r="A26" s="85"/>
      <c r="B26" s="86"/>
      <c r="C26" s="87"/>
      <c r="D26" s="88" t="s">
        <v>76</v>
      </c>
      <c r="E26" s="64"/>
      <c r="F26" s="64"/>
      <c r="G26" s="64"/>
      <c r="H26" s="64"/>
      <c r="I26" s="64"/>
      <c r="J26" s="64"/>
      <c r="K26" s="64"/>
      <c r="L26" s="64"/>
      <c r="M26" s="64"/>
      <c r="N26" s="65"/>
    </row>
    <row r="27" spans="1:14" ht="12.75" customHeight="1">
      <c r="A27" s="79" t="s">
        <v>51</v>
      </c>
      <c r="B27" s="80"/>
      <c r="C27" s="81"/>
      <c r="D27" s="82" t="s">
        <v>77</v>
      </c>
      <c r="E27" s="83"/>
      <c r="F27" s="83"/>
      <c r="G27" s="83"/>
      <c r="H27" s="83"/>
      <c r="I27" s="83"/>
      <c r="J27" s="83"/>
      <c r="K27" s="83"/>
      <c r="L27" s="83"/>
      <c r="M27" s="83"/>
      <c r="N27" s="84"/>
    </row>
    <row r="28" spans="1:14" ht="12.75">
      <c r="A28" s="95"/>
      <c r="B28" s="96"/>
      <c r="C28" s="97"/>
      <c r="D28" s="61" t="s">
        <v>78</v>
      </c>
      <c r="E28" s="62"/>
      <c r="F28" s="62"/>
      <c r="G28" s="62"/>
      <c r="H28" s="62"/>
      <c r="I28" s="62"/>
      <c r="J28" s="62"/>
      <c r="K28" s="62"/>
      <c r="L28" s="62"/>
      <c r="M28" s="62"/>
      <c r="N28" s="63"/>
    </row>
    <row r="29" spans="1:14" ht="12.75">
      <c r="A29" s="95"/>
      <c r="B29" s="96"/>
      <c r="C29" s="97"/>
      <c r="D29" s="61" t="s">
        <v>81</v>
      </c>
      <c r="E29" s="62"/>
      <c r="F29" s="62"/>
      <c r="G29" s="62"/>
      <c r="H29" s="62"/>
      <c r="I29" s="62"/>
      <c r="J29" s="62"/>
      <c r="K29" s="62"/>
      <c r="L29" s="62"/>
      <c r="M29" s="62"/>
      <c r="N29" s="63"/>
    </row>
    <row r="30" spans="1:14" ht="12.75">
      <c r="A30" s="95"/>
      <c r="B30" s="96"/>
      <c r="C30" s="97"/>
      <c r="D30" s="61" t="s">
        <v>79</v>
      </c>
      <c r="E30" s="62"/>
      <c r="F30" s="62"/>
      <c r="G30" s="62"/>
      <c r="H30" s="62"/>
      <c r="I30" s="62"/>
      <c r="J30" s="62"/>
      <c r="K30" s="62"/>
      <c r="L30" s="62"/>
      <c r="M30" s="62"/>
      <c r="N30" s="63"/>
    </row>
    <row r="31" spans="1:14" ht="12.75">
      <c r="A31" s="85"/>
      <c r="B31" s="86"/>
      <c r="C31" s="87"/>
      <c r="D31" s="88" t="s">
        <v>80</v>
      </c>
      <c r="E31" s="64"/>
      <c r="F31" s="64"/>
      <c r="G31" s="64"/>
      <c r="H31" s="64"/>
      <c r="I31" s="64"/>
      <c r="J31" s="64"/>
      <c r="K31" s="64"/>
      <c r="L31" s="64"/>
      <c r="M31" s="64"/>
      <c r="N31" s="65"/>
    </row>
    <row r="32" spans="1:14" ht="12.75" customHeight="1">
      <c r="A32" s="79" t="s">
        <v>57</v>
      </c>
      <c r="B32" s="80"/>
      <c r="C32" s="81"/>
      <c r="D32" s="82" t="s">
        <v>82</v>
      </c>
      <c r="E32" s="83"/>
      <c r="F32" s="83"/>
      <c r="G32" s="83"/>
      <c r="H32" s="83"/>
      <c r="I32" s="83"/>
      <c r="J32" s="83"/>
      <c r="K32" s="83"/>
      <c r="L32" s="83"/>
      <c r="M32" s="83"/>
      <c r="N32" s="84"/>
    </row>
    <row r="33" spans="1:14" ht="12.75">
      <c r="A33" s="85"/>
      <c r="B33" s="86"/>
      <c r="C33" s="87"/>
      <c r="D33" s="88" t="s">
        <v>83</v>
      </c>
      <c r="E33" s="64"/>
      <c r="F33" s="64"/>
      <c r="G33" s="64"/>
      <c r="H33" s="64"/>
      <c r="I33" s="64"/>
      <c r="J33" s="64"/>
      <c r="K33" s="64"/>
      <c r="L33" s="64"/>
      <c r="M33" s="64"/>
      <c r="N33" s="65"/>
    </row>
    <row r="34" spans="1:14" ht="12.75" customHeight="1">
      <c r="A34" s="89" t="s">
        <v>56</v>
      </c>
      <c r="B34" s="90"/>
      <c r="C34" s="91"/>
      <c r="D34" s="92" t="s">
        <v>50</v>
      </c>
      <c r="E34" s="93"/>
      <c r="F34" s="93"/>
      <c r="G34" s="93"/>
      <c r="H34" s="93"/>
      <c r="I34" s="93"/>
      <c r="J34" s="93"/>
      <c r="K34" s="93"/>
      <c r="L34" s="93"/>
      <c r="M34" s="93"/>
      <c r="N34" s="94"/>
    </row>
    <row r="35" spans="1:14" ht="12.75">
      <c r="A35" s="144" t="s">
        <v>390</v>
      </c>
      <c r="B35" s="145"/>
      <c r="C35" s="146"/>
      <c r="D35" s="220" t="s">
        <v>440</v>
      </c>
      <c r="E35" s="221"/>
      <c r="F35" s="221"/>
      <c r="G35" s="221"/>
      <c r="H35" s="221"/>
      <c r="I35" s="221"/>
      <c r="J35" s="221"/>
      <c r="K35" s="221"/>
      <c r="L35" s="221"/>
      <c r="M35" s="221"/>
      <c r="N35" s="222"/>
    </row>
    <row r="36" spans="1:14" ht="12.75">
      <c r="A36" s="147"/>
      <c r="B36" s="96"/>
      <c r="C36" s="148"/>
      <c r="D36" s="223"/>
      <c r="E36" s="224"/>
      <c r="F36" s="224"/>
      <c r="G36" s="224"/>
      <c r="H36" s="224"/>
      <c r="I36" s="224"/>
      <c r="J36" s="224"/>
      <c r="K36" s="224"/>
      <c r="L36" s="224"/>
      <c r="M36" s="224"/>
      <c r="N36" s="225"/>
    </row>
    <row r="37" spans="1:14" ht="12.75">
      <c r="A37" s="149"/>
      <c r="B37" s="150"/>
      <c r="C37" s="151"/>
      <c r="D37" s="226"/>
      <c r="E37" s="227"/>
      <c r="F37" s="227"/>
      <c r="G37" s="227"/>
      <c r="H37" s="227"/>
      <c r="I37" s="227"/>
      <c r="J37" s="227"/>
      <c r="K37" s="227"/>
      <c r="L37" s="227"/>
      <c r="M37" s="227"/>
      <c r="N37" s="228"/>
    </row>
  </sheetData>
  <sheetProtection/>
  <mergeCells count="1">
    <mergeCell ref="D35:N37"/>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A70"/>
  <sheetViews>
    <sheetView showGridLines="0" zoomScale="80" zoomScaleNormal="80" zoomScalePageLayoutView="0" workbookViewId="0" topLeftCell="A1">
      <pane ySplit="2" topLeftCell="A3" activePane="bottomLeft" state="frozen"/>
      <selection pane="topLeft" activeCell="A1" sqref="A1"/>
      <selection pane="bottomLeft" activeCell="H3" sqref="H3"/>
    </sheetView>
  </sheetViews>
  <sheetFormatPr defaultColWidth="9.140625" defaultRowHeight="12.75"/>
  <cols>
    <col min="1" max="1" width="10.140625" style="38" customWidth="1"/>
    <col min="2" max="2" width="7.28125" style="38" customWidth="1"/>
    <col min="3" max="3" width="13.140625" style="38" customWidth="1"/>
    <col min="4" max="4" width="11.140625" style="38" customWidth="1"/>
    <col min="5" max="5" width="23.57421875" style="38" customWidth="1"/>
    <col min="6" max="6" width="69.00390625" style="38" customWidth="1"/>
    <col min="7" max="7" width="32.57421875" style="38" customWidth="1"/>
    <col min="8" max="8" width="22.00390625" style="38" customWidth="1"/>
    <col min="9" max="9" width="9.140625" style="38" customWidth="1"/>
    <col min="10" max="10" width="25.00390625" style="38" customWidth="1"/>
    <col min="11" max="11" width="12.8515625" style="38" customWidth="1"/>
    <col min="12" max="12" width="12.8515625" style="199" customWidth="1"/>
    <col min="13" max="13" width="12.8515625" style="199" hidden="1" customWidth="1"/>
    <col min="14" max="14" width="9.140625" style="38" customWidth="1"/>
    <col min="15" max="15" width="9.140625" style="0" customWidth="1"/>
    <col min="16" max="26" width="9.140625" style="38" customWidth="1"/>
    <col min="27" max="27" width="11.00390625" style="38" hidden="1" customWidth="1"/>
    <col min="28" max="16384" width="9.140625" style="38" customWidth="1"/>
  </cols>
  <sheetData>
    <row r="1" spans="1:27" ht="12.75">
      <c r="A1" s="67" t="s">
        <v>44</v>
      </c>
      <c r="B1" s="59"/>
      <c r="C1" s="59"/>
      <c r="D1" s="59"/>
      <c r="E1" s="59"/>
      <c r="F1" s="59"/>
      <c r="G1" s="59"/>
      <c r="H1" s="59"/>
      <c r="I1" s="59"/>
      <c r="J1" s="59"/>
      <c r="K1" s="59"/>
      <c r="L1" s="195"/>
      <c r="M1" s="200"/>
      <c r="AA1" s="59"/>
    </row>
    <row r="2" spans="1:27" ht="39" customHeight="1">
      <c r="A2" s="98" t="s">
        <v>14</v>
      </c>
      <c r="B2" s="98" t="s">
        <v>28</v>
      </c>
      <c r="C2" s="98" t="s">
        <v>300</v>
      </c>
      <c r="D2" s="98" t="s">
        <v>15</v>
      </c>
      <c r="E2" s="98" t="s">
        <v>59</v>
      </c>
      <c r="F2" s="98" t="s">
        <v>105</v>
      </c>
      <c r="G2" s="98" t="s">
        <v>16</v>
      </c>
      <c r="H2" s="98" t="s">
        <v>17</v>
      </c>
      <c r="I2" s="98" t="s">
        <v>6</v>
      </c>
      <c r="J2" s="98" t="s">
        <v>32</v>
      </c>
      <c r="K2" s="98" t="s">
        <v>60</v>
      </c>
      <c r="L2" s="196" t="s">
        <v>405</v>
      </c>
      <c r="M2" s="201" t="s">
        <v>409</v>
      </c>
      <c r="AA2" s="201" t="s">
        <v>410</v>
      </c>
    </row>
    <row r="3" spans="1:27" s="119" customFormat="1" ht="199.5" customHeight="1">
      <c r="A3" s="115" t="s">
        <v>106</v>
      </c>
      <c r="B3" s="136" t="s">
        <v>339</v>
      </c>
      <c r="C3" s="136" t="s">
        <v>340</v>
      </c>
      <c r="D3" s="138" t="s">
        <v>343</v>
      </c>
      <c r="E3" s="105" t="s">
        <v>467</v>
      </c>
      <c r="F3" s="116" t="s">
        <v>469</v>
      </c>
      <c r="G3" s="105" t="s">
        <v>468</v>
      </c>
      <c r="H3" s="105"/>
      <c r="I3" s="117"/>
      <c r="J3" s="118"/>
      <c r="K3" s="118"/>
      <c r="L3" s="197" t="s">
        <v>412</v>
      </c>
      <c r="M3" s="211" t="s">
        <v>442</v>
      </c>
      <c r="AA3" s="214">
        <f>IF(L3="Critical",4,IF(L3="Significant",3,IF(L3="Moderate",2,IF(L3="Limited",1))))</f>
        <v>4</v>
      </c>
    </row>
    <row r="4" spans="1:27" s="119" customFormat="1" ht="97.5" customHeight="1">
      <c r="A4" s="115" t="s">
        <v>110</v>
      </c>
      <c r="B4" s="137" t="s">
        <v>341</v>
      </c>
      <c r="C4" s="136" t="s">
        <v>342</v>
      </c>
      <c r="D4" s="138" t="s">
        <v>343</v>
      </c>
      <c r="E4" s="105" t="s">
        <v>344</v>
      </c>
      <c r="F4" s="116" t="s">
        <v>346</v>
      </c>
      <c r="G4" s="105" t="s">
        <v>345</v>
      </c>
      <c r="H4" s="105"/>
      <c r="I4" s="117"/>
      <c r="J4" s="118"/>
      <c r="K4" s="118"/>
      <c r="L4" s="141" t="s">
        <v>407</v>
      </c>
      <c r="M4" s="211" t="s">
        <v>443</v>
      </c>
      <c r="AA4" s="214">
        <f aca="true" t="shared" si="0" ref="AA4:AA53">IF(L4="Critical",4,IF(L4="Significant",3,IF(L4="Moderate",2,IF(L4="Limited",1))))</f>
        <v>3</v>
      </c>
    </row>
    <row r="5" spans="1:27" s="119" customFormat="1" ht="293.25">
      <c r="A5" s="115" t="s">
        <v>115</v>
      </c>
      <c r="B5" s="115" t="s">
        <v>107</v>
      </c>
      <c r="C5" s="115" t="s">
        <v>327</v>
      </c>
      <c r="D5" s="138" t="s">
        <v>108</v>
      </c>
      <c r="E5" s="105" t="s">
        <v>330</v>
      </c>
      <c r="F5" s="116" t="s">
        <v>329</v>
      </c>
      <c r="G5" s="105" t="s">
        <v>109</v>
      </c>
      <c r="H5" s="105"/>
      <c r="I5" s="117"/>
      <c r="J5" s="118" t="s">
        <v>445</v>
      </c>
      <c r="K5" s="118"/>
      <c r="L5" s="141" t="s">
        <v>407</v>
      </c>
      <c r="M5" s="211" t="s">
        <v>444</v>
      </c>
      <c r="AA5" s="214">
        <f t="shared" si="0"/>
        <v>3</v>
      </c>
    </row>
    <row r="6" spans="1:27" s="119" customFormat="1" ht="51">
      <c r="A6" s="115" t="s">
        <v>117</v>
      </c>
      <c r="B6" s="115" t="s">
        <v>248</v>
      </c>
      <c r="C6" s="115" t="s">
        <v>316</v>
      </c>
      <c r="D6" s="138" t="s">
        <v>108</v>
      </c>
      <c r="E6" s="105" t="s">
        <v>249</v>
      </c>
      <c r="F6" s="115" t="s">
        <v>250</v>
      </c>
      <c r="G6" s="105" t="s">
        <v>251</v>
      </c>
      <c r="H6" s="105"/>
      <c r="I6" s="117"/>
      <c r="J6" s="118"/>
      <c r="K6" s="118"/>
      <c r="L6" s="141" t="s">
        <v>407</v>
      </c>
      <c r="M6" s="203" t="s">
        <v>433</v>
      </c>
      <c r="AA6" s="214">
        <f t="shared" si="0"/>
        <v>3</v>
      </c>
    </row>
    <row r="7" spans="1:27" s="119" customFormat="1" ht="127.5">
      <c r="A7" s="115" t="s">
        <v>121</v>
      </c>
      <c r="B7" s="115" t="s">
        <v>111</v>
      </c>
      <c r="C7" s="115" t="s">
        <v>301</v>
      </c>
      <c r="D7" s="138" t="s">
        <v>108</v>
      </c>
      <c r="E7" s="105" t="s">
        <v>112</v>
      </c>
      <c r="F7" s="115" t="s">
        <v>113</v>
      </c>
      <c r="G7" s="105" t="s">
        <v>114</v>
      </c>
      <c r="H7" s="105"/>
      <c r="I7" s="117"/>
      <c r="J7" s="118"/>
      <c r="K7" s="118"/>
      <c r="L7" s="141" t="s">
        <v>406</v>
      </c>
      <c r="M7" s="211" t="s">
        <v>446</v>
      </c>
      <c r="AA7" s="214">
        <f t="shared" si="0"/>
        <v>2</v>
      </c>
    </row>
    <row r="8" spans="1:27" s="119" customFormat="1" ht="170.25" customHeight="1">
      <c r="A8" s="115" t="s">
        <v>126</v>
      </c>
      <c r="B8" s="115" t="s">
        <v>116</v>
      </c>
      <c r="C8" s="115" t="s">
        <v>302</v>
      </c>
      <c r="D8" s="138" t="s">
        <v>108</v>
      </c>
      <c r="E8" s="105" t="s">
        <v>376</v>
      </c>
      <c r="F8" s="116" t="s">
        <v>375</v>
      </c>
      <c r="G8" s="105" t="s">
        <v>377</v>
      </c>
      <c r="H8" s="105"/>
      <c r="I8" s="117"/>
      <c r="J8" s="118"/>
      <c r="K8" s="118"/>
      <c r="L8" s="141" t="s">
        <v>406</v>
      </c>
      <c r="M8" s="203" t="s">
        <v>434</v>
      </c>
      <c r="AA8" s="214">
        <f t="shared" si="0"/>
        <v>2</v>
      </c>
    </row>
    <row r="9" spans="1:27" s="119" customFormat="1" ht="90" customHeight="1">
      <c r="A9" s="115" t="s">
        <v>128</v>
      </c>
      <c r="B9" s="115" t="s">
        <v>111</v>
      </c>
      <c r="C9" s="115" t="s">
        <v>301</v>
      </c>
      <c r="D9" s="138" t="s">
        <v>108</v>
      </c>
      <c r="E9" s="105" t="s">
        <v>118</v>
      </c>
      <c r="F9" s="115" t="s">
        <v>119</v>
      </c>
      <c r="G9" s="105" t="s">
        <v>120</v>
      </c>
      <c r="H9" s="105"/>
      <c r="I9" s="117"/>
      <c r="J9" s="118"/>
      <c r="K9" s="118"/>
      <c r="L9" s="141" t="s">
        <v>407</v>
      </c>
      <c r="M9" s="211" t="s">
        <v>447</v>
      </c>
      <c r="AA9" s="214">
        <f t="shared" si="0"/>
        <v>3</v>
      </c>
    </row>
    <row r="10" spans="1:27" s="119" customFormat="1" ht="178.5">
      <c r="A10" s="115" t="s">
        <v>132</v>
      </c>
      <c r="B10" s="115" t="s">
        <v>122</v>
      </c>
      <c r="C10" s="115" t="s">
        <v>303</v>
      </c>
      <c r="D10" s="138" t="s">
        <v>123</v>
      </c>
      <c r="E10" s="105" t="s">
        <v>124</v>
      </c>
      <c r="F10" s="115" t="s">
        <v>331</v>
      </c>
      <c r="G10" s="120" t="s">
        <v>125</v>
      </c>
      <c r="H10" s="120"/>
      <c r="I10" s="117"/>
      <c r="J10" s="118"/>
      <c r="K10" s="118"/>
      <c r="L10" s="141" t="s">
        <v>408</v>
      </c>
      <c r="M10" s="203" t="s">
        <v>413</v>
      </c>
      <c r="AA10" s="214">
        <f t="shared" si="0"/>
        <v>1</v>
      </c>
    </row>
    <row r="11" spans="1:27" s="119" customFormat="1" ht="75.75" customHeight="1">
      <c r="A11" s="115" t="s">
        <v>136</v>
      </c>
      <c r="B11" s="115" t="s">
        <v>116</v>
      </c>
      <c r="C11" s="115" t="s">
        <v>302</v>
      </c>
      <c r="D11" s="138" t="s">
        <v>108</v>
      </c>
      <c r="E11" s="105" t="s">
        <v>378</v>
      </c>
      <c r="F11" s="115" t="s">
        <v>380</v>
      </c>
      <c r="G11" s="105" t="s">
        <v>127</v>
      </c>
      <c r="H11" s="105"/>
      <c r="I11" s="117"/>
      <c r="J11" s="118"/>
      <c r="K11" s="118"/>
      <c r="L11" s="141" t="s">
        <v>406</v>
      </c>
      <c r="M11" s="211" t="s">
        <v>448</v>
      </c>
      <c r="AA11" s="214">
        <f t="shared" si="0"/>
        <v>2</v>
      </c>
    </row>
    <row r="12" spans="1:27" s="119" customFormat="1" ht="216.75">
      <c r="A12" s="115" t="s">
        <v>140</v>
      </c>
      <c r="B12" s="115" t="s">
        <v>129</v>
      </c>
      <c r="C12" s="115" t="s">
        <v>304</v>
      </c>
      <c r="D12" s="138" t="s">
        <v>108</v>
      </c>
      <c r="E12" s="105" t="s">
        <v>130</v>
      </c>
      <c r="F12" s="116" t="s">
        <v>332</v>
      </c>
      <c r="G12" s="105" t="s">
        <v>131</v>
      </c>
      <c r="H12" s="105"/>
      <c r="I12" s="117"/>
      <c r="J12" s="118"/>
      <c r="K12" s="118"/>
      <c r="L12" s="141" t="s">
        <v>406</v>
      </c>
      <c r="M12" s="202" t="s">
        <v>414</v>
      </c>
      <c r="AA12" s="214">
        <f t="shared" si="0"/>
        <v>2</v>
      </c>
    </row>
    <row r="13" spans="1:27" s="119" customFormat="1" ht="153">
      <c r="A13" s="115" t="s">
        <v>144</v>
      </c>
      <c r="B13" s="115" t="s">
        <v>133</v>
      </c>
      <c r="C13" s="115" t="s">
        <v>305</v>
      </c>
      <c r="D13" s="138" t="s">
        <v>108</v>
      </c>
      <c r="E13" s="105" t="s">
        <v>134</v>
      </c>
      <c r="F13" s="116" t="s">
        <v>135</v>
      </c>
      <c r="G13" s="105" t="s">
        <v>322</v>
      </c>
      <c r="H13" s="105"/>
      <c r="I13" s="117"/>
      <c r="J13" s="118"/>
      <c r="K13" s="118"/>
      <c r="L13" s="141" t="s">
        <v>407</v>
      </c>
      <c r="M13" s="203" t="s">
        <v>424</v>
      </c>
      <c r="AA13" s="214">
        <f t="shared" si="0"/>
        <v>3</v>
      </c>
    </row>
    <row r="14" spans="1:27" s="119" customFormat="1" ht="76.5">
      <c r="A14" s="115" t="s">
        <v>148</v>
      </c>
      <c r="B14" s="115" t="s">
        <v>137</v>
      </c>
      <c r="C14" s="115" t="s">
        <v>306</v>
      </c>
      <c r="D14" s="138" t="s">
        <v>108</v>
      </c>
      <c r="E14" s="105" t="s">
        <v>138</v>
      </c>
      <c r="F14" s="116" t="s">
        <v>321</v>
      </c>
      <c r="G14" s="105" t="s">
        <v>139</v>
      </c>
      <c r="H14" s="105"/>
      <c r="I14" s="117"/>
      <c r="J14" s="118"/>
      <c r="K14" s="118"/>
      <c r="L14" s="141" t="s">
        <v>406</v>
      </c>
      <c r="M14" s="211" t="s">
        <v>449</v>
      </c>
      <c r="AA14" s="214">
        <f t="shared" si="0"/>
        <v>2</v>
      </c>
    </row>
    <row r="15" spans="1:27" s="119" customFormat="1" ht="114.75">
      <c r="A15" s="115" t="s">
        <v>150</v>
      </c>
      <c r="B15" s="115" t="s">
        <v>116</v>
      </c>
      <c r="C15" s="115" t="s">
        <v>302</v>
      </c>
      <c r="D15" s="138" t="s">
        <v>141</v>
      </c>
      <c r="E15" s="105" t="s">
        <v>142</v>
      </c>
      <c r="F15" s="116" t="s">
        <v>334</v>
      </c>
      <c r="G15" s="105" t="s">
        <v>143</v>
      </c>
      <c r="H15" s="105"/>
      <c r="I15" s="117"/>
      <c r="J15" s="118" t="s">
        <v>333</v>
      </c>
      <c r="K15" s="118"/>
      <c r="L15" s="141" t="s">
        <v>407</v>
      </c>
      <c r="M15" s="203" t="s">
        <v>415</v>
      </c>
      <c r="AA15" s="214">
        <f t="shared" si="0"/>
        <v>3</v>
      </c>
    </row>
    <row r="16" spans="1:27" s="119" customFormat="1" ht="89.25">
      <c r="A16" s="115" t="s">
        <v>151</v>
      </c>
      <c r="B16" s="115" t="s">
        <v>116</v>
      </c>
      <c r="C16" s="115" t="s">
        <v>302</v>
      </c>
      <c r="D16" s="138" t="s">
        <v>108</v>
      </c>
      <c r="E16" s="105" t="s">
        <v>145</v>
      </c>
      <c r="F16" s="115" t="s">
        <v>146</v>
      </c>
      <c r="G16" s="105" t="s">
        <v>147</v>
      </c>
      <c r="H16" s="105"/>
      <c r="I16" s="117"/>
      <c r="J16" s="118"/>
      <c r="K16" s="118"/>
      <c r="L16" s="206" t="s">
        <v>407</v>
      </c>
      <c r="M16" s="213" t="s">
        <v>450</v>
      </c>
      <c r="AA16" s="214">
        <f t="shared" si="0"/>
        <v>3</v>
      </c>
    </row>
    <row r="17" spans="1:27" s="119" customFormat="1" ht="267.75" customHeight="1">
      <c r="A17" s="115" t="s">
        <v>152</v>
      </c>
      <c r="B17" s="115" t="s">
        <v>149</v>
      </c>
      <c r="C17" s="115" t="s">
        <v>307</v>
      </c>
      <c r="D17" s="138" t="s">
        <v>343</v>
      </c>
      <c r="E17" s="105" t="s">
        <v>357</v>
      </c>
      <c r="F17" s="115" t="s">
        <v>360</v>
      </c>
      <c r="G17" s="139" t="s">
        <v>351</v>
      </c>
      <c r="H17" s="105"/>
      <c r="I17" s="117"/>
      <c r="J17" s="118"/>
      <c r="K17" s="118"/>
      <c r="L17" s="141" t="s">
        <v>407</v>
      </c>
      <c r="M17" s="211" t="s">
        <v>451</v>
      </c>
      <c r="AA17" s="214">
        <f t="shared" si="0"/>
        <v>3</v>
      </c>
    </row>
    <row r="18" spans="1:27" s="119" customFormat="1" ht="260.25" customHeight="1">
      <c r="A18" s="115" t="s">
        <v>157</v>
      </c>
      <c r="B18" s="115" t="s">
        <v>149</v>
      </c>
      <c r="C18" s="115" t="s">
        <v>307</v>
      </c>
      <c r="D18" s="138" t="s">
        <v>343</v>
      </c>
      <c r="E18" s="105" t="s">
        <v>369</v>
      </c>
      <c r="F18" s="116" t="s">
        <v>361</v>
      </c>
      <c r="G18" s="105" t="s">
        <v>356</v>
      </c>
      <c r="H18" s="105"/>
      <c r="I18" s="117"/>
      <c r="J18" s="140"/>
      <c r="K18" s="118"/>
      <c r="L18" s="141" t="s">
        <v>407</v>
      </c>
      <c r="M18" s="203" t="s">
        <v>416</v>
      </c>
      <c r="AA18" s="214">
        <f t="shared" si="0"/>
        <v>3</v>
      </c>
    </row>
    <row r="19" spans="1:27" s="119" customFormat="1" ht="174.75" customHeight="1">
      <c r="A19" s="115" t="s">
        <v>161</v>
      </c>
      <c r="B19" s="115" t="s">
        <v>111</v>
      </c>
      <c r="C19" s="115" t="s">
        <v>301</v>
      </c>
      <c r="D19" s="138" t="s">
        <v>108</v>
      </c>
      <c r="E19" s="105" t="s">
        <v>354</v>
      </c>
      <c r="F19" s="116" t="s">
        <v>362</v>
      </c>
      <c r="G19" s="105" t="s">
        <v>368</v>
      </c>
      <c r="H19" s="105"/>
      <c r="I19" s="117"/>
      <c r="J19" s="118" t="s">
        <v>453</v>
      </c>
      <c r="K19" s="118"/>
      <c r="L19" s="141" t="s">
        <v>407</v>
      </c>
      <c r="M19" s="211" t="s">
        <v>452</v>
      </c>
      <c r="AA19" s="214">
        <f t="shared" si="0"/>
        <v>3</v>
      </c>
    </row>
    <row r="20" spans="1:27" s="119" customFormat="1" ht="129" customHeight="1">
      <c r="A20" s="115" t="s">
        <v>165</v>
      </c>
      <c r="B20" s="115" t="s">
        <v>319</v>
      </c>
      <c r="C20" s="115" t="s">
        <v>326</v>
      </c>
      <c r="D20" s="138" t="s">
        <v>343</v>
      </c>
      <c r="E20" s="142" t="s">
        <v>363</v>
      </c>
      <c r="F20" s="143" t="s">
        <v>471</v>
      </c>
      <c r="G20" s="142" t="s">
        <v>470</v>
      </c>
      <c r="H20" s="105"/>
      <c r="I20" s="117"/>
      <c r="J20" s="118"/>
      <c r="K20" s="118"/>
      <c r="L20" s="141" t="s">
        <v>407</v>
      </c>
      <c r="M20" s="203" t="s">
        <v>417</v>
      </c>
      <c r="AA20" s="214">
        <f t="shared" si="0"/>
        <v>3</v>
      </c>
    </row>
    <row r="21" spans="1:27" s="119" customFormat="1" ht="249.75" customHeight="1">
      <c r="A21" s="115" t="s">
        <v>166</v>
      </c>
      <c r="B21" s="115" t="s">
        <v>149</v>
      </c>
      <c r="C21" s="115" t="s">
        <v>307</v>
      </c>
      <c r="D21" s="138" t="s">
        <v>343</v>
      </c>
      <c r="E21" s="105" t="s">
        <v>355</v>
      </c>
      <c r="F21" s="115" t="s">
        <v>381</v>
      </c>
      <c r="G21" s="139" t="s">
        <v>364</v>
      </c>
      <c r="H21" s="105"/>
      <c r="I21" s="117"/>
      <c r="J21" s="118" t="s">
        <v>453</v>
      </c>
      <c r="K21" s="118"/>
      <c r="L21" s="141" t="s">
        <v>407</v>
      </c>
      <c r="M21" s="211" t="s">
        <v>454</v>
      </c>
      <c r="AA21" s="214">
        <f t="shared" si="0"/>
        <v>3</v>
      </c>
    </row>
    <row r="22" spans="1:27" s="119" customFormat="1" ht="74.25" customHeight="1">
      <c r="A22" s="115" t="s">
        <v>168</v>
      </c>
      <c r="B22" s="118" t="s">
        <v>189</v>
      </c>
      <c r="C22" s="141" t="s">
        <v>313</v>
      </c>
      <c r="D22" s="138" t="s">
        <v>343</v>
      </c>
      <c r="E22" s="105" t="s">
        <v>383</v>
      </c>
      <c r="F22" s="115" t="s">
        <v>372</v>
      </c>
      <c r="G22" s="105" t="s">
        <v>382</v>
      </c>
      <c r="H22" s="105"/>
      <c r="I22" s="117"/>
      <c r="J22" s="118" t="s">
        <v>455</v>
      </c>
      <c r="K22" s="118"/>
      <c r="L22" s="198" t="s">
        <v>407</v>
      </c>
      <c r="M22" s="202" t="s">
        <v>418</v>
      </c>
      <c r="AA22" s="214">
        <f t="shared" si="0"/>
        <v>3</v>
      </c>
    </row>
    <row r="23" spans="1:27" s="119" customFormat="1" ht="89.25">
      <c r="A23" s="115" t="s">
        <v>169</v>
      </c>
      <c r="B23" s="115" t="s">
        <v>153</v>
      </c>
      <c r="C23" s="115" t="s">
        <v>308</v>
      </c>
      <c r="D23" s="138" t="s">
        <v>108</v>
      </c>
      <c r="E23" s="105" t="s">
        <v>154</v>
      </c>
      <c r="F23" s="115" t="s">
        <v>155</v>
      </c>
      <c r="G23" s="105" t="s">
        <v>156</v>
      </c>
      <c r="H23" s="105"/>
      <c r="I23" s="117"/>
      <c r="J23" s="118"/>
      <c r="K23" s="118"/>
      <c r="L23" s="141" t="s">
        <v>406</v>
      </c>
      <c r="M23" s="202" t="s">
        <v>425</v>
      </c>
      <c r="AA23" s="214">
        <f t="shared" si="0"/>
        <v>2</v>
      </c>
    </row>
    <row r="24" spans="1:27" s="119" customFormat="1" ht="89.25">
      <c r="A24" s="115" t="s">
        <v>173</v>
      </c>
      <c r="B24" s="115" t="s">
        <v>149</v>
      </c>
      <c r="C24" s="115" t="s">
        <v>307</v>
      </c>
      <c r="D24" s="138" t="s">
        <v>108</v>
      </c>
      <c r="E24" s="105" t="s">
        <v>162</v>
      </c>
      <c r="F24" s="115" t="s">
        <v>163</v>
      </c>
      <c r="G24" s="105" t="s">
        <v>164</v>
      </c>
      <c r="H24" s="105"/>
      <c r="I24" s="117"/>
      <c r="J24" s="118" t="s">
        <v>389</v>
      </c>
      <c r="K24" s="118"/>
      <c r="L24" s="198" t="s">
        <v>407</v>
      </c>
      <c r="M24" s="202" t="s">
        <v>419</v>
      </c>
      <c r="AA24" s="214">
        <f t="shared" si="0"/>
        <v>3</v>
      </c>
    </row>
    <row r="25" spans="1:27" s="119" customFormat="1" ht="38.25">
      <c r="A25" s="115" t="s">
        <v>174</v>
      </c>
      <c r="B25" s="115" t="s">
        <v>149</v>
      </c>
      <c r="C25" s="115" t="s">
        <v>307</v>
      </c>
      <c r="D25" s="138" t="s">
        <v>108</v>
      </c>
      <c r="E25" s="105" t="s">
        <v>158</v>
      </c>
      <c r="F25" s="115" t="s">
        <v>159</v>
      </c>
      <c r="G25" s="105" t="s">
        <v>160</v>
      </c>
      <c r="H25" s="105"/>
      <c r="I25" s="117"/>
      <c r="J25" s="118"/>
      <c r="K25" s="118"/>
      <c r="L25" s="206" t="s">
        <v>412</v>
      </c>
      <c r="M25" s="212" t="s">
        <v>426</v>
      </c>
      <c r="AA25" s="214">
        <f t="shared" si="0"/>
        <v>4</v>
      </c>
    </row>
    <row r="26" spans="1:27" s="119" customFormat="1" ht="102">
      <c r="A26" s="115" t="s">
        <v>178</v>
      </c>
      <c r="B26" s="115" t="s">
        <v>111</v>
      </c>
      <c r="C26" s="115" t="s">
        <v>301</v>
      </c>
      <c r="D26" s="138" t="s">
        <v>108</v>
      </c>
      <c r="E26" s="105" t="s">
        <v>352</v>
      </c>
      <c r="F26" s="116" t="s">
        <v>371</v>
      </c>
      <c r="G26" s="105" t="s">
        <v>167</v>
      </c>
      <c r="H26" s="105"/>
      <c r="I26" s="117"/>
      <c r="J26" s="118" t="s">
        <v>453</v>
      </c>
      <c r="K26" s="118"/>
      <c r="L26" s="141" t="s">
        <v>407</v>
      </c>
      <c r="M26" s="202" t="s">
        <v>436</v>
      </c>
      <c r="AA26" s="214">
        <f t="shared" si="0"/>
        <v>3</v>
      </c>
    </row>
    <row r="27" spans="1:27" s="119" customFormat="1" ht="127.5">
      <c r="A27" s="115" t="s">
        <v>180</v>
      </c>
      <c r="B27" s="115" t="s">
        <v>170</v>
      </c>
      <c r="C27" s="115" t="s">
        <v>309</v>
      </c>
      <c r="D27" s="138" t="s">
        <v>108</v>
      </c>
      <c r="E27" s="105" t="s">
        <v>353</v>
      </c>
      <c r="F27" s="116" t="s">
        <v>171</v>
      </c>
      <c r="G27" s="105" t="s">
        <v>172</v>
      </c>
      <c r="H27" s="105"/>
      <c r="I27" s="117"/>
      <c r="J27" s="118"/>
      <c r="K27" s="118"/>
      <c r="L27" s="141" t="s">
        <v>407</v>
      </c>
      <c r="M27" s="212" t="s">
        <v>416</v>
      </c>
      <c r="AA27" s="214">
        <f t="shared" si="0"/>
        <v>3</v>
      </c>
    </row>
    <row r="28" spans="1:27" s="119" customFormat="1" ht="114.75">
      <c r="A28" s="115" t="s">
        <v>181</v>
      </c>
      <c r="B28" s="115" t="s">
        <v>319</v>
      </c>
      <c r="C28" s="115" t="s">
        <v>326</v>
      </c>
      <c r="D28" s="138" t="s">
        <v>108</v>
      </c>
      <c r="E28" s="105" t="s">
        <v>373</v>
      </c>
      <c r="F28" s="115" t="s">
        <v>320</v>
      </c>
      <c r="G28" s="105" t="s">
        <v>358</v>
      </c>
      <c r="H28" s="142"/>
      <c r="I28" s="117"/>
      <c r="J28" s="118"/>
      <c r="K28" s="118"/>
      <c r="L28" s="141" t="s">
        <v>407</v>
      </c>
      <c r="M28" s="202" t="s">
        <v>435</v>
      </c>
      <c r="AA28" s="214">
        <f t="shared" si="0"/>
        <v>3</v>
      </c>
    </row>
    <row r="29" spans="1:27" s="119" customFormat="1" ht="106.5" customHeight="1">
      <c r="A29" s="115" t="s">
        <v>186</v>
      </c>
      <c r="B29" s="115" t="s">
        <v>175</v>
      </c>
      <c r="C29" s="115" t="s">
        <v>310</v>
      </c>
      <c r="D29" s="138" t="s">
        <v>108</v>
      </c>
      <c r="E29" s="105" t="s">
        <v>176</v>
      </c>
      <c r="F29" s="115" t="s">
        <v>374</v>
      </c>
      <c r="G29" s="105" t="s">
        <v>177</v>
      </c>
      <c r="H29" s="105"/>
      <c r="I29" s="117"/>
      <c r="J29" s="118"/>
      <c r="K29" s="118"/>
      <c r="L29" s="141" t="s">
        <v>407</v>
      </c>
      <c r="M29" s="202" t="s">
        <v>421</v>
      </c>
      <c r="AA29" s="214">
        <f t="shared" si="0"/>
        <v>3</v>
      </c>
    </row>
    <row r="30" spans="1:27" s="119" customFormat="1" ht="102">
      <c r="A30" s="115" t="s">
        <v>188</v>
      </c>
      <c r="B30" s="115" t="s">
        <v>179</v>
      </c>
      <c r="C30" s="115" t="s">
        <v>328</v>
      </c>
      <c r="D30" s="138" t="s">
        <v>108</v>
      </c>
      <c r="E30" s="105" t="s">
        <v>325</v>
      </c>
      <c r="F30" s="115" t="s">
        <v>323</v>
      </c>
      <c r="G30" s="105" t="s">
        <v>324</v>
      </c>
      <c r="H30" s="105"/>
      <c r="I30" s="117"/>
      <c r="J30" s="118"/>
      <c r="K30" s="118"/>
      <c r="L30" s="141" t="s">
        <v>407</v>
      </c>
      <c r="M30" s="202" t="s">
        <v>427</v>
      </c>
      <c r="AA30" s="214">
        <f t="shared" si="0"/>
        <v>3</v>
      </c>
    </row>
    <row r="31" spans="1:27" s="119" customFormat="1" ht="114.75">
      <c r="A31" s="115" t="s">
        <v>193</v>
      </c>
      <c r="B31" s="137" t="s">
        <v>175</v>
      </c>
      <c r="C31" s="136" t="s">
        <v>310</v>
      </c>
      <c r="D31" s="138" t="s">
        <v>108</v>
      </c>
      <c r="E31" s="105" t="s">
        <v>348</v>
      </c>
      <c r="F31" s="116" t="s">
        <v>370</v>
      </c>
      <c r="G31" s="105" t="s">
        <v>349</v>
      </c>
      <c r="H31" s="105"/>
      <c r="I31" s="117"/>
      <c r="J31" s="118" t="s">
        <v>350</v>
      </c>
      <c r="K31" s="118"/>
      <c r="L31" s="141" t="s">
        <v>407</v>
      </c>
      <c r="M31" s="211" t="s">
        <v>456</v>
      </c>
      <c r="AA31" s="214">
        <f t="shared" si="0"/>
        <v>3</v>
      </c>
    </row>
    <row r="32" spans="1:27" s="119" customFormat="1" ht="117.75" customHeight="1">
      <c r="A32" s="115" t="s">
        <v>197</v>
      </c>
      <c r="B32" s="115" t="s">
        <v>182</v>
      </c>
      <c r="C32" s="115" t="s">
        <v>311</v>
      </c>
      <c r="D32" s="138" t="s">
        <v>108</v>
      </c>
      <c r="E32" s="105" t="s">
        <v>183</v>
      </c>
      <c r="F32" s="116" t="s">
        <v>184</v>
      </c>
      <c r="G32" s="105" t="s">
        <v>185</v>
      </c>
      <c r="H32" s="105"/>
      <c r="I32" s="117"/>
      <c r="J32" s="118"/>
      <c r="K32" s="118"/>
      <c r="L32" s="141" t="s">
        <v>406</v>
      </c>
      <c r="M32" s="211" t="s">
        <v>457</v>
      </c>
      <c r="AA32" s="214">
        <f t="shared" si="0"/>
        <v>2</v>
      </c>
    </row>
    <row r="33" spans="1:27" s="119" customFormat="1" ht="63.75">
      <c r="A33" s="115" t="s">
        <v>201</v>
      </c>
      <c r="B33" s="115" t="s">
        <v>189</v>
      </c>
      <c r="C33" s="115" t="s">
        <v>313</v>
      </c>
      <c r="D33" s="138" t="s">
        <v>108</v>
      </c>
      <c r="E33" s="105" t="s">
        <v>190</v>
      </c>
      <c r="F33" s="115" t="s">
        <v>191</v>
      </c>
      <c r="G33" s="105" t="s">
        <v>192</v>
      </c>
      <c r="H33" s="105"/>
      <c r="I33" s="117"/>
      <c r="J33" s="118"/>
      <c r="K33" s="118"/>
      <c r="L33" s="141" t="s">
        <v>406</v>
      </c>
      <c r="M33" s="211" t="s">
        <v>458</v>
      </c>
      <c r="AA33" s="214">
        <f t="shared" si="0"/>
        <v>2</v>
      </c>
    </row>
    <row r="34" spans="1:27" s="119" customFormat="1" ht="89.25">
      <c r="A34" s="115" t="s">
        <v>205</v>
      </c>
      <c r="B34" s="115" t="s">
        <v>149</v>
      </c>
      <c r="C34" s="115" t="s">
        <v>307</v>
      </c>
      <c r="D34" s="138" t="s">
        <v>108</v>
      </c>
      <c r="E34" s="105" t="s">
        <v>194</v>
      </c>
      <c r="F34" s="115" t="s">
        <v>195</v>
      </c>
      <c r="G34" s="105" t="s">
        <v>196</v>
      </c>
      <c r="H34" s="105"/>
      <c r="I34" s="117"/>
      <c r="J34" s="118" t="s">
        <v>388</v>
      </c>
      <c r="K34" s="118"/>
      <c r="L34" s="141" t="s">
        <v>407</v>
      </c>
      <c r="M34" s="212" t="s">
        <v>429</v>
      </c>
      <c r="AA34" s="214">
        <f t="shared" si="0"/>
        <v>3</v>
      </c>
    </row>
    <row r="35" spans="1:27" s="119" customFormat="1" ht="409.5">
      <c r="A35" s="115" t="s">
        <v>210</v>
      </c>
      <c r="B35" s="115" t="s">
        <v>149</v>
      </c>
      <c r="C35" s="115" t="s">
        <v>307</v>
      </c>
      <c r="D35" s="138" t="s">
        <v>123</v>
      </c>
      <c r="E35" s="105" t="s">
        <v>198</v>
      </c>
      <c r="F35" s="116" t="s">
        <v>199</v>
      </c>
      <c r="G35" s="105" t="s">
        <v>200</v>
      </c>
      <c r="H35" s="105"/>
      <c r="I35" s="117"/>
      <c r="J35" s="118"/>
      <c r="K35" s="118"/>
      <c r="L35" s="141" t="s">
        <v>407</v>
      </c>
      <c r="M35" s="202" t="s">
        <v>429</v>
      </c>
      <c r="AA35" s="214">
        <f t="shared" si="0"/>
        <v>3</v>
      </c>
    </row>
    <row r="36" spans="1:27" s="119" customFormat="1" ht="76.5">
      <c r="A36" s="115" t="s">
        <v>214</v>
      </c>
      <c r="B36" s="115" t="s">
        <v>149</v>
      </c>
      <c r="C36" s="115" t="s">
        <v>307</v>
      </c>
      <c r="D36" s="138" t="s">
        <v>108</v>
      </c>
      <c r="E36" s="105" t="s">
        <v>202</v>
      </c>
      <c r="F36" s="116" t="s">
        <v>203</v>
      </c>
      <c r="G36" s="105" t="s">
        <v>204</v>
      </c>
      <c r="H36" s="105"/>
      <c r="I36" s="117"/>
      <c r="J36" s="118" t="s">
        <v>387</v>
      </c>
      <c r="K36" s="118"/>
      <c r="L36" s="141" t="s">
        <v>407</v>
      </c>
      <c r="M36" s="211" t="s">
        <v>459</v>
      </c>
      <c r="AA36" s="214">
        <f t="shared" si="0"/>
        <v>3</v>
      </c>
    </row>
    <row r="37" spans="1:27" s="119" customFormat="1" ht="114.75">
      <c r="A37" s="115" t="s">
        <v>218</v>
      </c>
      <c r="B37" s="115" t="s">
        <v>206</v>
      </c>
      <c r="C37" s="115" t="s">
        <v>314</v>
      </c>
      <c r="D37" s="138" t="s">
        <v>123</v>
      </c>
      <c r="E37" s="105" t="s">
        <v>207</v>
      </c>
      <c r="F37" s="116" t="s">
        <v>208</v>
      </c>
      <c r="G37" s="105" t="s">
        <v>209</v>
      </c>
      <c r="H37" s="105"/>
      <c r="I37" s="117"/>
      <c r="J37" s="118"/>
      <c r="K37" s="118"/>
      <c r="L37" s="141" t="s">
        <v>408</v>
      </c>
      <c r="M37" s="202" t="s">
        <v>431</v>
      </c>
      <c r="AA37" s="214">
        <f t="shared" si="0"/>
        <v>1</v>
      </c>
    </row>
    <row r="38" spans="1:27" s="119" customFormat="1" ht="331.5">
      <c r="A38" s="115" t="s">
        <v>223</v>
      </c>
      <c r="B38" s="115" t="s">
        <v>149</v>
      </c>
      <c r="C38" s="115" t="s">
        <v>307</v>
      </c>
      <c r="D38" s="138" t="s">
        <v>123</v>
      </c>
      <c r="E38" s="105" t="s">
        <v>211</v>
      </c>
      <c r="F38" s="116" t="s">
        <v>212</v>
      </c>
      <c r="G38" s="105" t="s">
        <v>213</v>
      </c>
      <c r="H38" s="105"/>
      <c r="I38" s="117"/>
      <c r="J38" s="118"/>
      <c r="K38" s="118"/>
      <c r="L38" s="198" t="s">
        <v>407</v>
      </c>
      <c r="M38" s="202" t="s">
        <v>420</v>
      </c>
      <c r="AA38" s="214">
        <f t="shared" si="0"/>
        <v>3</v>
      </c>
    </row>
    <row r="39" spans="1:27" s="119" customFormat="1" ht="102">
      <c r="A39" s="115" t="s">
        <v>227</v>
      </c>
      <c r="B39" s="115" t="s">
        <v>149</v>
      </c>
      <c r="C39" s="115" t="s">
        <v>307</v>
      </c>
      <c r="D39" s="138" t="s">
        <v>108</v>
      </c>
      <c r="E39" s="105" t="s">
        <v>215</v>
      </c>
      <c r="F39" s="115" t="s">
        <v>216</v>
      </c>
      <c r="G39" s="105" t="s">
        <v>217</v>
      </c>
      <c r="H39" s="105"/>
      <c r="I39" s="117"/>
      <c r="J39" s="118"/>
      <c r="K39" s="118"/>
      <c r="L39" s="198" t="s">
        <v>407</v>
      </c>
      <c r="M39" s="202" t="s">
        <v>420</v>
      </c>
      <c r="AA39" s="214">
        <f t="shared" si="0"/>
        <v>3</v>
      </c>
    </row>
    <row r="40" spans="1:27" s="119" customFormat="1" ht="114.75">
      <c r="A40" s="115" t="s">
        <v>231</v>
      </c>
      <c r="B40" s="115" t="s">
        <v>219</v>
      </c>
      <c r="C40" s="115" t="s">
        <v>315</v>
      </c>
      <c r="D40" s="138" t="s">
        <v>108</v>
      </c>
      <c r="E40" s="105" t="s">
        <v>220</v>
      </c>
      <c r="F40" s="115" t="s">
        <v>221</v>
      </c>
      <c r="G40" s="105" t="s">
        <v>222</v>
      </c>
      <c r="H40" s="105"/>
      <c r="I40" s="117"/>
      <c r="J40" s="118"/>
      <c r="K40" s="118"/>
      <c r="L40" s="198" t="s">
        <v>407</v>
      </c>
      <c r="M40" s="202" t="s">
        <v>421</v>
      </c>
      <c r="AA40" s="214">
        <f t="shared" si="0"/>
        <v>3</v>
      </c>
    </row>
    <row r="41" spans="1:27" s="119" customFormat="1" ht="102">
      <c r="A41" s="115" t="s">
        <v>235</v>
      </c>
      <c r="B41" s="115" t="s">
        <v>219</v>
      </c>
      <c r="C41" s="115" t="s">
        <v>315</v>
      </c>
      <c r="D41" s="138" t="s">
        <v>108</v>
      </c>
      <c r="E41" s="105" t="s">
        <v>224</v>
      </c>
      <c r="F41" s="116" t="s">
        <v>225</v>
      </c>
      <c r="G41" s="105" t="s">
        <v>226</v>
      </c>
      <c r="H41" s="105"/>
      <c r="I41" s="117"/>
      <c r="J41" s="118" t="s">
        <v>386</v>
      </c>
      <c r="K41" s="118"/>
      <c r="L41" s="141" t="s">
        <v>407</v>
      </c>
      <c r="M41" s="202" t="s">
        <v>421</v>
      </c>
      <c r="AA41" s="214">
        <f t="shared" si="0"/>
        <v>3</v>
      </c>
    </row>
    <row r="42" spans="1:27" s="119" customFormat="1" ht="153">
      <c r="A42" s="115" t="s">
        <v>239</v>
      </c>
      <c r="B42" s="115" t="s">
        <v>219</v>
      </c>
      <c r="C42" s="115" t="s">
        <v>315</v>
      </c>
      <c r="D42" s="138" t="s">
        <v>108</v>
      </c>
      <c r="E42" s="105" t="s">
        <v>228</v>
      </c>
      <c r="F42" s="116" t="s">
        <v>229</v>
      </c>
      <c r="G42" s="105" t="s">
        <v>230</v>
      </c>
      <c r="H42" s="105"/>
      <c r="I42" s="117"/>
      <c r="J42" s="118"/>
      <c r="K42" s="118"/>
      <c r="L42" s="141" t="s">
        <v>407</v>
      </c>
      <c r="M42" s="202" t="s">
        <v>421</v>
      </c>
      <c r="AA42" s="214">
        <f t="shared" si="0"/>
        <v>3</v>
      </c>
    </row>
    <row r="43" spans="1:27" s="119" customFormat="1" ht="76.5">
      <c r="A43" s="115" t="s">
        <v>243</v>
      </c>
      <c r="B43" s="115" t="s">
        <v>319</v>
      </c>
      <c r="C43" s="115" t="s">
        <v>326</v>
      </c>
      <c r="D43" s="138" t="s">
        <v>108</v>
      </c>
      <c r="E43" s="105" t="s">
        <v>232</v>
      </c>
      <c r="F43" s="115" t="s">
        <v>233</v>
      </c>
      <c r="G43" s="105" t="s">
        <v>234</v>
      </c>
      <c r="H43" s="105"/>
      <c r="I43" s="117"/>
      <c r="J43" s="118"/>
      <c r="K43" s="118"/>
      <c r="L43" s="198" t="s">
        <v>407</v>
      </c>
      <c r="M43" s="211" t="s">
        <v>460</v>
      </c>
      <c r="AA43" s="214">
        <f t="shared" si="0"/>
        <v>3</v>
      </c>
    </row>
    <row r="44" spans="1:27" s="119" customFormat="1" ht="63.75">
      <c r="A44" s="115" t="s">
        <v>247</v>
      </c>
      <c r="B44" s="115" t="s">
        <v>187</v>
      </c>
      <c r="C44" s="115" t="s">
        <v>312</v>
      </c>
      <c r="D44" s="138" t="s">
        <v>108</v>
      </c>
      <c r="E44" s="105" t="s">
        <v>236</v>
      </c>
      <c r="F44" s="115" t="s">
        <v>237</v>
      </c>
      <c r="G44" s="105" t="s">
        <v>238</v>
      </c>
      <c r="H44" s="105"/>
      <c r="I44" s="117"/>
      <c r="J44" s="118"/>
      <c r="K44" s="118"/>
      <c r="L44" s="141" t="s">
        <v>406</v>
      </c>
      <c r="M44" s="202" t="s">
        <v>428</v>
      </c>
      <c r="AA44" s="214">
        <f t="shared" si="0"/>
        <v>2</v>
      </c>
    </row>
    <row r="45" spans="1:27" s="119" customFormat="1" ht="76.5">
      <c r="A45" s="115" t="s">
        <v>252</v>
      </c>
      <c r="B45" s="115" t="s">
        <v>187</v>
      </c>
      <c r="C45" s="115" t="s">
        <v>312</v>
      </c>
      <c r="D45" s="138" t="s">
        <v>108</v>
      </c>
      <c r="E45" s="105" t="s">
        <v>240</v>
      </c>
      <c r="F45" s="115" t="s">
        <v>241</v>
      </c>
      <c r="G45" s="105" t="s">
        <v>242</v>
      </c>
      <c r="H45" s="105"/>
      <c r="I45" s="117"/>
      <c r="J45" s="118"/>
      <c r="K45" s="118"/>
      <c r="L45" s="141" t="s">
        <v>406</v>
      </c>
      <c r="M45" s="203" t="s">
        <v>432</v>
      </c>
      <c r="AA45" s="214">
        <f t="shared" si="0"/>
        <v>2</v>
      </c>
    </row>
    <row r="46" spans="1:27" s="119" customFormat="1" ht="178.5">
      <c r="A46" s="115" t="s">
        <v>257</v>
      </c>
      <c r="B46" s="115" t="s">
        <v>149</v>
      </c>
      <c r="C46" s="115" t="s">
        <v>307</v>
      </c>
      <c r="D46" s="138" t="s">
        <v>108</v>
      </c>
      <c r="E46" s="105" t="s">
        <v>244</v>
      </c>
      <c r="F46" s="115" t="s">
        <v>245</v>
      </c>
      <c r="G46" s="105" t="s">
        <v>246</v>
      </c>
      <c r="H46" s="105"/>
      <c r="I46" s="117"/>
      <c r="J46" s="118"/>
      <c r="K46" s="118"/>
      <c r="L46" s="141" t="s">
        <v>406</v>
      </c>
      <c r="M46" s="203" t="s">
        <v>430</v>
      </c>
      <c r="AA46" s="214">
        <f t="shared" si="0"/>
        <v>2</v>
      </c>
    </row>
    <row r="47" spans="1:27" s="119" customFormat="1" ht="89.25">
      <c r="A47" s="115" t="s">
        <v>261</v>
      </c>
      <c r="B47" s="115" t="s">
        <v>149</v>
      </c>
      <c r="C47" s="115" t="s">
        <v>307</v>
      </c>
      <c r="D47" s="138" t="s">
        <v>253</v>
      </c>
      <c r="E47" s="105" t="s">
        <v>254</v>
      </c>
      <c r="F47" s="116" t="s">
        <v>255</v>
      </c>
      <c r="G47" s="105" t="s">
        <v>256</v>
      </c>
      <c r="H47" s="105"/>
      <c r="I47" s="117"/>
      <c r="J47" s="118"/>
      <c r="K47" s="118"/>
      <c r="L47" s="141" t="s">
        <v>407</v>
      </c>
      <c r="M47" s="211" t="s">
        <v>461</v>
      </c>
      <c r="AA47" s="214">
        <f t="shared" si="0"/>
        <v>3</v>
      </c>
    </row>
    <row r="48" spans="1:27" s="119" customFormat="1" ht="127.5">
      <c r="A48" s="115" t="s">
        <v>265</v>
      </c>
      <c r="B48" s="115" t="s">
        <v>149</v>
      </c>
      <c r="C48" s="115" t="s">
        <v>307</v>
      </c>
      <c r="D48" s="138" t="s">
        <v>108</v>
      </c>
      <c r="E48" s="105" t="s">
        <v>258</v>
      </c>
      <c r="F48" s="115" t="s">
        <v>259</v>
      </c>
      <c r="G48" s="105" t="s">
        <v>260</v>
      </c>
      <c r="H48" s="105"/>
      <c r="I48" s="117"/>
      <c r="J48" s="118"/>
      <c r="K48" s="118"/>
      <c r="L48" s="198" t="s">
        <v>407</v>
      </c>
      <c r="M48" s="211" t="s">
        <v>462</v>
      </c>
      <c r="AA48" s="214">
        <f t="shared" si="0"/>
        <v>3</v>
      </c>
    </row>
    <row r="49" spans="1:27" s="119" customFormat="1" ht="76.5">
      <c r="A49" s="115" t="s">
        <v>269</v>
      </c>
      <c r="B49" s="115" t="s">
        <v>111</v>
      </c>
      <c r="C49" s="115" t="s">
        <v>301</v>
      </c>
      <c r="D49" s="138" t="s">
        <v>108</v>
      </c>
      <c r="E49" s="105" t="s">
        <v>262</v>
      </c>
      <c r="F49" s="115" t="s">
        <v>263</v>
      </c>
      <c r="G49" s="105" t="s">
        <v>264</v>
      </c>
      <c r="H49" s="105"/>
      <c r="I49" s="117"/>
      <c r="J49" s="118"/>
      <c r="K49" s="118"/>
      <c r="L49" s="198" t="s">
        <v>406</v>
      </c>
      <c r="M49" s="202" t="s">
        <v>414</v>
      </c>
      <c r="AA49" s="214">
        <f t="shared" si="0"/>
        <v>2</v>
      </c>
    </row>
    <row r="50" spans="1:27" s="119" customFormat="1" ht="242.25">
      <c r="A50" s="115" t="s">
        <v>274</v>
      </c>
      <c r="B50" s="115" t="s">
        <v>266</v>
      </c>
      <c r="C50" s="115" t="s">
        <v>317</v>
      </c>
      <c r="D50" s="138" t="s">
        <v>253</v>
      </c>
      <c r="E50" s="105" t="s">
        <v>267</v>
      </c>
      <c r="F50" s="116" t="s">
        <v>268</v>
      </c>
      <c r="G50" s="105" t="s">
        <v>267</v>
      </c>
      <c r="H50" s="105"/>
      <c r="I50" s="117"/>
      <c r="J50" s="118"/>
      <c r="K50" s="118"/>
      <c r="L50" s="141" t="s">
        <v>407</v>
      </c>
      <c r="M50" s="211" t="s">
        <v>463</v>
      </c>
      <c r="AA50" s="214">
        <f t="shared" si="0"/>
        <v>3</v>
      </c>
    </row>
    <row r="51" spans="1:27" s="119" customFormat="1" ht="153">
      <c r="A51" s="115" t="s">
        <v>278</v>
      </c>
      <c r="B51" s="115" t="s">
        <v>270</v>
      </c>
      <c r="C51" s="115" t="s">
        <v>318</v>
      </c>
      <c r="D51" s="138" t="s">
        <v>108</v>
      </c>
      <c r="E51" s="105" t="s">
        <v>271</v>
      </c>
      <c r="F51" s="116" t="s">
        <v>272</v>
      </c>
      <c r="G51" s="105" t="s">
        <v>273</v>
      </c>
      <c r="H51" s="105"/>
      <c r="I51" s="117"/>
      <c r="J51" s="118"/>
      <c r="K51" s="118"/>
      <c r="L51" s="198" t="s">
        <v>406</v>
      </c>
      <c r="M51" s="202" t="s">
        <v>422</v>
      </c>
      <c r="AA51" s="214">
        <f t="shared" si="0"/>
        <v>2</v>
      </c>
    </row>
    <row r="52" spans="1:27" s="119" customFormat="1" ht="280.5">
      <c r="A52" s="115" t="s">
        <v>347</v>
      </c>
      <c r="B52" s="115" t="s">
        <v>266</v>
      </c>
      <c r="C52" s="115" t="s">
        <v>317</v>
      </c>
      <c r="D52" s="138" t="s">
        <v>108</v>
      </c>
      <c r="E52" s="105" t="s">
        <v>275</v>
      </c>
      <c r="F52" s="115" t="s">
        <v>276</v>
      </c>
      <c r="G52" s="105" t="s">
        <v>277</v>
      </c>
      <c r="H52" s="105"/>
      <c r="I52" s="117"/>
      <c r="J52" s="118"/>
      <c r="K52" s="118"/>
      <c r="L52" s="198" t="s">
        <v>406</v>
      </c>
      <c r="M52" s="212" t="s">
        <v>464</v>
      </c>
      <c r="AA52" s="214">
        <f t="shared" si="0"/>
        <v>2</v>
      </c>
    </row>
    <row r="53" spans="1:27" s="119" customFormat="1" ht="159.75" customHeight="1">
      <c r="A53" s="115" t="s">
        <v>359</v>
      </c>
      <c r="B53" s="136" t="s">
        <v>182</v>
      </c>
      <c r="C53" s="136" t="s">
        <v>311</v>
      </c>
      <c r="D53" s="218" t="s">
        <v>108</v>
      </c>
      <c r="E53" s="217" t="s">
        <v>472</v>
      </c>
      <c r="F53" s="219" t="s">
        <v>473</v>
      </c>
      <c r="G53" s="219" t="s">
        <v>474</v>
      </c>
      <c r="H53" s="105"/>
      <c r="I53" s="117"/>
      <c r="J53" s="118"/>
      <c r="K53" s="118"/>
      <c r="L53" s="204" t="s">
        <v>406</v>
      </c>
      <c r="M53" s="202" t="s">
        <v>423</v>
      </c>
      <c r="AA53" s="214">
        <f t="shared" si="0"/>
        <v>2</v>
      </c>
    </row>
    <row r="54" spans="1:27" ht="12.75">
      <c r="A54" s="99"/>
      <c r="B54" s="100" t="s">
        <v>45</v>
      </c>
      <c r="C54" s="114"/>
      <c r="D54" s="99"/>
      <c r="E54" s="99"/>
      <c r="F54" s="99"/>
      <c r="G54" s="99"/>
      <c r="H54" s="99"/>
      <c r="I54" s="99"/>
      <c r="J54" s="99"/>
      <c r="K54" s="99"/>
      <c r="L54" s="99"/>
      <c r="M54" s="99"/>
      <c r="AA54" s="99"/>
    </row>
    <row r="55" ht="12.75" hidden="1"/>
    <row r="56" ht="12.75" hidden="1"/>
    <row r="57" ht="12.75" hidden="1">
      <c r="H57" s="38" t="s">
        <v>29</v>
      </c>
    </row>
    <row r="58" ht="12.75" hidden="1">
      <c r="H58" s="38" t="s">
        <v>7</v>
      </c>
    </row>
    <row r="59" ht="12.75" hidden="1">
      <c r="H59" s="38" t="s">
        <v>8</v>
      </c>
    </row>
    <row r="60" ht="12.75" hidden="1">
      <c r="H60" s="38" t="s">
        <v>20</v>
      </c>
    </row>
    <row r="61" ht="12.75" hidden="1">
      <c r="H61" s="38" t="s">
        <v>21</v>
      </c>
    </row>
    <row r="62" ht="12.75" hidden="1">
      <c r="H62" s="101" t="s">
        <v>24</v>
      </c>
    </row>
    <row r="63" ht="12.75" hidden="1">
      <c r="H63" s="101" t="s">
        <v>25</v>
      </c>
    </row>
    <row r="64" ht="12.75" hidden="1"/>
    <row r="65" ht="12.75" hidden="1"/>
    <row r="66" ht="12.75" hidden="1">
      <c r="H66" s="199" t="s">
        <v>411</v>
      </c>
    </row>
    <row r="67" ht="12.75" hidden="1">
      <c r="H67" s="205" t="s">
        <v>412</v>
      </c>
    </row>
    <row r="68" ht="12.75" hidden="1">
      <c r="H68" s="199" t="s">
        <v>407</v>
      </c>
    </row>
    <row r="69" ht="12.75" hidden="1">
      <c r="H69" s="199" t="s">
        <v>406</v>
      </c>
    </row>
    <row r="70" ht="12.75" hidden="1">
      <c r="H70" s="199" t="s">
        <v>408</v>
      </c>
    </row>
    <row r="71" ht="12.75" hidden="1"/>
  </sheetData>
  <sheetProtection/>
  <protectedRanges>
    <protectedRange password="E1A2" sqref="M2:M22" name="Range1"/>
    <protectedRange password="E1A2" sqref="AA2" name="Range1_1"/>
    <protectedRange password="E1A2" sqref="AA3:AA53" name="Range1_1_1"/>
  </protectedRanges>
  <autoFilter ref="A2:M54"/>
  <conditionalFormatting sqref="J32:J33 I3:J3 J42:J53 J37:J40 J35 J25 J16:J20 J4:J14 I4:I53 J22:J23 J27:J30">
    <cfRule type="cellIs" priority="33" dxfId="2" operator="equal" stopIfTrue="1">
      <formula>"Pass"</formula>
    </cfRule>
    <cfRule type="cellIs" priority="34" dxfId="1" operator="equal" stopIfTrue="1">
      <formula>"Fail"</formula>
    </cfRule>
    <cfRule type="cellIs" priority="35" dxfId="0" operator="equal" stopIfTrue="1">
      <formula>"Info"</formula>
    </cfRule>
  </conditionalFormatting>
  <conditionalFormatting sqref="J31">
    <cfRule type="cellIs" priority="30" dxfId="2" operator="equal" stopIfTrue="1">
      <formula>"Pass"</formula>
    </cfRule>
    <cfRule type="cellIs" priority="31" dxfId="1" operator="equal" stopIfTrue="1">
      <formula>"Fail"</formula>
    </cfRule>
    <cfRule type="cellIs" priority="32" dxfId="0" operator="equal" stopIfTrue="1">
      <formula>"Info"</formula>
    </cfRule>
  </conditionalFormatting>
  <conditionalFormatting sqref="J41">
    <cfRule type="cellIs" priority="27" dxfId="2" operator="equal" stopIfTrue="1">
      <formula>"Pass"</formula>
    </cfRule>
    <cfRule type="cellIs" priority="28" dxfId="1" operator="equal" stopIfTrue="1">
      <formula>"Fail"</formula>
    </cfRule>
    <cfRule type="cellIs" priority="29" dxfId="0" operator="equal" stopIfTrue="1">
      <formula>"Info"</formula>
    </cfRule>
  </conditionalFormatting>
  <conditionalFormatting sqref="J36">
    <cfRule type="cellIs" priority="24" dxfId="2" operator="equal" stopIfTrue="1">
      <formula>"Pass"</formula>
    </cfRule>
    <cfRule type="cellIs" priority="25" dxfId="1" operator="equal" stopIfTrue="1">
      <formula>"Fail"</formula>
    </cfRule>
    <cfRule type="cellIs" priority="26" dxfId="0" operator="equal" stopIfTrue="1">
      <formula>"Info"</formula>
    </cfRule>
  </conditionalFormatting>
  <conditionalFormatting sqref="J34">
    <cfRule type="cellIs" priority="21" dxfId="2" operator="equal" stopIfTrue="1">
      <formula>"Pass"</formula>
    </cfRule>
    <cfRule type="cellIs" priority="22" dxfId="1" operator="equal" stopIfTrue="1">
      <formula>"Fail"</formula>
    </cfRule>
    <cfRule type="cellIs" priority="23" dxfId="0" operator="equal" stopIfTrue="1">
      <formula>"Info"</formula>
    </cfRule>
  </conditionalFormatting>
  <conditionalFormatting sqref="J24">
    <cfRule type="cellIs" priority="18" dxfId="2" operator="equal" stopIfTrue="1">
      <formula>"Pass"</formula>
    </cfRule>
    <cfRule type="cellIs" priority="19" dxfId="1" operator="equal" stopIfTrue="1">
      <formula>"Fail"</formula>
    </cfRule>
    <cfRule type="cellIs" priority="20" dxfId="0" operator="equal" stopIfTrue="1">
      <formula>"Info"</formula>
    </cfRule>
  </conditionalFormatting>
  <conditionalFormatting sqref="J15">
    <cfRule type="cellIs" priority="15" dxfId="2" operator="equal" stopIfTrue="1">
      <formula>"Pass"</formula>
    </cfRule>
    <cfRule type="cellIs" priority="16" dxfId="1" operator="equal" stopIfTrue="1">
      <formula>"Fail"</formula>
    </cfRule>
    <cfRule type="cellIs" priority="17" dxfId="0" operator="equal" stopIfTrue="1">
      <formula>"Info"</formula>
    </cfRule>
  </conditionalFormatting>
  <conditionalFormatting sqref="J21">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conditionalFormatting sqref="J26">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3">
    <dataValidation type="list" allowBlank="1" showInputMessage="1" showErrorMessage="1" sqref="I3:I53">
      <formula1>$H$58:$H$61</formula1>
    </dataValidation>
    <dataValidation type="list" allowBlank="1" showInputMessage="1" showErrorMessage="1" sqref="L3:L53">
      <formula1>$H$67:$H$70</formula1>
    </dataValidation>
    <dataValidation type="list" allowBlank="1" showInputMessage="1" showErrorMessage="1" sqref="D53">
      <formula1>$H$34:$H$35</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zoomScale="80" zoomScaleNormal="80" zoomScalePageLayoutView="0" workbookViewId="0" topLeftCell="A1">
      <pane ySplit="1" topLeftCell="A2" activePane="bottomLeft" state="frozen"/>
      <selection pane="topLeft" activeCell="A1" sqref="A1"/>
      <selection pane="bottomLeft" activeCell="G19" sqref="G19"/>
    </sheetView>
  </sheetViews>
  <sheetFormatPr defaultColWidth="9.140625" defaultRowHeight="12.75"/>
  <cols>
    <col min="1" max="13" width="9.140625" style="20" customWidth="1"/>
    <col min="14" max="14" width="10.140625" style="20" customWidth="1"/>
    <col min="15" max="16384" width="9.140625" style="20" customWidth="1"/>
  </cols>
  <sheetData>
    <row r="1" spans="1:14" ht="12.75">
      <c r="A1" s="8" t="s">
        <v>33</v>
      </c>
      <c r="B1" s="9"/>
      <c r="C1" s="9"/>
      <c r="D1" s="9"/>
      <c r="E1" s="9"/>
      <c r="F1" s="9"/>
      <c r="G1" s="9"/>
      <c r="H1" s="9"/>
      <c r="I1" s="9"/>
      <c r="J1" s="9"/>
      <c r="K1" s="9"/>
      <c r="L1" s="9"/>
      <c r="M1" s="9"/>
      <c r="N1" s="10"/>
    </row>
    <row r="2" spans="1:14" s="21" customFormat="1" ht="12.75" customHeight="1">
      <c r="A2" s="27" t="s">
        <v>34</v>
      </c>
      <c r="B2" s="28"/>
      <c r="C2" s="28"/>
      <c r="D2" s="28"/>
      <c r="E2" s="28"/>
      <c r="F2" s="28"/>
      <c r="G2" s="28"/>
      <c r="H2" s="28"/>
      <c r="I2" s="28"/>
      <c r="J2" s="28"/>
      <c r="K2" s="28"/>
      <c r="L2" s="28"/>
      <c r="M2" s="28"/>
      <c r="N2" s="29"/>
    </row>
    <row r="3" spans="1:14" s="21" customFormat="1" ht="12.75" customHeight="1">
      <c r="A3" s="22" t="s">
        <v>84</v>
      </c>
      <c r="B3" s="23"/>
      <c r="C3" s="23"/>
      <c r="D3" s="23"/>
      <c r="E3" s="23"/>
      <c r="F3" s="23"/>
      <c r="G3" s="23"/>
      <c r="H3" s="23"/>
      <c r="I3" s="23"/>
      <c r="J3" s="23"/>
      <c r="K3" s="23"/>
      <c r="L3" s="23"/>
      <c r="M3" s="23"/>
      <c r="N3" s="24"/>
    </row>
    <row r="4" spans="1:14" s="21" customFormat="1" ht="12.75">
      <c r="A4" s="14" t="s">
        <v>466</v>
      </c>
      <c r="B4" s="15"/>
      <c r="C4" s="15"/>
      <c r="D4" s="15"/>
      <c r="E4" s="15"/>
      <c r="F4" s="15"/>
      <c r="G4" s="15"/>
      <c r="H4" s="15"/>
      <c r="I4" s="15"/>
      <c r="J4" s="15"/>
      <c r="K4" s="15"/>
      <c r="L4" s="15"/>
      <c r="M4" s="15"/>
      <c r="N4" s="16"/>
    </row>
    <row r="5" spans="1:14" s="21" customFormat="1" ht="12.75">
      <c r="A5" s="14" t="s">
        <v>336</v>
      </c>
      <c r="B5" s="15"/>
      <c r="C5" s="15"/>
      <c r="D5" s="15"/>
      <c r="E5" s="15"/>
      <c r="F5" s="15"/>
      <c r="G5" s="15"/>
      <c r="H5" s="15"/>
      <c r="I5" s="15"/>
      <c r="J5" s="15"/>
      <c r="K5" s="15"/>
      <c r="L5" s="15"/>
      <c r="M5" s="15"/>
      <c r="N5" s="16"/>
    </row>
    <row r="6" spans="1:14" s="21" customFormat="1" ht="12.75">
      <c r="A6" s="14" t="s">
        <v>279</v>
      </c>
      <c r="B6" s="15"/>
      <c r="C6" s="15"/>
      <c r="D6" s="15"/>
      <c r="E6" s="15"/>
      <c r="F6" s="15"/>
      <c r="G6" s="15"/>
      <c r="H6" s="15"/>
      <c r="I6" s="15"/>
      <c r="J6" s="15"/>
      <c r="K6" s="15"/>
      <c r="L6" s="15"/>
      <c r="M6" s="15"/>
      <c r="N6" s="16"/>
    </row>
    <row r="7" spans="1:14" s="21" customFormat="1" ht="12.75">
      <c r="A7" s="25"/>
      <c r="B7" s="17"/>
      <c r="C7" s="17"/>
      <c r="D7" s="17"/>
      <c r="E7" s="17"/>
      <c r="F7" s="17"/>
      <c r="G7" s="17"/>
      <c r="H7" s="17"/>
      <c r="I7" s="17"/>
      <c r="J7" s="17"/>
      <c r="K7" s="17"/>
      <c r="L7" s="17"/>
      <c r="M7" s="17"/>
      <c r="N7" s="18"/>
    </row>
    <row r="9" spans="1:14" ht="12.75" customHeight="1">
      <c r="A9" s="30" t="s">
        <v>97</v>
      </c>
      <c r="B9" s="31"/>
      <c r="C9" s="31"/>
      <c r="D9" s="31"/>
      <c r="E9" s="31"/>
      <c r="F9" s="31"/>
      <c r="G9" s="31"/>
      <c r="H9" s="31"/>
      <c r="I9" s="31"/>
      <c r="J9" s="31"/>
      <c r="K9" s="31"/>
      <c r="L9" s="31"/>
      <c r="M9" s="31"/>
      <c r="N9" s="32"/>
    </row>
    <row r="10" spans="1:14" ht="12.75" customHeight="1">
      <c r="A10" s="33" t="s">
        <v>39</v>
      </c>
      <c r="B10" s="34"/>
      <c r="C10" s="34"/>
      <c r="D10" s="34"/>
      <c r="E10" s="34"/>
      <c r="F10" s="34"/>
      <c r="G10" s="34"/>
      <c r="H10" s="34"/>
      <c r="I10" s="34"/>
      <c r="J10" s="34"/>
      <c r="K10" s="34"/>
      <c r="L10" s="34"/>
      <c r="M10" s="34"/>
      <c r="N10" s="35"/>
    </row>
    <row r="11" spans="1:14" ht="12.75" customHeight="1">
      <c r="A11" s="22" t="s">
        <v>286</v>
      </c>
      <c r="B11" s="23"/>
      <c r="C11" s="23"/>
      <c r="D11" s="23"/>
      <c r="E11" s="23"/>
      <c r="F11" s="23"/>
      <c r="G11" s="23"/>
      <c r="H11" s="23"/>
      <c r="I11" s="23"/>
      <c r="J11" s="23"/>
      <c r="K11" s="23"/>
      <c r="L11" s="23"/>
      <c r="M11" s="23"/>
      <c r="N11" s="24"/>
    </row>
    <row r="12" spans="1:14" ht="12.75">
      <c r="A12" s="14" t="s">
        <v>287</v>
      </c>
      <c r="B12" s="15"/>
      <c r="C12" s="15"/>
      <c r="D12" s="15"/>
      <c r="E12" s="15"/>
      <c r="F12" s="15"/>
      <c r="G12" s="15"/>
      <c r="H12" s="15"/>
      <c r="I12" s="15"/>
      <c r="J12" s="15"/>
      <c r="K12" s="15"/>
      <c r="L12" s="15"/>
      <c r="M12" s="15"/>
      <c r="N12" s="16"/>
    </row>
    <row r="13" spans="1:14" ht="12.75">
      <c r="A13" s="25"/>
      <c r="B13" s="17"/>
      <c r="C13" s="17"/>
      <c r="D13" s="17"/>
      <c r="E13" s="17"/>
      <c r="F13" s="17"/>
      <c r="G13" s="17"/>
      <c r="H13" s="17"/>
      <c r="I13" s="17"/>
      <c r="J13" s="17"/>
      <c r="K13" s="17"/>
      <c r="L13" s="17"/>
      <c r="M13" s="17"/>
      <c r="N13" s="18"/>
    </row>
    <row r="15" spans="1:14" ht="12.75" customHeight="1">
      <c r="A15" s="30" t="s">
        <v>38</v>
      </c>
      <c r="B15" s="31"/>
      <c r="C15" s="31"/>
      <c r="D15" s="31"/>
      <c r="E15" s="31"/>
      <c r="F15" s="31"/>
      <c r="G15" s="31"/>
      <c r="H15" s="31"/>
      <c r="I15" s="31"/>
      <c r="J15" s="31"/>
      <c r="K15" s="31"/>
      <c r="L15" s="31"/>
      <c r="M15" s="31"/>
      <c r="N15" s="32"/>
    </row>
    <row r="16" spans="1:14" ht="12.75" customHeight="1">
      <c r="A16" s="33" t="s">
        <v>37</v>
      </c>
      <c r="B16" s="34"/>
      <c r="C16" s="34"/>
      <c r="D16" s="34"/>
      <c r="E16" s="34"/>
      <c r="F16" s="34"/>
      <c r="G16" s="34"/>
      <c r="H16" s="34"/>
      <c r="I16" s="34"/>
      <c r="J16" s="34"/>
      <c r="K16" s="34"/>
      <c r="L16" s="34"/>
      <c r="M16" s="34"/>
      <c r="N16" s="35"/>
    </row>
    <row r="17" spans="1:14" ht="12.75" customHeight="1">
      <c r="A17" s="22" t="s">
        <v>282</v>
      </c>
      <c r="B17" s="23"/>
      <c r="C17" s="23"/>
      <c r="D17" s="23"/>
      <c r="E17" s="23"/>
      <c r="F17" s="23"/>
      <c r="G17" s="23"/>
      <c r="H17" s="23"/>
      <c r="I17" s="23"/>
      <c r="J17" s="23"/>
      <c r="K17" s="23"/>
      <c r="L17" s="23"/>
      <c r="M17" s="23"/>
      <c r="N17" s="24"/>
    </row>
    <row r="18" spans="1:14" ht="12.75">
      <c r="A18" s="14" t="s">
        <v>283</v>
      </c>
      <c r="B18" s="15"/>
      <c r="C18" s="15"/>
      <c r="D18" s="15"/>
      <c r="E18" s="15"/>
      <c r="F18" s="15"/>
      <c r="G18" s="15"/>
      <c r="H18" s="15"/>
      <c r="I18" s="15"/>
      <c r="J18" s="15"/>
      <c r="K18" s="15"/>
      <c r="L18" s="15"/>
      <c r="M18" s="15"/>
      <c r="N18" s="16"/>
    </row>
    <row r="19" spans="1:14" ht="12.75">
      <c r="A19" s="14" t="s">
        <v>284</v>
      </c>
      <c r="B19" s="15"/>
      <c r="C19" s="15"/>
      <c r="D19" s="15"/>
      <c r="E19" s="15"/>
      <c r="F19" s="15"/>
      <c r="G19" s="15"/>
      <c r="H19" s="15"/>
      <c r="I19" s="15"/>
      <c r="J19" s="15"/>
      <c r="K19" s="15"/>
      <c r="L19" s="15"/>
      <c r="M19" s="15"/>
      <c r="N19" s="16"/>
    </row>
    <row r="20" spans="1:14" ht="12.75">
      <c r="A20" s="14" t="s">
        <v>285</v>
      </c>
      <c r="B20" s="15"/>
      <c r="C20" s="15"/>
      <c r="D20" s="15"/>
      <c r="E20" s="15"/>
      <c r="F20" s="15"/>
      <c r="G20" s="15"/>
      <c r="H20" s="15"/>
      <c r="I20" s="15"/>
      <c r="J20" s="15"/>
      <c r="K20" s="15"/>
      <c r="L20" s="15"/>
      <c r="M20" s="15"/>
      <c r="N20" s="16"/>
    </row>
    <row r="21" spans="1:14" ht="12.75">
      <c r="A21" s="25"/>
      <c r="B21" s="17"/>
      <c r="C21" s="17"/>
      <c r="D21" s="17"/>
      <c r="E21" s="17"/>
      <c r="F21" s="17"/>
      <c r="G21" s="17"/>
      <c r="H21" s="17"/>
      <c r="I21" s="17"/>
      <c r="J21" s="17"/>
      <c r="K21" s="17"/>
      <c r="L21" s="17"/>
      <c r="M21" s="17"/>
      <c r="N21" s="18"/>
    </row>
    <row r="23" spans="1:14" ht="12.75" customHeight="1">
      <c r="A23" s="30" t="s">
        <v>35</v>
      </c>
      <c r="B23" s="31"/>
      <c r="C23" s="31"/>
      <c r="D23" s="31"/>
      <c r="E23" s="31"/>
      <c r="F23" s="31"/>
      <c r="G23" s="31"/>
      <c r="H23" s="31"/>
      <c r="I23" s="31"/>
      <c r="J23" s="31"/>
      <c r="K23" s="31"/>
      <c r="L23" s="31"/>
      <c r="M23" s="31"/>
      <c r="N23" s="32"/>
    </row>
    <row r="24" spans="1:14" ht="12.75" customHeight="1">
      <c r="A24" s="33" t="s">
        <v>36</v>
      </c>
      <c r="B24" s="34"/>
      <c r="C24" s="34"/>
      <c r="D24" s="34"/>
      <c r="E24" s="34"/>
      <c r="F24" s="34"/>
      <c r="G24" s="34"/>
      <c r="H24" s="34"/>
      <c r="I24" s="34"/>
      <c r="J24" s="34"/>
      <c r="K24" s="34"/>
      <c r="L24" s="34"/>
      <c r="M24" s="34"/>
      <c r="N24" s="35"/>
    </row>
    <row r="25" spans="1:14" ht="12.75" customHeight="1">
      <c r="A25" s="22" t="s">
        <v>280</v>
      </c>
      <c r="B25" s="23"/>
      <c r="C25" s="23"/>
      <c r="D25" s="23"/>
      <c r="E25" s="23"/>
      <c r="F25" s="23"/>
      <c r="G25" s="23"/>
      <c r="H25" s="23"/>
      <c r="I25" s="23"/>
      <c r="J25" s="23"/>
      <c r="K25" s="23"/>
      <c r="L25" s="23"/>
      <c r="M25" s="23"/>
      <c r="N25" s="24"/>
    </row>
    <row r="26" spans="1:14" ht="12.75">
      <c r="A26" s="14" t="s">
        <v>281</v>
      </c>
      <c r="B26" s="15"/>
      <c r="C26" s="15"/>
      <c r="D26" s="15"/>
      <c r="E26" s="15"/>
      <c r="F26" s="15"/>
      <c r="G26" s="15"/>
      <c r="H26" s="15"/>
      <c r="I26" s="15"/>
      <c r="J26" s="15"/>
      <c r="K26" s="15"/>
      <c r="L26" s="15"/>
      <c r="M26" s="15"/>
      <c r="N26" s="16"/>
    </row>
    <row r="27" spans="1:14" ht="12.75">
      <c r="A27" s="25"/>
      <c r="B27" s="17"/>
      <c r="C27" s="17"/>
      <c r="D27" s="17"/>
      <c r="E27" s="17"/>
      <c r="F27" s="17"/>
      <c r="G27" s="17"/>
      <c r="H27" s="17"/>
      <c r="I27" s="17"/>
      <c r="J27" s="17"/>
      <c r="K27" s="17"/>
      <c r="L27" s="17"/>
      <c r="M27" s="17"/>
      <c r="N27" s="18"/>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4"/>
  <sheetViews>
    <sheetView showGridLines="0" zoomScale="80" zoomScaleNormal="80" zoomScalePageLayoutView="0" workbookViewId="0" topLeftCell="A1">
      <pane ySplit="1" topLeftCell="A10" activePane="bottomLeft" state="frozen"/>
      <selection pane="topLeft" activeCell="A1" sqref="A1"/>
      <selection pane="bottomLeft" activeCell="F24" sqref="F24"/>
    </sheetView>
  </sheetViews>
  <sheetFormatPr defaultColWidth="9.140625" defaultRowHeight="12.75"/>
  <cols>
    <col min="2" max="2" width="13.140625" style="0" customWidth="1"/>
    <col min="3" max="3" width="84.421875" style="0" customWidth="1"/>
    <col min="4" max="4" width="22.421875" style="0" customWidth="1"/>
  </cols>
  <sheetData>
    <row r="1" spans="1:4" ht="12.75">
      <c r="A1" s="8" t="s">
        <v>43</v>
      </c>
      <c r="B1" s="9"/>
      <c r="C1" s="9"/>
      <c r="D1" s="9"/>
    </row>
    <row r="2" spans="1:4" s="1" customFormat="1" ht="12.75" customHeight="1">
      <c r="A2" s="26" t="s">
        <v>40</v>
      </c>
      <c r="B2" s="26" t="s">
        <v>41</v>
      </c>
      <c r="C2" s="26" t="s">
        <v>42</v>
      </c>
      <c r="D2" s="26" t="s">
        <v>61</v>
      </c>
    </row>
    <row r="3" spans="1:4" ht="12.75">
      <c r="A3" s="111">
        <v>0.1</v>
      </c>
      <c r="B3" s="107">
        <v>39423</v>
      </c>
      <c r="C3" s="108" t="s">
        <v>46</v>
      </c>
      <c r="D3" s="106" t="s">
        <v>296</v>
      </c>
    </row>
    <row r="4" spans="1:4" ht="12.75">
      <c r="A4" s="111">
        <v>0.2</v>
      </c>
      <c r="B4" s="107">
        <v>39554</v>
      </c>
      <c r="C4" s="108" t="s">
        <v>288</v>
      </c>
      <c r="D4" s="106" t="s">
        <v>296</v>
      </c>
    </row>
    <row r="5" spans="1:4" ht="12.75">
      <c r="A5" s="111">
        <v>0.3</v>
      </c>
      <c r="B5" s="107">
        <v>39631</v>
      </c>
      <c r="C5" s="108" t="s">
        <v>289</v>
      </c>
      <c r="D5" s="106" t="s">
        <v>296</v>
      </c>
    </row>
    <row r="6" spans="1:4" ht="12.75">
      <c r="A6" s="111">
        <v>0.4</v>
      </c>
      <c r="B6" s="107">
        <v>39730</v>
      </c>
      <c r="C6" s="108" t="s">
        <v>290</v>
      </c>
      <c r="D6" s="106" t="s">
        <v>296</v>
      </c>
    </row>
    <row r="7" spans="1:4" ht="12.75">
      <c r="A7" s="111">
        <v>0.5</v>
      </c>
      <c r="B7" s="107">
        <v>39785</v>
      </c>
      <c r="C7" s="108" t="s">
        <v>291</v>
      </c>
      <c r="D7" s="106" t="s">
        <v>296</v>
      </c>
    </row>
    <row r="8" spans="1:4" ht="242.25">
      <c r="A8" s="111">
        <v>0.6</v>
      </c>
      <c r="B8" s="107">
        <v>39937</v>
      </c>
      <c r="C8" s="109" t="s">
        <v>292</v>
      </c>
      <c r="D8" s="106" t="s">
        <v>296</v>
      </c>
    </row>
    <row r="9" spans="1:4" ht="102">
      <c r="A9" s="111">
        <v>0.7</v>
      </c>
      <c r="B9" s="107">
        <v>40127</v>
      </c>
      <c r="C9" s="109" t="s">
        <v>293</v>
      </c>
      <c r="D9" s="106" t="s">
        <v>296</v>
      </c>
    </row>
    <row r="10" spans="1:4" ht="25.5">
      <c r="A10" s="111">
        <v>0.8</v>
      </c>
      <c r="B10" s="107">
        <v>40389</v>
      </c>
      <c r="C10" s="109" t="s">
        <v>294</v>
      </c>
      <c r="D10" s="106" t="s">
        <v>296</v>
      </c>
    </row>
    <row r="11" spans="1:4" ht="12.75">
      <c r="A11" s="111">
        <v>1</v>
      </c>
      <c r="B11" s="107">
        <v>41180</v>
      </c>
      <c r="C11" s="110" t="s">
        <v>295</v>
      </c>
      <c r="D11" s="106" t="s">
        <v>296</v>
      </c>
    </row>
    <row r="12" spans="1:4" ht="25.5">
      <c r="A12" s="4">
        <v>1.2</v>
      </c>
      <c r="B12" s="112">
        <v>41317</v>
      </c>
      <c r="C12" s="113" t="s">
        <v>297</v>
      </c>
      <c r="D12" s="106" t="s">
        <v>296</v>
      </c>
    </row>
    <row r="13" spans="1:4" ht="12.75">
      <c r="A13" s="4">
        <v>1.3</v>
      </c>
      <c r="B13" s="6">
        <v>41740</v>
      </c>
      <c r="C13" s="5" t="s">
        <v>335</v>
      </c>
      <c r="D13" s="106" t="s">
        <v>296</v>
      </c>
    </row>
    <row r="14" spans="1:4" ht="12.75">
      <c r="A14" s="4">
        <v>1.4</v>
      </c>
      <c r="B14" s="6">
        <v>41778</v>
      </c>
      <c r="C14" s="106" t="s">
        <v>385</v>
      </c>
      <c r="D14" s="106" t="s">
        <v>296</v>
      </c>
    </row>
    <row r="15" spans="1:4" ht="12.75">
      <c r="A15" s="4" t="s">
        <v>384</v>
      </c>
      <c r="B15" s="6">
        <v>41815</v>
      </c>
      <c r="C15" s="106" t="s">
        <v>379</v>
      </c>
      <c r="D15" s="106" t="s">
        <v>296</v>
      </c>
    </row>
    <row r="16" spans="1:4" ht="12.75">
      <c r="A16" s="4">
        <v>1.5</v>
      </c>
      <c r="B16" s="112">
        <v>42034</v>
      </c>
      <c r="C16" s="106" t="s">
        <v>441</v>
      </c>
      <c r="D16" s="210" t="s">
        <v>296</v>
      </c>
    </row>
    <row r="17" spans="1:4" ht="32.25" customHeight="1">
      <c r="A17" s="4">
        <v>1.6</v>
      </c>
      <c r="B17" s="112">
        <v>42139</v>
      </c>
      <c r="C17" s="113" t="s">
        <v>475</v>
      </c>
      <c r="D17" s="210" t="s">
        <v>296</v>
      </c>
    </row>
    <row r="18" ht="12.75">
      <c r="B18" s="7"/>
    </row>
    <row r="19" ht="12.75">
      <c r="B19" s="7"/>
    </row>
    <row r="20" ht="12.75">
      <c r="B20" s="7"/>
    </row>
    <row r="21" ht="12.75">
      <c r="B21" s="7"/>
    </row>
    <row r="22" ht="12.75">
      <c r="B22" s="7"/>
    </row>
    <row r="23" ht="12.75">
      <c r="B23" s="7"/>
    </row>
    <row r="24" ht="12.75">
      <c r="B24" s="7"/>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Masood, Taimur [USA]</cp:lastModifiedBy>
  <cp:lastPrinted>2012-12-04T14:27:07Z</cp:lastPrinted>
  <dcterms:created xsi:type="dcterms:W3CDTF">2012-09-21T14:43:24Z</dcterms:created>
  <dcterms:modified xsi:type="dcterms:W3CDTF">2015-05-15T14:49:51Z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ject">
    <vt:lpwstr>IT Security Compliance Evaluation</vt:lpwstr>
  </property>
  <property fmtid="{D5CDD505-2E9C-101B-9397-08002B2CF9AE}" pid="4" name="Keywords">
    <vt:lpwstr>usgcb, stig, pub1075</vt:lpwstr>
  </property>
  <property fmtid="{D5CDD505-2E9C-101B-9397-08002B2CF9AE}" pid="5" name="_Author">
    <vt:lpwstr>Booz Allen Hamilton</vt:lpwstr>
  </property>
  <property fmtid="{D5CDD505-2E9C-101B-9397-08002B2CF9AE}" pid="6" name="_Category">
    <vt:lpwstr>security</vt:lpwstr>
  </property>
  <property fmtid="{D5CDD505-2E9C-101B-9397-08002B2CF9AE}" pid="7" name="Categories">
    <vt:lpwstr/>
  </property>
  <property fmtid="{D5CDD505-2E9C-101B-9397-08002B2CF9AE}" pid="8" name="Approval Level">
    <vt:lpwstr/>
  </property>
  <property fmtid="{D5CDD505-2E9C-101B-9397-08002B2CF9AE}" pid="9"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0" name="Assigned To">
    <vt:lpwstr/>
  </property>
</Properties>
</file>