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26" activeTab="3"/>
  </bookViews>
  <sheets>
    <sheet name="Dashboard" sheetId="1" r:id="rId1"/>
    <sheet name="Results" sheetId="2" r:id="rId2"/>
    <sheet name="Instructions" sheetId="3" r:id="rId3"/>
    <sheet name="Test Cases" sheetId="4" r:id="rId4"/>
    <sheet name="Change Log" sheetId="5" r:id="rId5"/>
    <sheet name="Issue Code Table" sheetId="6" r:id="rId6"/>
  </sheets>
  <definedNames>
    <definedName name="_xlnm._FilterDatabase" localSheetId="3" hidden="1">'Test Cases'!$A$2:$O$69</definedName>
    <definedName name="_xlfn.COUNTIFS" hidden="1">#NAME?</definedName>
    <definedName name="_xlnm.Print_Area" localSheetId="4">'Change Log'!$A$1:$D$14</definedName>
    <definedName name="_xlnm.Print_Area" localSheetId="0">'Dashboard'!$A$1:$C$45</definedName>
    <definedName name="_xlnm.Print_Area" localSheetId="2">'Instructions'!$A$1:$N$39</definedName>
    <definedName name="_xlnm.Print_Area" localSheetId="1">'Results'!$A$1:$N$23</definedName>
    <definedName name="_xlnm.Print_Area" localSheetId="3">'Test Cases'!$A$1:$K$69</definedName>
    <definedName name="_xlnm.Print_Titles" localSheetId="3">'Test Cases'!$2:$2</definedName>
  </definedNames>
  <calcPr fullCalcOnLoad="1"/>
</workbook>
</file>

<file path=xl/sharedStrings.xml><?xml version="1.0" encoding="utf-8"?>
<sst xmlns="http://schemas.openxmlformats.org/spreadsheetml/2006/main" count="1631" uniqueCount="1276">
  <si>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</si>
  <si>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</si>
  <si>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</si>
  <si>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</si>
  <si>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</si>
  <si>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</si>
  <si>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</si>
  <si>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</si>
  <si>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</si>
  <si>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</si>
  <si>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</si>
  <si>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</si>
  <si>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</si>
  <si>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</si>
  <si>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</si>
  <si>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</si>
  <si>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Test Category</t>
  </si>
  <si>
    <t>Expected Results</t>
  </si>
  <si>
    <t>Actual Results</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</si>
  <si>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</si>
  <si>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</si>
  <si>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</si>
  <si>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</si>
  <si>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</si>
  <si>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</si>
  <si>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</si>
  <si>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</si>
  <si>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</si>
  <si>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</si>
  <si>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</si>
  <si>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</si>
  <si>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</si>
  <si>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</si>
  <si>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Version</t>
  </si>
  <si>
    <t>Date</t>
  </si>
  <si>
    <t>Description of Changes</t>
  </si>
  <si>
    <t>Change Log</t>
  </si>
  <si>
    <t>Test Cases</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</si>
  <si>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</si>
  <si>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</si>
  <si>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</si>
  <si>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</si>
  <si>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</si>
  <si>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</si>
  <si>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</si>
  <si>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</si>
  <si>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</si>
  <si>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</si>
  <si>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</si>
  <si>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</si>
  <si>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</si>
  <si>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</si>
  <si>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Reference</t>
  </si>
  <si>
    <t>Author</t>
  </si>
  <si>
    <t>Agency Representatives and Contact Information</t>
  </si>
  <si>
    <t>This SCSEM was designed to comply with Section 508 of the Rehabilitation Act</t>
  </si>
  <si>
    <t>Testing Results</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</si>
  <si>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</si>
  <si>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</si>
  <si>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</si>
  <si>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</si>
  <si>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</si>
  <si>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</si>
  <si>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</si>
  <si>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</si>
  <si>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</si>
  <si>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</si>
  <si>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</si>
  <si>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</si>
  <si>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</si>
  <si>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</si>
  <si>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</si>
  <si>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</si>
  <si>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</si>
  <si>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</si>
  <si>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</si>
  <si>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</si>
  <si>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</si>
  <si>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</si>
  <si>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</si>
  <si>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</si>
  <si>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</si>
  <si>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</si>
  <si>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</si>
  <si>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</si>
  <si>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</si>
  <si>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</si>
  <si>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</si>
  <si>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</si>
  <si>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</si>
  <si>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</si>
  <si>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</si>
  <si>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This SCSEM is used by the IRS Office of Safeguards to evaluate compliance with IRS Publication 1075 for agencies that have implemented</t>
  </si>
  <si>
    <t>Test Procedures</t>
  </si>
  <si>
    <t>AC-11</t>
  </si>
  <si>
    <t>Interview</t>
  </si>
  <si>
    <t>The information system prevents further access to the system by initiating a session lock after 15 minutes of inactivity, and the session lock remains in effect until the user reestablishes access using appropriate identification and authentication procedures.</t>
  </si>
  <si>
    <t>Interactive sessions are locked after 15 minutes of inactivity.</t>
  </si>
  <si>
    <t>AC-2</t>
  </si>
  <si>
    <t>Interview
Examine</t>
  </si>
  <si>
    <t>System User List</t>
  </si>
  <si>
    <t>IBMUSER is revoked.</t>
  </si>
  <si>
    <t>Confer with the Information Assurance Manager (IAM) to determine the site policy and procedures for issuing, managing, reviewing, and deactivating user accounts.</t>
  </si>
  <si>
    <t>AC-3</t>
  </si>
  <si>
    <t>Examine</t>
  </si>
  <si>
    <t>Ensure access violations, accumulated by user batch jobs submitted to the system, are restricted.</t>
  </si>
  <si>
    <t>AC-4</t>
  </si>
  <si>
    <t>Interview
Test</t>
  </si>
  <si>
    <t>FTI Data Flow</t>
  </si>
  <si>
    <t>Assess the file-level labeling of sequential access ("flat") files containing FTI.</t>
  </si>
  <si>
    <t>Procedures:
1. Identify which sequential access ("flat") files on the system contain FTI (whether solely FTI or commingled).  These could be Physical Sequential (DSORG=PS) files, or members of Partitioned Dataset (PDS - DSORG=PO) files.
2. Determine if the naming convention of the files identifies them as containing FTI.</t>
  </si>
  <si>
    <t xml:space="preserve">All sequential access ("flat") files containing FTI are named to clearly identify them as containing FTI (wholly or in part).
</t>
  </si>
  <si>
    <t>Assess the file-level labeling of databases (or other direct access files) containing FTI.</t>
  </si>
  <si>
    <t>AC-5</t>
  </si>
  <si>
    <t>AC-6</t>
  </si>
  <si>
    <t>UADS</t>
  </si>
  <si>
    <t>UserIDs defined in SYS1.UADS are limited to IBMUSER, and to authorized emergency, disaster recovery, and systems personnel.</t>
  </si>
  <si>
    <t>FTI datasets are restricted to users having a “need to know”.</t>
  </si>
  <si>
    <t>Users have access as appropriate and based on need to know and the least privilege concept.  FIRECALL or EMERGENCY IDs are the control used to grant temporary access to FTI datasets.</t>
  </si>
  <si>
    <t>APF List and Linklist libraries</t>
  </si>
  <si>
    <t xml:space="preserve">Procedures: 
1. Review the active SYS1.PARMLIB(IEAAPFxx) to identify all active APF authorized libraries.
2. Review the active SYS1.PARMLIB(IEAAPFxx) to identify all active APF authorized libraries.
3. Obtain and review the Access Rules report from the security officer for SYS1.LINKLIB, SYS1.SVCLIB, and the libraries listed in the two active PARMLIB members, to determine if they are properly controlled.
4. Ensure that all APF libraries reside on the volumes specified.
</t>
  </si>
  <si>
    <t>AC-7</t>
  </si>
  <si>
    <t>AC-8</t>
  </si>
  <si>
    <t>AU-11</t>
  </si>
  <si>
    <t>AU-12</t>
  </si>
  <si>
    <t>Checks to see if auditing is implemented.</t>
  </si>
  <si>
    <t>Confer with the Information Assurance Manager (IAM) and System Administrator (SA).  Verify that auditing is enabled.  If the auditing is not enabled then this is a finding.</t>
  </si>
  <si>
    <t>Auditing is implemented.</t>
  </si>
  <si>
    <t>AU-2</t>
  </si>
  <si>
    <t>Audit trails are generated for READ and above access attempts to FTI data sets.</t>
  </si>
  <si>
    <t>SYS1.PARMLIB(SMFPRMxx)</t>
  </si>
  <si>
    <t>AU-4</t>
  </si>
  <si>
    <t>The organization allocates sufficient audit record storage capacity and configures auditing to reduce the likelihood of such capacity being exceeded.</t>
  </si>
  <si>
    <t>SMF data (SYS1.MANx) files are managed adequately to prevent the loss of system audit data.</t>
  </si>
  <si>
    <t>AU-5</t>
  </si>
  <si>
    <t>The information system alerts appropriate organizational officials in the event of an audit processing failure</t>
  </si>
  <si>
    <t>Appropriate console alerts are issued, and procedures exist to notify personnel and to manage the backup of SMF data.</t>
  </si>
  <si>
    <t>AU-6</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</si>
  <si>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</si>
  <si>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</si>
  <si>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AU-8</t>
  </si>
  <si>
    <t>Confer with the Systems Programmer and Information Assurance Manager (IAM) to determine the site policy and procedures for setting, verifying, and synchronizing the system clock.  Inquire whether the system clock is set to GMT+0 with a Time Zone offset, or whether the system clock is set to local time.</t>
  </si>
  <si>
    <t>AU-9</t>
  </si>
  <si>
    <t xml:space="preserve">The audit trail shall be protected from unauthorized access, use, deletion or modification.
The audit trail shall be restricted to personnel routinely responsible for performing security audit functions. </t>
  </si>
  <si>
    <t>IA-2</t>
  </si>
  <si>
    <t>IA-3</t>
  </si>
  <si>
    <t>Confer with the System Programmer to verify that devices connecting to the system  (JES NJE/RJE connections, SSH connections to USS, etc.) are identified and authenticated before the connection is allowed.</t>
  </si>
  <si>
    <t>Devices are required to authenticate before connection to the system is allowed.</t>
  </si>
  <si>
    <t>IA-4</t>
  </si>
  <si>
    <t>Revoked / deactivated user-ids are archived; they are not deleted, and are not re-issued / re-used.</t>
  </si>
  <si>
    <t>Confer with the Information Assurance Manager (IAM) to determine the site policy and procedures for handling revoked / deactivated user-ids.</t>
  </si>
  <si>
    <t>IA-5</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</si>
  <si>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</si>
  <si>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</si>
  <si>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Default passwords for installed products are changed as part of the installation process.</t>
  </si>
  <si>
    <t>IA-6</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</si>
  <si>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</si>
  <si>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The information system obscures feedback of authentication information during the authentication process to protect the information from possible exploitation/use by unauthorized individuals.</t>
  </si>
  <si>
    <t>IA-7</t>
  </si>
  <si>
    <t>Checks to see if the information system employs authentication methods that meet the requirements of applicable laws, Executive Orders, directives, policies, regulations, standards, and guidance for authentication to a cryptographic module.</t>
  </si>
  <si>
    <t>Confer with the Information Assurance Manager (IAM) and System Administrator (SA).  Verify that interactive sessions (TSO, TPX, SSH, etc.) are terminated after a period of inactivity in accordance with IRS guidelines.</t>
  </si>
  <si>
    <t>SC-2</t>
  </si>
  <si>
    <t>The information system separates user functionality (including user interface services) from information system management functionality.</t>
  </si>
  <si>
    <t>Interview the Information Assurance Manager (IAM) and System Administrator (SA).  Determine whether privileged users have separate accounts for performing day-to-day user activities than those used for performing privileged functions/tasks.</t>
  </si>
  <si>
    <t>Privileged personnel should not use the same logon IDs for both normal and privileged functions.</t>
  </si>
  <si>
    <t>SC-23</t>
  </si>
  <si>
    <t>The information system provides mechanisms to protect the authenticity of communications sessions.</t>
  </si>
  <si>
    <t>The system should provide protection against network session hijacking.</t>
  </si>
  <si>
    <t>SC-4</t>
  </si>
  <si>
    <t>SC-5</t>
  </si>
  <si>
    <t>The information system protects against or limits the effects of denial of service attacks.  (1) The information system restricts the ability of users to launch denial of service attacks against other information systems or networks.  (2) The information system manages excess capacity, bandwidth, or other redundancy to limit the effects of information flooding types of denial of service attacks.</t>
  </si>
  <si>
    <t>Interview the Information Assurance Manager (IAM), System Administrator (SA), and Network Systems personnel.  Determine what capabilities the system has to detect and prevent inbound and/or outbound flooding-based denial of service attacks</t>
  </si>
  <si>
    <t>The system should provide protection against flood-type denial of service attacks.</t>
  </si>
  <si>
    <t>SI-2</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</si>
  <si>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</si>
  <si>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</si>
  <si>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</si>
  <si>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</si>
  <si>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Note: A general rule of thumb for mainframe systems is that the system should be no more than 3 months out of date with regular maintenance.  Security maintenance should be applied as soon as possible after being received from the vendor.</t>
  </si>
  <si>
    <t>Updated warning banner language based on the IRS.gov warning banner.</t>
  </si>
  <si>
    <t xml:space="preserve">Updates:
-Cover: 
Reorganized the Tester and Agency POC information cells, to better reflect possible multiple POCs.
-Test Cases: 
a. Changed Column G header to "Pass / Fail / N/A", to more accurately reflect the four possible status indicators.  Updated column headings to be consistent across all the Technical SCSEMs.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-Legend:  Updated the Pass/Fail row to reflect the three possible status indicators (above).
-Test IDs: 
&lt;see next cell (below)&gt;
</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</si>
  <si>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</si>
  <si>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Added data analysis checks; modified and updated numerous checks</t>
  </si>
  <si>
    <t>Booz Allen Hamilton</t>
  </si>
  <si>
    <t>AU-3</t>
  </si>
  <si>
    <t>Confer with the security administrator to review the system security settings, to verify the configuration for revoking (or suspending) inactive user accounts.</t>
  </si>
  <si>
    <t>UPDATE and ALLOCATE authority will be restricted for all libraries in the APF list and Linklist.</t>
  </si>
  <si>
    <t xml:space="preserve">Interview Information Assurance Officer (IAO) or System Administrator (SA) and ask if any applications or services display the user or service account password during input or after authentication. </t>
  </si>
  <si>
    <t xml:space="preserve"> ▪ SCSEM Subject: CA-Top Secret</t>
  </si>
  <si>
    <t>a CA Top Secret mainframe for a system that receives, stores, processes or transmits Federal Tax Information (FTI).</t>
  </si>
  <si>
    <t>▪ DISA STIG for CA Top Secret</t>
  </si>
  <si>
    <t>Updates based on NIST 800-53 rev 3 release
Update for new version of Publication 1075</t>
  </si>
  <si>
    <t>Update to template.</t>
  </si>
  <si>
    <t>TS-01</t>
  </si>
  <si>
    <t>TS-02</t>
  </si>
  <si>
    <t>The vendor-supplied account (IBMUSER) has been revoked after successful installation of TSS security.</t>
  </si>
  <si>
    <t>Confer with the Information Assurance Manager (IAM) and the TSS Security Administrator.  Review the list of user accounts; Verify IBMUSER is revoked.</t>
  </si>
  <si>
    <t>TS-03</t>
  </si>
  <si>
    <t>TS-04</t>
  </si>
  <si>
    <t>Users are prevented from circumventing key attributes.</t>
  </si>
  <si>
    <t xml:space="preserve">Procedures: 
Obtain and review the TSSystem Administrator (SA)UDIT report using the keyword "PRIVILEGES" for a listing of privileged ACIDs that allows users to bypass security attributes.
</t>
  </si>
  <si>
    <t>Expected Results:
Evaluate all ACIDs with ADMIN authority.  Ensure that all personnel with ADMIN have data security responsibilities.
Evaluate all ACIDs with the following attributes.
CONSOLE
NOADSP
NODSNCHK
NOLCFCHK
NOPWCHG
NORESCHK
NOSUBCHK
NOVOLCHK</t>
  </si>
  <si>
    <t>TS-05</t>
  </si>
  <si>
    <t>Control Options Report</t>
  </si>
  <si>
    <t>Tape security is activated.</t>
  </si>
  <si>
    <t xml:space="preserve">Procedures:
Review the TSS MODIFY(STATUS) system Control Option report to verify tapes security is activate.
</t>
  </si>
  <si>
    <t>Expected Results: 
TAPE(ON) or a tape management product (CA-1) is in use.</t>
  </si>
  <si>
    <t>TS-06</t>
  </si>
  <si>
    <t xml:space="preserve">Procedures: 
From the TSS MODIFY(STATUS) report verify that the VTHRESH system Control Option is set to cancel after three violations: VTHRESH(3,CAN)
</t>
  </si>
  <si>
    <t>Expected Results: 
VTHRESH(3,CAN)</t>
  </si>
  <si>
    <t>TS-07</t>
  </si>
  <si>
    <t>TS-08</t>
  </si>
  <si>
    <t>TS-09</t>
  </si>
  <si>
    <t>TS-10</t>
  </si>
  <si>
    <t>TS-11</t>
  </si>
  <si>
    <t>System security management controls are organized in a hierarchical manner, to allow the delegation of security management responsibility.  Delegated authority is granted in the most restrictive fashion possible.</t>
  </si>
  <si>
    <t>Procedures: 
Obtain and review the TSSCHART utility program to obtain the ACID structure for the organization. Obtain an organization chart. 
Review the TSSCHART report to determine which ACIDs are assigned security authorities:
MSCA - Master Security
SCA - Security Admin
ZCA - Zone Security Admin
VCA - Division Security Admin
DCA - Department Admin
LSCA - Limited Scope Admin
Compare the TSSCHART report to the documented organization chart to determine adequacy of security authorities and identify conflicts of interest. Is security administered independently of application systems, technical support operations, and computer operations?
Note: These capabilities should only be granted to a small group of users (ACIDs) with assigned security responsibilities</t>
  </si>
  <si>
    <t>The security controls posture allows appropriate security privileges in a manner consistent with granting the least privilege necessary to allow security functions to be performed at the organizational level.</t>
  </si>
  <si>
    <t>TS-12</t>
  </si>
  <si>
    <t>Security administrators are prevented from overriding certain security violation activities.</t>
  </si>
  <si>
    <t xml:space="preserve">Procedures: 
From the TSS MODIFY(STATUS) report verify that the DRC system Control Option is set to control ACID from overriding certain security violation activities.
</t>
  </si>
  <si>
    <t>Expected Results: 
DRC(IN,DS,VL,RS,PW)
Note: DRC - Use should be documented as this allows security administrators to change the characteristics of Detailed Reason Codes, errors codes)
IN- selects all initiation violation codes.
DS- selects all data set violation codes.
VL- selects all volume violation codes.
RS- selects all resource violation codes.
PW- selects all password violation codes.
DRC is not set as a default value.</t>
  </si>
  <si>
    <t>TS-13</t>
  </si>
  <si>
    <t xml:space="preserve">Procedures:
From the TSS MODIFY(STATUS) report verify that the EXIT(xx) system Control Option is set to control ACID from overriding certain security violation activities.
</t>
  </si>
  <si>
    <t>Expected Results: 
EXIT(ON)
Note: Defining the TSSINSTX in the link-list will also activate the EXIT feature.</t>
  </si>
  <si>
    <t>TS-14</t>
  </si>
  <si>
    <t>Only system programming personnel are authorized to access sensitive and critical SYS1 data sets</t>
  </si>
  <si>
    <t>Procedures: 
Obtain and review the TSS WHOHAS DSN(SYS1.*) report to determine adequacy of the data profile.
Note: ACCESS- option provides universal privileges to users.
Note: Access to the SYS1 high-level qualifier and the following critical files should be restricted to a limited number of system programming personnel:
-SYS1.LINKLIB
-SYS1.LPALIB
-SYS1.MIGLIB
-SYS1.NUCLEUS
-SYS1.PARMLIB
-SYS1.PROCLIB
-SYS1.SVCLIB
-SYS1.UADS
-SYS1.VTAMLIB
-SYS1.VTAMLST</t>
  </si>
  <si>
    <t>Access to the SYS1 high-level qualifier should be restricted to a limited number of system programming personnel.</t>
  </si>
  <si>
    <t>TS-15</t>
  </si>
  <si>
    <t xml:space="preserve">1. Consult with the TSS Security Administrator and verify that UserIDs defined in the TSO User Attribute Dataset (SYS1.UADS) are restricted to IBMUSER, and to authorized emergency, disaster recovery, and systems personnel.
2. List TSO users defined to SYS1.UADS dataset. Verify that these users are defined to TSS. </t>
  </si>
  <si>
    <t>UserIDs defined the TSO User Attribute Dataset (SYS1.UADS) are limited to IBMUSER, and to authorized emergency, disaster recovery, and systems personnel.  The emergency, disaster recovery, and systems personnel are defined to TSS.</t>
  </si>
  <si>
    <t>TS-16</t>
  </si>
  <si>
    <t>Access Rules Report</t>
  </si>
  <si>
    <t>TS-17</t>
  </si>
  <si>
    <t>Access control policies governing the use of BYPASS command is adequate.</t>
  </si>
  <si>
    <t>Use of BYPASS command is restricted to authorized personnel, approved by appropriate systems management personnel; and is monitored regularly.</t>
  </si>
  <si>
    <t>TS-18</t>
  </si>
  <si>
    <t xml:space="preserve">Data sets and general resources are controlled from global access. </t>
  </si>
  <si>
    <t>Procedures:
Review the TSS LIST(ALL) DATA (ALL) report to verify that data sets and general resources global ALL record privileges do not provide users with additional unnecessary authority.</t>
  </si>
  <si>
    <t>Data set and general resources global ALL record privileges do not provide users with additional unnecessary authority.</t>
  </si>
  <si>
    <t>TS-19</t>
  </si>
  <si>
    <t>The Security File is automatically and periodically backed up to allow for an expeditious and accurate recovery security privileges.</t>
  </si>
  <si>
    <t xml:space="preserve">Procedures:
From the TSS MODIFY(STATUS) report verify that the BACKUP(xx) system Control Option is set to automatically backup the Security File.
</t>
  </si>
  <si>
    <t>Expected Results: 
BACKUP or BACKUP(hhmm)
BACKUP immediately backups up the Security File.
BACKUP(hhmm) backups  up the Security File daily at the time specified.
BACKUP(0100) - Vendor default setting
Note: Either recommendation will periodically backup the Security File.
Note: This setting is dependent upon the BACKUP DD statement being present/ defined in the TSS started task procedure.</t>
  </si>
  <si>
    <t>TS-20</t>
  </si>
  <si>
    <t>Jobs and users are prevented from circumventing and bypassing TSS security software controls.</t>
  </si>
  <si>
    <t xml:space="preserve">Procedures:
From the TSS MODIFY(STATUS) report verify that the BYPASS system Control Option is set to control jobs and users according to the TSS privileges.
</t>
  </si>
  <si>
    <t>Expected Results: 
BYPASS - Should not be specified.  
Note: If it is specified (only the MSCA can do this), you must get explanation from the security administrator as this allows the specified ACID or job to bypass TSS controls.
BYPASS is not a vendor default setting.</t>
  </si>
  <si>
    <t>TS-21</t>
  </si>
  <si>
    <t>Jobs and users are restricted from accessing resources and data when the TSS package becomes inactive.</t>
  </si>
  <si>
    <t xml:space="preserve">Procedures: 
From the TSS MODIFY(STATUS) report verify that the DOWN(Sx,Tx,Bx,Ox) system Control Option is set to control jobs and users when TSS becomes inactive.
</t>
  </si>
  <si>
    <t>Expected Results: 
DOWN(SB,TW,BW,OW)
Note: If Top Secret becomes inactive, only started tasks may bypass security (SB).  Other facilities must wait (xW).  There can be more than four entries, investigate all entries suffixed "B" (bypass).
S = Started Tasks
T = TSO 
B = Batch
O = Online
DOWN(SB,TW,BW,OW) – Vendor default setting</t>
  </si>
  <si>
    <t>TS-22</t>
  </si>
  <si>
    <t>Control Options specific to critical facilities are securely defined to prevent users from circumventing TSS controls.</t>
  </si>
  <si>
    <t xml:space="preserve">Procedures: 
From the TSS MODIFY(STATUS) report verify that the FACILITY  (e.g.,APPC, TSO, CICS, BATCH, STC,IMS) Control Options are set to control activities. Review Facility Control Options to determine whether they conflict with the Global Control Options or support sound security practices. Control options for consideration include: LOGGING, LOCKTIME, MODE, &amp; LOCKTIME.
</t>
  </si>
  <si>
    <t>Expected Results:
MODE=FAIL 
DOWN=WAIT or DOWN=FAIL
LOCKTIME=030
Note: Facility Control Options supersede Global Control Options. Use guidance provide in the Global Control Options presented above.
DOWN=NORMAL provide native system security when TSS is inactive. Generally, not an acceptable level of security.
DOWN=GLOBAL defaults to the setting defined by the DOWN control option. An asterisk (*) has the same meaning as GLOBAL. This is an acceptable definition only if the aforementioned DOWN control option is adequately defined.
Locktime is available for on-line facilities, and note that individual locking thresholds can be set by users/profiles that override the facility level threshold values.</t>
  </si>
  <si>
    <t>TS-23</t>
  </si>
  <si>
    <t>Users cannot modify the ALTER, CONTROL or UPDATE access authority to the SMF audit files (e.g. SYS1.MAN*).</t>
  </si>
  <si>
    <t>Procedures: 
Obtain and review the TSS WHOHAS DSN(SYS1.MAN*) report.</t>
  </si>
  <si>
    <t>User have no access to the SYS1.MAN* data sets</t>
  </si>
  <si>
    <t>TS-24</t>
  </si>
  <si>
    <t>Access to the TSS distribution libraries (the files from which the product is installed) is controlled.</t>
  </si>
  <si>
    <t>Procedures:
1. Obtain the Access Rules report from the security officer for  TSS distribution libraries (generally denoted by the high level prefix CAI.*)
2. The TSS distribution libraries contain the load modules for the TSS software product.  Examples of TSS load modules include the ISPF (Interactive System Productivity Facility) interface panels, macros, or vendor-developed JCL (Job Control Language) procedures.
3. Through inquiry of the security officer, determine the name and job function of each user listed separately or within a Group on the Access Control List.  Determine whether users having access is appropriate and based on a need to know, least privilege concept.  Only systems programmers tasked with routinely maintaining the TSS system product should have access to these datasets.</t>
  </si>
  <si>
    <t>Only systems programmers tasked with routinely maintaining the TSS system product have access to these datasets.
Note: System installation files should not be accessible on a production system.  If installation files are not accessible from the production system, this test is Not Applicable
Note: The high-level prefix may be site-specific.</t>
  </si>
  <si>
    <t>TS-25</t>
  </si>
  <si>
    <t>Access to the TSS database and files is properly restricted.</t>
  </si>
  <si>
    <t xml:space="preserve">Procedures: 
Obtain the names of the TSS primary and secondary data sets.  Review the TSS WHOHAS DSN(xxx.x) report to determine that the Owners are not individuals and the locations are different volumes.
(TSS.SECFILE) - Security File
(TSS.AUDIT) - Audit/Tracking File (optional alternate file)
(TSS.BACKUP) - Backup File
(TSS.RECOVERY) - Recovery File
(TSS.CMP) - Command Propagation Files
Through inquiry of the security officer, determine the name and job function of each user listed separately or within a Group on the Access Control List.  </t>
  </si>
  <si>
    <t>TS-26</t>
  </si>
  <si>
    <t xml:space="preserve">Expected Results:
UPDATE (Read/Write access) and ALLOCATE authorities are restricted for these libraries. </t>
  </si>
  <si>
    <t>TS-27</t>
  </si>
  <si>
    <t>Expected Results: 
PTHRESH(3)</t>
  </si>
  <si>
    <t>TS-28</t>
  </si>
  <si>
    <t>TS-29</t>
  </si>
  <si>
    <t>TS-30</t>
  </si>
  <si>
    <t>TS-31</t>
  </si>
  <si>
    <t>Violation Report</t>
  </si>
  <si>
    <t>Audit trails are generated. Actions of any one or more users based on individual identity can be selectively audited.</t>
  </si>
  <si>
    <t xml:space="preserve">Procedures:
Obtain and review the audit and TSS violation reports distributed to and reviewed by the TSS analysts.  If none, obtain and review the following TSS security reports.
TSSystem Administrator (SA)UDIT CHANGE – Logs updates to the security file report.
TSSystem Administrator (SA)UDIT CHANGE EVENT (VIOL) - Violation report. Password violation messages are always produced.
</t>
  </si>
  <si>
    <t>Expected Results:
Each audit event trails the user and information relevant to the event (e.g., date and time of the event, user, type of event, file name and the success or failure of the event)</t>
  </si>
  <si>
    <t>TS-32</t>
  </si>
  <si>
    <t xml:space="preserve">Procedures: 
Determine data sets assigned the Audit attribute. Inquire of the administrator of the method for recording and auditing activities against FTI data sets.  Obtain and review a sample of the audit reports. 
</t>
  </si>
  <si>
    <t>Expected Results: 
LOG=ALL for FTI datasets.
Note:TSSUTIL - The security administrator determines the content of this report.  The report shows detailed security related events.
Note: The audit report records the date and time of the security events, the user, and the type of event/commands performed by privileged users.</t>
  </si>
  <si>
    <t>TS-33</t>
  </si>
  <si>
    <t xml:space="preserve">Powerful utility functions are logged and audited. </t>
  </si>
  <si>
    <t xml:space="preserve">Procedures: 
Review the TSS MODIFY(STATUS) system Control Option report to verify that audit logs are capturing security related events.
Default LOG=(MSG,SMF,INIT,SEQ9)
Note: The LOG option identifies the types of events to log.
MSG- violation messages
SMF-location of event logs
INIT-job initiations and terminations
SEC9-batch job and STC violations
FACILITY suboption overrides the global LOG option.
</t>
  </si>
  <si>
    <t>Expected Results:
Audit logs are capturing security related events</t>
  </si>
  <si>
    <t>TS-34</t>
  </si>
  <si>
    <t>Changes to the security file are recorded to the recovery file.</t>
  </si>
  <si>
    <t>Expected Results: 
RECOVER(ON)</t>
  </si>
  <si>
    <t>TS-35</t>
  </si>
  <si>
    <t>Auditing is configured to capture security-relevant events.</t>
  </si>
  <si>
    <t xml:space="preserve">Procedures:
Review SYS1.PARMLIB(SMFPRMxx) [xx=00 or production suffix) 
1. Ensure that, at a minimum, all IBM (00-127), the TSS System Administrator (SA)F Trace (as defined in control option SMFTYPE, default 231), and TSOMON (199) SMF record types are written.  (Top Secret uses the RACF SMF record types.)  
1. Request documentation for any record types appearing in a NOTYPE(nn) parameter.
Note: Some records, such as (NOTYPE(4:5,16,19:20,34:36,40:41,69,99), may be suppressed for performance reasons.
3. If SMF exits IEFU83, IEFU84, IEFU85 are listed, verify with the Systems Programmer the functions performed by the exits.  Ensure that they do not suppress required SMF record types.
4. Verify that the system SMF data sets (SYS1.MANx,...) exist and are written to.
</t>
  </si>
  <si>
    <t xml:space="preserve">1. IBM (00-127), the TSS System Administrator (SA)F Trace (as defined in control option SMFTYPE, default 231),  and TSOMON (199) SMF record types  are written.
2. Documentation exists for any record types appearing in a NOTYPE(nn) parameter.
3. If SMF exits IEFU83, IEFU84, IEFU85 are listed, they do not suppress required SMF record types.
4. The system SMF data sets (SYS1.MANx) exist and are written to.
</t>
  </si>
  <si>
    <t>TS-36</t>
  </si>
  <si>
    <t xml:space="preserve">The audit trail shall capture:  i) the date of the system event; ii) the time of the system event; iii) the type of system event initiated; and iv) the user account, system account, service or process responsible for initiating the system event.   </t>
  </si>
  <si>
    <t xml:space="preserve">Procedures:
1. Request the System Administrator to generate SMF audit and security (SMFDUMP) reports by batch.  
2. Review the Report and verify that the required data are collected for SMF record types:
    IBM: 80
</t>
  </si>
  <si>
    <t xml:space="preserve">The required data are collected.
</t>
  </si>
  <si>
    <t>TS-37</t>
  </si>
  <si>
    <t>TS-38</t>
  </si>
  <si>
    <t>TS-39</t>
  </si>
  <si>
    <t>TS-40</t>
  </si>
  <si>
    <t>TS-41</t>
  </si>
  <si>
    <t>Determine in which library (SYS1.LINKLIB, etc.) the system audit data reporting tools reside.  Obtain a TSS WHOHAS report for the library.  Identify personnel who have access to the files and utilities.  Ensure that no personnel have excessive access permissions.</t>
  </si>
  <si>
    <t>TS-42</t>
  </si>
  <si>
    <t xml:space="preserve">Procedures:
1. Request the System Administrator to generate a TSS data set access  report.  Review the report and verify that access to the SMF data sets (SYS1.MANx) is restricted to authorized personnel.
</t>
  </si>
  <si>
    <t>Access to the SMF data sets (SYS1.MANx) is restricted to authorized personnel.
The general user community has no access at all to these data sets. No user has the direct ability to write to, allocate, or delete these data sets.
Note: Access to the TSS AUDIT file, if used, is covered under the check for access to critical TSS data sets.</t>
  </si>
  <si>
    <t>TS-43</t>
  </si>
  <si>
    <t>CM-6</t>
  </si>
  <si>
    <t xml:space="preserve">Activate security bit for new data sets in an Alwayscall environment. </t>
  </si>
  <si>
    <t xml:space="preserve">Procedures:
From the TSS MODIFY(STATUS) report verify that the ADSP(xx) system Control Option is set properly.
</t>
  </si>
  <si>
    <t>Expected Results: 
ADSP(NO)   (Note: An Alwayscall environment requires ADSP(NO).)
ADSP(NO) - will not turn on the security bits for newly created data sets in non-Alwayscall environment.
ADSP(NO) - Vendor default setting</t>
  </si>
  <si>
    <t>TS-44</t>
  </si>
  <si>
    <t>Ensure the authorization (AUTH) search criteria supports the organization’s security configuration.</t>
  </si>
  <si>
    <t xml:space="preserve">Procedures: 
Interview the security administrator to gain an understanding of the organization security configuration.
From the TSS MODIFY(STATUS) report verify that the AUTH system Control Option is set securely to YES.
</t>
  </si>
  <si>
    <t>Expected Results: 
AUTH(OVERRIDE)
AUTH(OVERRIDE,ALLOVER) - Vendor default setting 
Note: AUTH indicates whether TSS will merge the User, Profile, and ALL records when performing access authorization search, or whether TSS will search each record separately.
OVERRIDE presents security concerns because the first authorization identified during the search is accepted. Therefore, if authorized at the User level and not permitted at the Profile level, then the user will be granted access.
MERGE is acceptance as it searches as one continuous record.
The ATTR definition allows the search criteria to be defined at the data set and supersede the global AUTH setting.</t>
  </si>
  <si>
    <t>TS-45</t>
  </si>
  <si>
    <t>Entries residing in the MVS Program Properties Table (PPT) are configured in accordance with IBM recommendations.</t>
  </si>
  <si>
    <t xml:space="preserve">Procedures:
Review the TSSystem Administrator (SA)UDIT Program Properties Table Report and identify programs that: (1) bypass TSS password protection; and (2) reside in a system key.
</t>
  </si>
  <si>
    <t>Expected Results:
Ensure the aforementioned programs are configured in accordance with vendor recommendations.</t>
  </si>
  <si>
    <t>TS-46</t>
  </si>
  <si>
    <t>Passwords are required for all user logonids</t>
  </si>
  <si>
    <t xml:space="preserve">Procedures:
Review the list of interactive user accounts with the System Administrator (SA).  Verify that all interactive user accounts have the PASSWORD field defined.
</t>
  </si>
  <si>
    <t>Expected Results:  
-All interactive users have a logon password defined in their user record.</t>
  </si>
  <si>
    <t>TS-47</t>
  </si>
  <si>
    <t>TS-48</t>
  </si>
  <si>
    <t>TS-49</t>
  </si>
  <si>
    <t>TS-50</t>
  </si>
  <si>
    <t>TS-51</t>
  </si>
  <si>
    <t>Minimum password length is set at 8 characters. Password expiration warning is 5-14 days before the password change interval is enforced. Repeating characters are prevented for passwords. Password restriction list is actively enforced. Passwords are prevented from including the ACID.</t>
  </si>
  <si>
    <t xml:space="preserve">Procedures:
From review of the TSS MODIFY(STATUS) report  verify that the NEWPW system Control Option is set to force strict passwords controls.
</t>
  </si>
  <si>
    <t>Expected Results: 
NEWPW(MIN=8,WARN=5,NR,RS,ID,TS,SW, FA,FN)
Note:NR can also be represented as NR=0.
RS operand points to the restricted password list.
ID operand prohibits the use of passwords that are similar to the ACID.
TS operand prohibits the use of a password that is too similar to the previous password.
SW operand requires the use of a national character.
FA operand requires the use of at least one alpha character.
FN operand requires the use of at least one numeric character.</t>
  </si>
  <si>
    <t>TS-52</t>
  </si>
  <si>
    <t>Users are forced to change passwords at least every 90 days for regular users and 60 days for privileged users.</t>
  </si>
  <si>
    <t>TS-53</t>
  </si>
  <si>
    <t>TS-54</t>
  </si>
  <si>
    <t>Use of dictionary words, popular phrases, or obvious combinations of letters and numbers in passwords is prohibited</t>
  </si>
  <si>
    <t xml:space="preserve">Procedures: 
Review the TSS MODIFY(RPW(LIST)) report
</t>
  </si>
  <si>
    <t>TS-55</t>
  </si>
  <si>
    <t xml:space="preserve">Procedures:
From review of the TSS MODIFY(STATUS) report  verify that the NEWPW system Control Option is set to require password retention.
</t>
  </si>
  <si>
    <t>TS-56</t>
  </si>
  <si>
    <t>TS-57</t>
  </si>
  <si>
    <t>TS-58</t>
  </si>
  <si>
    <t>TS-59</t>
  </si>
  <si>
    <t>TS-60</t>
  </si>
  <si>
    <t>TS-61</t>
  </si>
  <si>
    <t>TS-62</t>
  </si>
  <si>
    <t>TS-63</t>
  </si>
  <si>
    <t>Procedures:
Obtain a network diagram that depicts all access points used to process, store and transmit FTI – noting firewalls, routers, and switches where applicable.
Determine if IP traffic (TN3270 terminal emulation sessions used to access application functions that process FTI, FTI file uploads/downloads) containing FTI is encrypted when traversing communication lines (e.g. T1, T3, ISDN) using encryption solutions including, but not limited to: Triple DES, SSL, TLS, or Secure IP Tunneling (VPN using IPSEC).
Evaluate viable encryption alternatives for appropriateness.</t>
  </si>
  <si>
    <t>IP traffic (TN3270 terminal emulation sessions used to access application functions that process FTI, FTI file uploads/downloads) containing FTI is encrypted when traversing communication lines (e.g. T1, T3, ISDN) using approved encryption solutions.</t>
  </si>
  <si>
    <t>TS-64</t>
  </si>
  <si>
    <t>TS-65</t>
  </si>
  <si>
    <t>TS-66</t>
  </si>
  <si>
    <t>All FTI residual information is erased from the DASD volume.</t>
  </si>
  <si>
    <t xml:space="preserve">Procedures: 
From the TSS MODIFY(STATUS) report verify that the AUTOERASE(xx) system Control Option is set securely to YES
</t>
  </si>
  <si>
    <t>Expected Results: 
AUTOERASE(YES)
AUTOERASE(NO) - Vendor default setting
Note: AUTOERASE(YES) is mandatory to achieve the DOD C-2 level of certification or higher.
Note: AUTOERASE(YES) - Forces TSS to write binary zeros into the space occupied by VSystem Administrator (SA)M and non-VSystem Administrator (SA)M data sets when they are deleted. This erases all residual information on the DASD volume.
YES is valid only in IMPL and FAIL modes. Therefore, from the TSS MODIFY(STATUS) report, determine whether the MODE setting supports the AUTOERASE control option.</t>
  </si>
  <si>
    <t>TS-67</t>
  </si>
  <si>
    <t>Note:  Auditing is enabled by default in CA-TSS, and cannot be turned off within the product.</t>
  </si>
  <si>
    <t>Note: Document how device identification and authentication is accomplished, and the relevant software and configuration settings (JES2/3 NJE and RJE definition parameters, TSS settings, SSH daemon config parameters, etc.).</t>
  </si>
  <si>
    <t>▪ NIST Control Name</t>
  </si>
  <si>
    <t>Full name which describes the NIST ID.</t>
  </si>
  <si>
    <t>Minor update to correct worksheet locking capabilities.  Added back NIST control name to Test Cases Tab.</t>
  </si>
  <si>
    <t>NIST Control Name</t>
  </si>
  <si>
    <t>Session Lock</t>
  </si>
  <si>
    <t>Account Management</t>
  </si>
  <si>
    <t>Access Enforcement</t>
  </si>
  <si>
    <t>Information Flow Enforcement</t>
  </si>
  <si>
    <t>Separation of Duties</t>
  </si>
  <si>
    <t>Least Privilege</t>
  </si>
  <si>
    <t>System Use Notification</t>
  </si>
  <si>
    <t>Audit Record Retention</t>
  </si>
  <si>
    <t>Audit Generation</t>
  </si>
  <si>
    <t>Content of Audit Records</t>
  </si>
  <si>
    <t>Audit Storage Capacity</t>
  </si>
  <si>
    <t>Response to Audit Processing Failures</t>
  </si>
  <si>
    <t>Audit Review, Analysis, and Reporting</t>
  </si>
  <si>
    <t>Time Stamps</t>
  </si>
  <si>
    <t>Protection of Audit Information</t>
  </si>
  <si>
    <t>Configuration Settings</t>
  </si>
  <si>
    <t>Identification and Authentication (Organizational Users)</t>
  </si>
  <si>
    <t>Device Identification and Authentication</t>
  </si>
  <si>
    <t>Identifier Management</t>
  </si>
  <si>
    <t>Authenticator Management</t>
  </si>
  <si>
    <t>Authenticator Feedback</t>
  </si>
  <si>
    <t>Cryptographic Module Authentication</t>
  </si>
  <si>
    <t>Application Partitioning</t>
  </si>
  <si>
    <t>Information in Shared Resources</t>
  </si>
  <si>
    <t>Denial of Service Protection</t>
  </si>
  <si>
    <t>Flaw Remediation</t>
  </si>
  <si>
    <t>The  administrator will ensure that all users are assigned the lowest privilege level that allows them to perform their duties.</t>
  </si>
  <si>
    <t>Transmission Confidentiality and Integrity</t>
  </si>
  <si>
    <t>SC-8</t>
  </si>
  <si>
    <t>Interview the administrator to ensure that users are assigned the lowest privilege level that allows them to perform their duties.</t>
  </si>
  <si>
    <t>Users’ accounts are revoked after three (3) consecutive, unsuccessful login attempts within a 120 minutes period.</t>
  </si>
  <si>
    <t>Procedures:
From review of the TSS MODIFY(STATUS) report  verify that the PTHRESH(nn) system Control Option supports lockout after 3 unsuccessful attempts within a 120 minute period.</t>
  </si>
  <si>
    <t>Audit Events</t>
  </si>
  <si>
    <t>With the systems programmer, ensure that the system issues console alerts when the SYS1.MANx files approach and reach critical threshold.  Verify that the operations staff has standing instructions to notify the appropriate personnel, and that procedures have been established to dump the SMF data.</t>
  </si>
  <si>
    <t xml:space="preserve">The information system protects audit information and audit tools from unauthorized access, modification, and deletion.  </t>
  </si>
  <si>
    <t>The management of the information system audit functionality is only designated to security administrator(s) or staff other than the system and network administrator.  System and network administrators must not have the ability to modify or delete audit log entries.</t>
  </si>
  <si>
    <t>Designated personnel that are not responsible for the operations of the information system should be the only users with access to manage auditing.</t>
  </si>
  <si>
    <t>Checks to ensure system time is synchronized with an authoritative time server (e.g.. NIST, Naval Observatory).</t>
  </si>
  <si>
    <t xml:space="preserve"> An authoritative (U.S. IRS approved source) time-server is used. Approved sources include the US Naval Observatory NTP servers or the NIST Internet Time Service.</t>
  </si>
  <si>
    <t>Unsuccessful Logon Attempts</t>
  </si>
  <si>
    <t>Request a list of users who have access to manage audit logs on the information system.  If a log server is used request a list of users that have the ability to manage the log server.</t>
  </si>
  <si>
    <t xml:space="preserve">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within a 120 day time period; and (vi) reviewing user accounts semi-annually.  </t>
  </si>
  <si>
    <t>▪ NIST SP 800-53 Rev. 4, Recommended Security Controls for Federal Information Systems and Organizations (April 2013)</t>
  </si>
  <si>
    <t>Update test cases based on NIST 800-53 R4</t>
  </si>
  <si>
    <t xml:space="preserve">Session Authenticity </t>
  </si>
  <si>
    <t>Please submit SCSEM feedback and suggestions to SafeguardReports@IRS.gov</t>
  </si>
  <si>
    <t>Obtain SCSEM updates online at http://www.irs.gov/uac/Safeguards-Program</t>
  </si>
  <si>
    <t>Updates based on Publication 1075.  See SCSEM notes column for specific updates.</t>
  </si>
  <si>
    <t>Expected Results: 
PWHIST(24)</t>
  </si>
  <si>
    <t xml:space="preserve">Expected Results: 
NEWPW(MINDAYS=1)
</t>
  </si>
  <si>
    <t>Verify that the implemented release of the z/OS operating system is supported by the vendor, and that support will not expire within six months.</t>
  </si>
  <si>
    <t>Confer with the Systems Programmer to verify the z/OS operating system version, that it is supported by IBM, and that support will not expire within six months.  Check the following IBM web site for product lifecycle information:
http://www-01.ibm.com/software/support/lifecycle/index_a_z.html</t>
  </si>
  <si>
    <t>The z/OS operating system version is supported by the vendor, and support will not expire within six months.</t>
  </si>
  <si>
    <t>Verify that the implemented release of the CA Top Secret security product is supported by the vendor, and that support will not expire within six months.</t>
  </si>
  <si>
    <t>The CA Top Secret security product version is supported by the vendor, and support will not expire within six months.</t>
  </si>
  <si>
    <t>Access to the audit reporting tools is restricted to the appropriate personnel.  A standard end-user is not allowed to use the TSS reporting program.  Only TSS Security Administrators and the audit staff have access to the audit tools and the audit reports.</t>
  </si>
  <si>
    <t>4/11/14: Updated wording.</t>
  </si>
  <si>
    <t>4/11/14: Added.</t>
  </si>
  <si>
    <t xml:space="preserve">Procedures:
From review of the TSS MODIFY(STATUS) report  verify that the PWHIST (nn) system Control Option retains 24 generations of passwords history.
</t>
  </si>
  <si>
    <t>Passwords cannot be reused for 24 generations.</t>
  </si>
  <si>
    <t>Users shall be prohibited from changing their passwords for at least 1 day after a recent change.  Meaning, the minimum password age limit shall be 1 day after a recent password change.</t>
  </si>
  <si>
    <t>4/11/14: Update to 24</t>
  </si>
  <si>
    <t>4/11/14: Update to 1 day.</t>
  </si>
  <si>
    <t>Expected Results:
All Started Tasks have unique ACIDs.</t>
  </si>
  <si>
    <t xml:space="preserve">Procedures:
Review the TSS LIST(STC) DATA(ALL) report to determine whether all STCs possess unique, unshared ACIDs.
</t>
  </si>
  <si>
    <t>Started Tasks possess unique ACIDs.</t>
  </si>
  <si>
    <t>4/11/14:  Updated wording.</t>
  </si>
  <si>
    <t>The organization retains audit records for 7 years to provide support for after-the-fact investigations of security incidents and to meet regulatory and organizational information retention requirements.</t>
  </si>
  <si>
    <t>Policy and procedures exist for backing up and retaining SMF data.  SMF data and CA-Top Secret audit data are retained for at least 7 years, in accordance with IRS publication 1075 guidelines.</t>
  </si>
  <si>
    <t>Confer with the Systems Programmer and Information Assurance Manager (IAM) to determine the site policy and procedures for dumping (backing up) SMF data and CA-Top Secret audit data, and for creating duplicate backups to prevent data loss.  Determine that the site data retention policy is in accordance with IRS  publication 1075 guidelines.</t>
  </si>
  <si>
    <t>4/11/14:  Updated to 7 years, updated wording.</t>
  </si>
  <si>
    <t xml:space="preserve">Expected Results:
The warning banner is compliant with IRS publication 1075 guidelines and contains the following 4 elements:
-  the system contains US government information
-  users actions are monitored and audited
-  unauthorized use of the system is prohibited 
-  unauthorized use of the system is subject to criminal and civil penalties
</t>
  </si>
  <si>
    <t xml:space="preserve">Obtain and review the Warning Banner for compliance with IRS publication 1075 guidance.
</t>
  </si>
  <si>
    <t xml:space="preserve">The system displays an IRS-approved screen-warning banner that outlines the nature and sensitivity of information and the consequences /penalties for misuse. </t>
  </si>
  <si>
    <t>4/11/14: Wording updated</t>
  </si>
  <si>
    <t xml:space="preserve">1. Confer with the Systems Programmer and review the TSS MODIFY(STATUS) system Control Option report to verify the CA Top Secret version; check the VERSION listed at the top of the report.
2. Verify that the version is supported by Computer Associates (CA), and that support will not expire within six months.
Note:  The CA web site which lists product lifecycle information is protected, and access requires a CA account.  Have the Systems Programmer check the following CA web site for product lifecycle information:
https://support.ca.com/irj/portal/ </t>
  </si>
  <si>
    <t>Interview the System Administrator (SA) or Information Assurance Officer (IAO) to determine if FIPS 140-2 encryption is used for the authentication module. 
From the TSS MODIFY(STATUS) report verify that the AES ENCRYPTION system Control Option (password encryption algorithm) is set to ACTIVE.</t>
  </si>
  <si>
    <t xml:space="preserve">All non-DB2 databases (or other direct access files) containing FTI are named to clearly identify them as containing FTI.
</t>
  </si>
  <si>
    <t>Procedures:
Note:  This check applies to all non-DB2 direct access and database files.  DB2 files are covered in the DB2-zOS SCSEM.
1. Identify which databases (or other direct access files) on the system contain FTI.
2. Determine if the naming convention of the files identifies them as containing FTI.</t>
  </si>
  <si>
    <t>Central IT:
Agency:</t>
  </si>
  <si>
    <t>Confer with the Information Assurance Manager (IAM) and System Administrator (SA).  Verify that interactive sessions (TSO, TPX, etc.) are locked after a period of inactivity in accordance with IRS publication 1075 guidelines.  The inactivity time should be 15 minutes or less.</t>
  </si>
  <si>
    <t>4/11/14: Updated.</t>
  </si>
  <si>
    <t>4/11/14: Updated.
Note:  Agency-specific input may be required if user and dataset administration is delegated to the agency.</t>
  </si>
  <si>
    <t>4/11/14: Updated.
Note:  Agency-specific input may be required if user and dataset administration is delegated to the agency.
Note: Document here the file names of the sequential access ("flat") files which contain FTI.</t>
  </si>
  <si>
    <t>4/11/14: Updated.
Note:  Agency-specific input may be required if user and dataset administration is delegated to the agency.
Note: Document here the file names of the databases (or other direct access files)  which contain FTI.</t>
  </si>
  <si>
    <t xml:space="preserve">4/11/14: Updated.
Note:  Agency-specific input may be required if user and dataset administration is delegated to the agency.
</t>
  </si>
  <si>
    <t xml:space="preserve">4/11/14: Updated.
Note:  Agency-specific input may be required if the agency is responsible for their own 3270 emulation software.
</t>
  </si>
  <si>
    <t>SA-22</t>
  </si>
  <si>
    <t>Unsupported System Components</t>
  </si>
  <si>
    <t>Access to the TSS database and files is properly restricted.  No users have direct access to these files, not even READ access.
Note: Access to these files can be granted for emergency purposes using a FIRECALL or EMERGENCY ID.
Note: The high-level prefix and file names may be site-specific.</t>
  </si>
  <si>
    <t>4/11/14:  Updated.</t>
  </si>
  <si>
    <t>4/11/14: Updated Test Procedures.
Note:  If this test FAILS (using DES), this finding is categorized as "Significant".  However, if no user has any access (even READ access) to the Top Secret security file, then the finding can be downgraded to "Limited".</t>
  </si>
  <si>
    <t>FIPS 140-2 encryption is used for the authentication module.  TSS uses AES encryption;  AES ENCRYPTION is set to ACTIVE</t>
  </si>
  <si>
    <t>Agency Code:</t>
  </si>
  <si>
    <t>Closing Date:</t>
  </si>
  <si>
    <t>Shared Agencies:</t>
  </si>
  <si>
    <t xml:space="preserve">Updated Status column. </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</si>
  <si>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</si>
  <si>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</si>
  <si>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</si>
  <si>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</si>
  <si>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</si>
  <si>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</si>
  <si>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</si>
  <si>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Total Number of Tests Performed</t>
  </si>
  <si>
    <t>Weighted Pass Rate</t>
  </si>
  <si>
    <t>Totals</t>
  </si>
  <si>
    <t>Weighted Score</t>
  </si>
  <si>
    <t>Risk Rating</t>
  </si>
  <si>
    <t>Weight</t>
  </si>
  <si>
    <t>Possible</t>
  </si>
  <si>
    <t>Actual</t>
  </si>
  <si>
    <t>Device Weighted Score:</t>
  </si>
  <si>
    <t>Sections below are automatically calculated.</t>
  </si>
  <si>
    <t>Added baseline Criticality Score and Issue Codes, weighted test cases based on criticality, and updated Results Tab</t>
  </si>
  <si>
    <t>Criticality</t>
  </si>
  <si>
    <t>Critical</t>
  </si>
  <si>
    <t>Significant</t>
  </si>
  <si>
    <t>Moderate</t>
  </si>
  <si>
    <t>Limited</t>
  </si>
  <si>
    <t>Criticality Ratings</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</si>
  <si>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</si>
  <si>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</si>
  <si>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HCM3</t>
  </si>
  <si>
    <t>HAC2</t>
  </si>
  <si>
    <t>HAC27</t>
  </si>
  <si>
    <t>HAC11</t>
  </si>
  <si>
    <t>HAC13</t>
  </si>
  <si>
    <t>HAC14</t>
  </si>
  <si>
    <t>HAU100</t>
  </si>
  <si>
    <t>HAU3</t>
  </si>
  <si>
    <t>HAU11</t>
  </si>
  <si>
    <t>HAU10</t>
  </si>
  <si>
    <t>HPW4</t>
  </si>
  <si>
    <t>HPW2</t>
  </si>
  <si>
    <t>HPW6</t>
  </si>
  <si>
    <t>HSC15</t>
  </si>
  <si>
    <t>HSC17</t>
  </si>
  <si>
    <t>HPW9</t>
  </si>
  <si>
    <t>HPW8</t>
  </si>
  <si>
    <t>HRM5</t>
  </si>
  <si>
    <t>HSC18</t>
  </si>
  <si>
    <t>HSC1</t>
  </si>
  <si>
    <t>HPW1</t>
  </si>
  <si>
    <t>HSI12</t>
  </si>
  <si>
    <t>HAC10</t>
  </si>
  <si>
    <t>HAC29</t>
  </si>
  <si>
    <t>HSC100</t>
  </si>
  <si>
    <t>HAC7</t>
  </si>
  <si>
    <t>HCP100</t>
  </si>
  <si>
    <t>HAC15</t>
  </si>
  <si>
    <t>HAU7</t>
  </si>
  <si>
    <t>HAU2</t>
  </si>
  <si>
    <t>HAC20
HAC9</t>
  </si>
  <si>
    <t>HAC20</t>
  </si>
  <si>
    <t>HPW12</t>
  </si>
  <si>
    <t>The information system identifies and authenticates specific devices before establishing a connection.</t>
  </si>
  <si>
    <t>Interview the Information Assurance Manager (IAM), System Administrator (SA), and Network Systems personnel.  Determine what capabilities the system has to prevent network session hijacking.</t>
  </si>
  <si>
    <t xml:space="preserve">Interview Information Assurance Officer (IAO) or systems programmer to determine if log storage is sufficient to meet IRS logging and retention requirements. Review the size of the SMF data (SYS1.MANx) files, the %-utilization, and the schedule with which the files are dumped (backed up) and cleared. IRS Publication 1075, section 9.3, requires log data retention for 7 years. </t>
  </si>
  <si>
    <r>
      <t xml:space="preserve">Expected Results: 
PWEXP(90)
</t>
    </r>
    <r>
      <rPr>
        <b/>
        <sz val="10"/>
        <rFont val="Arial"/>
        <family val="2"/>
      </rPr>
      <t>Note:</t>
    </r>
    <r>
      <rPr>
        <sz val="10"/>
        <rFont val="Arial"/>
        <family val="2"/>
      </rPr>
      <t xml:space="preserve"> for privileged users
PWEXP(60)</t>
    </r>
  </si>
  <si>
    <r>
      <t xml:space="preserve">Expected Results: 
TSS MODIFY(RPW(LIST))
</t>
    </r>
    <r>
      <rPr>
        <b/>
        <sz val="10"/>
        <rFont val="Arial"/>
        <family val="2"/>
      </rPr>
      <t xml:space="preserve">Note: </t>
    </r>
    <r>
      <rPr>
        <sz val="10"/>
        <rFont val="Arial"/>
        <family val="2"/>
      </rPr>
      <t>TSS provides a list of 133 password prefixes that cannot be used as passwords. This list of common words supports the NEWPW(RS) system control options.</t>
    </r>
  </si>
  <si>
    <r>
      <t xml:space="preserve">Procedures:
1. Obtain the Access Rules (report) from the security officer for each FTI dataset.  </t>
    </r>
    <r>
      <rPr>
        <b/>
        <sz val="10"/>
        <rFont val="Arial"/>
        <family val="2"/>
      </rPr>
      <t>Note:</t>
    </r>
    <r>
      <rPr>
        <sz val="10"/>
        <rFont val="Arial"/>
        <family val="2"/>
      </rPr>
      <t xml:space="preserve"> The applications programmer or production control group may have to assist in identifying all FTI datasets.
2. Through inquiry of appropriate personnel, (data security, programming, data center operations) determine the name and job function of each user listed separately or within a group on the access control list.  Determine whether users having access is appropriate and based on need to know and the least privilege concept.  Given the nature of these datasets, even READ access maybe inappropriate. Ensure that no profile grants default or Global READ access to these data sets.
</t>
    </r>
    <r>
      <rPr>
        <b/>
        <sz val="10"/>
        <rFont val="Arial"/>
        <family val="2"/>
      </rPr>
      <t>Note:</t>
    </r>
    <r>
      <rPr>
        <sz val="10"/>
        <rFont val="Arial"/>
        <family val="2"/>
      </rPr>
      <t xml:space="preserve"> Data Security, Systems and Application Programmers, Data Center Operations, and Production Control typically do not need to have routine access to these datasets.  FIRECALL or EMERGENCY IDs are the preferred control to grant temporary access to FTI datasets.</t>
    </r>
  </si>
  <si>
    <t>Procedures:
Verify that policies and procedures are established to ensure:   (1) Use of BYPASS command is restricted to authorized personnel and approved by appropriate systems management personnel; and  (2) Use of the BYPASS command is monitored regularly.</t>
  </si>
  <si>
    <t>Network Location:</t>
  </si>
  <si>
    <t xml:space="preserve">Device Function: </t>
  </si>
  <si>
    <t>Internal</t>
  </si>
  <si>
    <t>External</t>
  </si>
  <si>
    <t>Stand-alone</t>
  </si>
  <si>
    <t>▪ Issue Codes</t>
  </si>
  <si>
    <t>A single issue code must be selected for each test case to calculate the weighted risk score.  The tester must perform this activity when executing each test.</t>
  </si>
  <si>
    <t>Issue Code</t>
  </si>
  <si>
    <r>
      <t xml:space="preserve">Issue Code Mapping (Select </t>
    </r>
    <r>
      <rPr>
        <b/>
        <u val="single"/>
        <sz val="10"/>
        <rFont val="Arial"/>
        <family val="2"/>
      </rPr>
      <t>one</t>
    </r>
    <r>
      <rPr>
        <b/>
        <sz val="10"/>
        <rFont val="Arial"/>
        <family val="2"/>
      </rPr>
      <t xml:space="preserve"> to enter in column N)</t>
    </r>
  </si>
  <si>
    <t>Risk Rating (Do Not Edit)</t>
  </si>
  <si>
    <t xml:space="preserve">Name </t>
  </si>
  <si>
    <t xml:space="preserve">Description </t>
  </si>
  <si>
    <t>HAC1</t>
  </si>
  <si>
    <t>Contractors with unauthorized access to FTI</t>
  </si>
  <si>
    <t>HAC3</t>
  </si>
  <si>
    <t>Agency processes FTI at a contractor-run consolidated data center</t>
  </si>
  <si>
    <t>HAC4</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</si>
  <si>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</si>
  <si>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</si>
  <si>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</si>
  <si>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</si>
  <si>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</si>
  <si>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</si>
  <si>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</si>
  <si>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</si>
  <si>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</si>
  <si>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</si>
  <si>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</si>
  <si>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</si>
  <si>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</si>
  <si>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</si>
  <si>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</si>
  <si>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</si>
  <si>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Warning banner is insufficient</t>
  </si>
  <si>
    <t>User accounts not locked out after 3 unsuccessful login attempts</t>
  </si>
  <si>
    <t>HAC16</t>
  </si>
  <si>
    <t>Network device allows telnet connections</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</si>
  <si>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</si>
  <si>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</si>
  <si>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</si>
  <si>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</si>
  <si>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</si>
  <si>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</si>
  <si>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</si>
  <si>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</si>
  <si>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</si>
  <si>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</si>
  <si>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</si>
  <si>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</si>
  <si>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</si>
  <si>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</si>
  <si>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</si>
  <si>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</si>
  <si>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</si>
  <si>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</si>
  <si>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</si>
  <si>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</si>
  <si>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</si>
  <si>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</si>
  <si>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</si>
  <si>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</si>
  <si>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</si>
  <si>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</si>
  <si>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</si>
  <si>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</si>
  <si>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</si>
  <si>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</si>
  <si>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</si>
  <si>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</si>
  <si>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</si>
  <si>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</si>
  <si>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</si>
  <si>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</si>
  <si>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</si>
  <si>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</si>
  <si>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</si>
  <si>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</si>
  <si>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</si>
  <si>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</si>
  <si>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 xml:space="preserve">HAC40 </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</si>
  <si>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</si>
  <si>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</si>
  <si>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</si>
  <si>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</si>
  <si>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</si>
  <si>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</si>
  <si>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</si>
  <si>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</si>
  <si>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</si>
  <si>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</si>
  <si>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</si>
  <si>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</si>
  <si>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HAC47</t>
  </si>
  <si>
    <t xml:space="preserve">Files containing authentication information are not adequately protected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</si>
  <si>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</si>
  <si>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</si>
  <si>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</si>
  <si>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</si>
  <si>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</si>
  <si>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</si>
  <si>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</si>
  <si>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</si>
  <si>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</si>
  <si>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</si>
  <si>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</si>
  <si>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</si>
  <si>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</si>
  <si>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</si>
  <si>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</si>
  <si>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</si>
  <si>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</si>
  <si>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</si>
  <si>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HAU1</t>
  </si>
  <si>
    <t>No auditing is being performed at the agency</t>
  </si>
  <si>
    <t>No auditing is being performed on the system</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</si>
  <si>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</si>
  <si>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</si>
  <si>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</si>
  <si>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</si>
  <si>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</si>
  <si>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</si>
  <si>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</si>
  <si>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HAU8</t>
  </si>
  <si>
    <t>Logs are not maintained on a centralized log server</t>
  </si>
  <si>
    <t>HAU9</t>
  </si>
  <si>
    <t>Audit logs are not properly protected</t>
  </si>
  <si>
    <t>NTP is not properly implemented</t>
  </si>
  <si>
    <t>HAU12</t>
  </si>
  <si>
    <t>Audit records are not time 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</si>
  <si>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</si>
  <si>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</si>
  <si>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</si>
  <si>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</si>
  <si>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</si>
  <si>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</si>
  <si>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</si>
  <si>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</si>
  <si>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</si>
  <si>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</si>
  <si>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</si>
  <si>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</si>
  <si>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</si>
  <si>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</si>
  <si>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</si>
  <si>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</si>
  <si>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</si>
  <si>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</si>
  <si>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</si>
  <si>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</si>
  <si>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</si>
  <si>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</si>
  <si>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</si>
  <si>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</si>
  <si>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</si>
  <si>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</si>
  <si>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</si>
  <si>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</si>
  <si>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</si>
  <si>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</si>
  <si>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</si>
  <si>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</si>
  <si>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</si>
  <si>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</si>
  <si>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</si>
  <si>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</si>
  <si>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</si>
  <si>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HCM1</t>
  </si>
  <si>
    <t>HCM2</t>
  </si>
  <si>
    <t>FTI is not properly labeled on-screen</t>
  </si>
  <si>
    <t>Operating system does not have vendor support</t>
  </si>
  <si>
    <t>HCM4</t>
  </si>
  <si>
    <t>HCM5</t>
  </si>
  <si>
    <t>Web portal with FTI does not have three-tier architecture</t>
  </si>
  <si>
    <t>HCM6</t>
  </si>
  <si>
    <t>HCM7</t>
  </si>
  <si>
    <t>Configuration management procedures do not exist</t>
  </si>
  <si>
    <t>HCM8</t>
  </si>
  <si>
    <t>The ability to make changes is not properly limited</t>
  </si>
  <si>
    <t>HCM9</t>
  </si>
  <si>
    <t>Systems are not deployed using the concept of least privilege</t>
  </si>
  <si>
    <t>HCM10</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</si>
  <si>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</si>
  <si>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</si>
  <si>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</si>
  <si>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</si>
  <si>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</si>
  <si>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</si>
  <si>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</si>
  <si>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</si>
  <si>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</si>
  <si>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</si>
  <si>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</si>
  <si>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</si>
  <si>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</si>
  <si>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</si>
  <si>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</si>
  <si>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</si>
  <si>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</si>
  <si>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</si>
  <si>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</si>
  <si>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HCM21</t>
  </si>
  <si>
    <t>Permitted services have not been documented and approved</t>
  </si>
  <si>
    <t>HCM22</t>
  </si>
  <si>
    <t>HCM23</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</si>
  <si>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</si>
  <si>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</si>
  <si>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</si>
  <si>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</si>
  <si>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</si>
  <si>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</si>
  <si>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</si>
  <si>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</si>
  <si>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</si>
  <si>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</si>
  <si>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</si>
  <si>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</si>
  <si>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</si>
  <si>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</si>
  <si>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</si>
  <si>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</si>
  <si>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</si>
  <si>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</si>
  <si>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</si>
  <si>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</si>
  <si>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</si>
  <si>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HCM100</t>
  </si>
  <si>
    <t>HCP1</t>
  </si>
  <si>
    <t>No contingency plan exists for FTI data</t>
  </si>
  <si>
    <t>HCP2</t>
  </si>
  <si>
    <t>Contingency plans are not tested annually</t>
  </si>
  <si>
    <t>HCP3</t>
  </si>
  <si>
    <t>Contingency plan does not exist for consolidated data center</t>
  </si>
  <si>
    <t>HCP4</t>
  </si>
  <si>
    <t>FTI is not encrypted in transit to the DR site</t>
  </si>
  <si>
    <t>HCP5</t>
  </si>
  <si>
    <t>HIR1</t>
  </si>
  <si>
    <t>Incident response program does not exist</t>
  </si>
  <si>
    <t>HIR100</t>
  </si>
  <si>
    <t>HIR2</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</si>
  <si>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</si>
  <si>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</si>
  <si>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</si>
  <si>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</si>
  <si>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</si>
  <si>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</si>
  <si>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</si>
  <si>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</si>
  <si>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</si>
  <si>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</si>
  <si>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</si>
  <si>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</si>
  <si>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</si>
  <si>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</si>
  <si>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</si>
  <si>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</si>
  <si>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</si>
  <si>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</si>
  <si>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</si>
  <si>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</si>
  <si>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</si>
  <si>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</si>
  <si>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</si>
  <si>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</si>
  <si>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</si>
  <si>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</si>
  <si>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</si>
  <si>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</si>
  <si>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</si>
  <si>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</si>
  <si>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</si>
  <si>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</si>
  <si>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</si>
  <si>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</si>
  <si>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</si>
  <si>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</si>
  <si>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</si>
  <si>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</si>
  <si>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</si>
  <si>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</si>
  <si>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</si>
  <si>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</si>
  <si>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</si>
  <si>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</si>
  <si>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</si>
  <si>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No password is required to access an FTI system</t>
  </si>
  <si>
    <t>Password does not expire timely</t>
  </si>
  <si>
    <t>HPW3</t>
  </si>
  <si>
    <t>Minimum password length is too short</t>
  </si>
  <si>
    <t>HPW5</t>
  </si>
  <si>
    <t>Passwords are generated and distributed automatically</t>
  </si>
  <si>
    <t>Password history is insufficient</t>
  </si>
  <si>
    <t>HPW7</t>
  </si>
  <si>
    <t>Password change notification is not sufficient</t>
  </si>
  <si>
    <t>Passwords are displayed on screen when entered</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</si>
  <si>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</si>
  <si>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</si>
  <si>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</si>
  <si>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</si>
  <si>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</si>
  <si>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</si>
  <si>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</si>
  <si>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</si>
  <si>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</si>
  <si>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</si>
  <si>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</si>
  <si>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</si>
  <si>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</si>
  <si>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</si>
  <si>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</si>
  <si>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</si>
  <si>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</si>
  <si>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</si>
  <si>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</si>
  <si>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</si>
  <si>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</si>
  <si>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</si>
  <si>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</si>
  <si>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</si>
  <si>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</si>
  <si>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</si>
  <si>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</si>
  <si>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HRA1</t>
  </si>
  <si>
    <t>Risk assessments are not performed</t>
  </si>
  <si>
    <t>HRA100</t>
  </si>
  <si>
    <t>HRA2</t>
  </si>
  <si>
    <t>Vulnerability assessments are not performed</t>
  </si>
  <si>
    <t>HRA3</t>
  </si>
  <si>
    <t>Vulnerability assessments do not generate corrective action plans</t>
  </si>
  <si>
    <t>HRA4</t>
  </si>
  <si>
    <t>HRA5</t>
  </si>
  <si>
    <t>Vulnerabilities are not remediated in a timely manner</t>
  </si>
  <si>
    <t>HRA6</t>
  </si>
  <si>
    <t>Scope of vulnerability scanning is not sufficient</t>
  </si>
  <si>
    <t>HRM1</t>
  </si>
  <si>
    <t>HRM100</t>
  </si>
  <si>
    <t>HRM2</t>
  </si>
  <si>
    <t>HRM3</t>
  </si>
  <si>
    <t>FTI access from personal devices</t>
  </si>
  <si>
    <t>HRM4</t>
  </si>
  <si>
    <t>FTI access from offshore</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</si>
  <si>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</si>
  <si>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</si>
  <si>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</si>
  <si>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</si>
  <si>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</si>
  <si>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</si>
  <si>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</si>
  <si>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</si>
  <si>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</si>
  <si>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</si>
  <si>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</si>
  <si>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</si>
  <si>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</si>
  <si>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</si>
  <si>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</si>
  <si>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</si>
  <si>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</si>
  <si>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</si>
  <si>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</si>
  <si>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</si>
  <si>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</si>
  <si>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</si>
  <si>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</si>
  <si>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</si>
  <si>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</si>
  <si>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</si>
  <si>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</si>
  <si>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</si>
  <si>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</si>
  <si>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</si>
  <si>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</si>
  <si>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</si>
  <si>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</si>
  <si>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</si>
  <si>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</si>
  <si>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</si>
  <si>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</si>
  <si>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</si>
  <si>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</si>
  <si>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</si>
  <si>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</si>
  <si>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</si>
  <si>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</si>
  <si>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</si>
  <si>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</si>
  <si>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</si>
  <si>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</si>
  <si>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</si>
  <si>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</si>
  <si>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</si>
  <si>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</si>
  <si>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</si>
  <si>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</si>
  <si>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</si>
  <si>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</si>
  <si>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</si>
  <si>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</si>
  <si>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</si>
  <si>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</si>
  <si>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</si>
  <si>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</si>
  <si>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</si>
  <si>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</si>
  <si>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</si>
  <si>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</si>
  <si>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</si>
  <si>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</si>
  <si>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</si>
  <si>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</si>
  <si>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</si>
  <si>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</si>
  <si>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</si>
  <si>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</si>
  <si>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</si>
  <si>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</si>
  <si>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</si>
  <si>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</si>
  <si>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Denial of Service protection settings are not configured</t>
  </si>
  <si>
    <t>System communication authenticity is not guaranteed</t>
  </si>
  <si>
    <t>HSC19</t>
  </si>
  <si>
    <t>HSC20</t>
  </si>
  <si>
    <t>Publically available systems contain FTI</t>
  </si>
  <si>
    <t>HSC21</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</si>
  <si>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</si>
  <si>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</si>
  <si>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</si>
  <si>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</si>
  <si>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</si>
  <si>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</si>
  <si>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</si>
  <si>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</si>
  <si>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</si>
  <si>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HSC27</t>
  </si>
  <si>
    <t>Traffic inspection is not sufficient</t>
  </si>
  <si>
    <t>HSC28</t>
  </si>
  <si>
    <t>The network is not properly segmented</t>
  </si>
  <si>
    <t>HSC29</t>
  </si>
  <si>
    <t xml:space="preserve">Cryptographic key pairs are not properly managed </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</si>
  <si>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</si>
  <si>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</si>
  <si>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</si>
  <si>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</si>
  <si>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</si>
  <si>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</si>
  <si>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</si>
  <si>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</si>
  <si>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</si>
  <si>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</si>
  <si>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</si>
  <si>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</si>
  <si>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</si>
  <si>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</si>
  <si>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</si>
  <si>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</si>
  <si>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</si>
  <si>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</si>
  <si>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</si>
  <si>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</si>
  <si>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</si>
  <si>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</si>
  <si>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</si>
  <si>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No antivirus is configured on the system</t>
  </si>
  <si>
    <t>HSI13</t>
  </si>
  <si>
    <t>Antivirus does not exist on an internet-facing endpoint</t>
  </si>
  <si>
    <t>HSI14</t>
  </si>
  <si>
    <t>HSI15</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</si>
  <si>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</si>
  <si>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</si>
  <si>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</si>
  <si>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</si>
  <si>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</si>
  <si>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</si>
  <si>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</si>
  <si>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</si>
  <si>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</si>
  <si>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HSI21</t>
  </si>
  <si>
    <t>HSI22</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</si>
  <si>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</si>
  <si>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</si>
  <si>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</si>
  <si>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</si>
  <si>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</si>
  <si>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</si>
  <si>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</si>
  <si>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</si>
  <si>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</si>
  <si>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</si>
  <si>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</si>
  <si>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</si>
  <si>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</si>
  <si>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</si>
  <si>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</si>
  <si>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</si>
  <si>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</si>
  <si>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</si>
  <si>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</si>
  <si>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</si>
  <si>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</si>
  <si>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HMP1</t>
  </si>
  <si>
    <t>Media sanitization is not sufficient</t>
  </si>
  <si>
    <t xml:space="preserve">Removed duplicative test cases, re-assigned issue codes and revised weighted risk formulas </t>
  </si>
  <si>
    <t>▪ IRS Publication 1075, Tax Information Security Guidelines for Federal, State and Local Agencies (October 2014)</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</si>
  <si>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</si>
  <si>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</si>
  <si>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HSA10
HSA11</t>
  </si>
  <si>
    <t>HSA10: The internally hosted software's major release is no longer supported by the vendor
HSA11: The internally hosted software's minor release is no longer supported by the vendor</t>
  </si>
  <si>
    <t>HAC2: User sessions do not lock after the Publication 1075 required timeframe</t>
  </si>
  <si>
    <t>HAC27: Default accounts have not been disabled or renamed</t>
  </si>
  <si>
    <t>The site implements account management procedures to issue, manage, review, and deactivate user accounts.</t>
  </si>
  <si>
    <t>HAC37: Account management procedures are not implemented</t>
  </si>
  <si>
    <t>HCM41: Top Secret security settings are not properly configured</t>
  </si>
  <si>
    <t>HCM41</t>
  </si>
  <si>
    <t>HAC15: User accounts not locked out after 3 unsuccessful login attempts</t>
  </si>
  <si>
    <t>HAC4: FTI is not labeled and is commingled with non-FTI</t>
  </si>
  <si>
    <t>HAC11: User access was not established with concept of least privilege</t>
  </si>
  <si>
    <t>HAC13: Operating system configuration files have incorrect permissions</t>
  </si>
  <si>
    <t>HAC42: System configuration files are not stored securely</t>
  </si>
  <si>
    <t>HAC14
HAC38</t>
  </si>
  <si>
    <t>HAC14: Warning banner is insufficient
HAC38: Warning banner does not exist</t>
  </si>
  <si>
    <t>HAU7: Audit records are not retained per Pub 1075</t>
  </si>
  <si>
    <t>HAU2: No auditing is being performed on the system</t>
  </si>
  <si>
    <t xml:space="preserve">HAU21: System does not audit all attempts to gain access </t>
  </si>
  <si>
    <t xml:space="preserve">HAU17: Audit logs do not capture sufficient auditable events
</t>
  </si>
  <si>
    <t>HAU22: Content of audit records is not sufficient</t>
  </si>
  <si>
    <t>HAU23
HAU24</t>
  </si>
  <si>
    <t>HAU23: Audit storage capacity threshold has not been defined
HAU24: Administrators are not notified when audit storage threshold is reached</t>
  </si>
  <si>
    <t>HAU25: Audit processing failures are not properly reported and responded to</t>
  </si>
  <si>
    <t>HAU3
HAU18</t>
  </si>
  <si>
    <t>HAU3: Audit logs are not being reviewed
HAU18: Audit logs are reviewed, but not per Pub 1075 requirements</t>
  </si>
  <si>
    <t>HAU11: NTP is not properly implemented</t>
  </si>
  <si>
    <t>HAU10: Audit logs are not properly protected</t>
  </si>
  <si>
    <t>HAU10: Audit logs are not properly protected
HAC12: Separation of duties is not in place</t>
  </si>
  <si>
    <t>HAU10
HAC12</t>
  </si>
  <si>
    <t>HPW1: No password is required to access an FTI system</t>
  </si>
  <si>
    <t>HAC20: Agency duplicates usernames
HAC9: Accounts have not been created using user roles</t>
  </si>
  <si>
    <t>HAC29: Access to system functionality without identification and authentication</t>
  </si>
  <si>
    <t>HAC10: Accounts do not expire after the correct period of inactivity</t>
  </si>
  <si>
    <t>User accounts that are inactive for a period of 120 days are revoked</t>
  </si>
  <si>
    <t>User accounts that are inactive for a period of 120 days will be revoked</t>
  </si>
  <si>
    <t>HAC48</t>
  </si>
  <si>
    <t>HAC48: Usernames are not archived and may be re-issued to different users</t>
  </si>
  <si>
    <t>HPW3: Minimum password length is too short
HPW12: Passwords do not meet complexity requirements</t>
  </si>
  <si>
    <t>HPW3
HPW12</t>
  </si>
  <si>
    <t>HPW2: Password does not expire timely</t>
  </si>
  <si>
    <t>HPW6: Password history is insufficient</t>
  </si>
  <si>
    <t>HPW12: Passwords do not meet complexity requirements</t>
  </si>
  <si>
    <t>HPW4: Minimum password age does not exist</t>
  </si>
  <si>
    <t>HPW17: Default passwords have not been changed</t>
  </si>
  <si>
    <t>HPW8: Passwords are displayed on screen when entered</t>
  </si>
  <si>
    <t>HSC15: Encryption capabilities do not meet FIPS 140-2 requirements</t>
  </si>
  <si>
    <t>HRM5: User sessions do not terminate after the Publication 1075 period of inactivity</t>
  </si>
  <si>
    <t>AC-12</t>
  </si>
  <si>
    <t>Session Termination</t>
  </si>
  <si>
    <t>The information system automatically terminates interactive sessions after 15 minutes of inactivity. (1) Automatic session termination applies to local and remote sessions.</t>
  </si>
  <si>
    <t>Interactive sessions are terminated after 15 minutes of inactivity.</t>
  </si>
  <si>
    <t>HCM20: Application interfaces are not separated from management functionality</t>
  </si>
  <si>
    <t>HSC18: System communication authenticity is not guaranteed</t>
  </si>
  <si>
    <t>HSI22: Data remanence is not properly handled</t>
  </si>
  <si>
    <t>HSC17: Denial of Service protection settings are not configured</t>
  </si>
  <si>
    <t>HSI2
HSI27</t>
  </si>
  <si>
    <t xml:space="preserve">HSI2: System patch level is insufficient
HSI27: Critical security patches have not been applied </t>
  </si>
  <si>
    <t>User access can be restricted to 
allow access only to certain facilities or resources needed to perform job duties.</t>
  </si>
  <si>
    <t>User sessions do not lock after the Publication 1075 required timeframe</t>
  </si>
  <si>
    <t>FTI is not labeled and is commingled with non-FTI</t>
  </si>
  <si>
    <t>Inappropriate access to FTI from mobile devices</t>
  </si>
  <si>
    <t>Access to mainframe product libraries is not adequately controlled</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</si>
  <si>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</si>
  <si>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</si>
  <si>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</si>
  <si>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</si>
  <si>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</si>
  <si>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</si>
  <si>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</si>
  <si>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</si>
  <si>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</si>
  <si>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</si>
  <si>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System does not properly control authentication process</t>
  </si>
  <si>
    <t>Audit records are not retained per Pub 1075</t>
  </si>
  <si>
    <t>No log reduction system exists</t>
  </si>
  <si>
    <t>HAU26</t>
  </si>
  <si>
    <t xml:space="preserve">System/service provider is not held accountable to protect and share audit records with the agency </t>
  </si>
  <si>
    <t>HCA6</t>
  </si>
  <si>
    <t>SSR has not been developed or approved</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</si>
  <si>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</si>
  <si>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</si>
  <si>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</si>
  <si>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</si>
  <si>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</si>
  <si>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</si>
  <si>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</si>
  <si>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</si>
  <si>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</si>
  <si>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</si>
  <si>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</si>
  <si>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</si>
  <si>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</si>
  <si>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</si>
  <si>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</si>
  <si>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</si>
  <si>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</si>
  <si>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</si>
  <si>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Information system baseline is insufficient</t>
  </si>
  <si>
    <t>Routine operational changes are not reviewed for security impacts before being implemented</t>
  </si>
  <si>
    <t>Agency does not control routine operational changes to systems via an approval process</t>
  </si>
  <si>
    <t>Application interfaces are not separated from management functionality</t>
  </si>
  <si>
    <t>Application code is not adequately separated from data sets</t>
  </si>
  <si>
    <t>System is not monitored for changes from baseline</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</si>
  <si>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</si>
  <si>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</si>
  <si>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</si>
  <si>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</si>
  <si>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</si>
  <si>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</si>
  <si>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</si>
  <si>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</si>
  <si>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</si>
  <si>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</si>
  <si>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HCM40</t>
  </si>
  <si>
    <t>ACF security settings are not properly configured</t>
  </si>
  <si>
    <t>Top Secret security settings are not properly configured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</si>
  <si>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</si>
  <si>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</si>
  <si>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</si>
  <si>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</si>
  <si>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</si>
  <si>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</si>
  <si>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</si>
  <si>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</si>
  <si>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</si>
  <si>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not adequately protected</t>
  </si>
  <si>
    <t>Incident response plan is not sufficient</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</si>
  <si>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</si>
  <si>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</si>
  <si>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</si>
  <si>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</si>
  <si>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</si>
  <si>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</si>
  <si>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</si>
  <si>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</si>
  <si>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Nonlocal maintenance is not implemented securely</t>
  </si>
  <si>
    <t>Minimum password age does not exist</t>
  </si>
  <si>
    <t>HPW23</t>
  </si>
  <si>
    <t>Passwords cannot be changed by users</t>
  </si>
  <si>
    <t>Vulnerability assessments are not performed as frequently as required per Publication 1075</t>
  </si>
  <si>
    <t>HRA7</t>
  </si>
  <si>
    <t>Risk assessments are performed but not in accordance with Pub 1075 parameters</t>
  </si>
  <si>
    <t>HRA8</t>
  </si>
  <si>
    <t>Penetration test results are not included in agency POA&amp;Ms</t>
  </si>
  <si>
    <t>Multi-Factor authentication is not required</t>
  </si>
  <si>
    <t>Multi-Factor authentication is not required to access FTI via personal devices</t>
  </si>
  <si>
    <t>User sessions do not terminate after the Publication 1075 period of inactivity</t>
  </si>
  <si>
    <t>HRM18</t>
  </si>
  <si>
    <t>Remote access policies are not sufficient</t>
  </si>
  <si>
    <t>HSA13</t>
  </si>
  <si>
    <t>IT security is not part of capital planning and the investment control process</t>
  </si>
  <si>
    <t xml:space="preserve">HSA14 </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</si>
  <si>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</si>
  <si>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</si>
  <si>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</si>
  <si>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</si>
  <si>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</si>
  <si>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</si>
  <si>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</si>
  <si>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Email policy is not sufficient</t>
  </si>
  <si>
    <t>HSC30</t>
  </si>
  <si>
    <t>HSC31</t>
  </si>
  <si>
    <t>Collaborative computing devices are not deployed securely</t>
  </si>
  <si>
    <t>HSC32</t>
  </si>
  <si>
    <t>PKI certificates are not issued from an approved authority</t>
  </si>
  <si>
    <t>HSC33</t>
  </si>
  <si>
    <t xml:space="preserve">Agency does not receive security alerts, advisories, or directives </t>
  </si>
  <si>
    <t>FTI is inappropriately moved and shared with non-FTI virtual machines</t>
  </si>
  <si>
    <t>Data remanence is not properly handled</t>
  </si>
  <si>
    <t>HSI28</t>
  </si>
  <si>
    <t>Security alerts are not disseminated to agency personnel</t>
  </si>
  <si>
    <t>HSI29</t>
  </si>
  <si>
    <t>Data inputs are from external sources</t>
  </si>
  <si>
    <t>HSI30</t>
  </si>
  <si>
    <t>System output is not secured in accordance with Publication 1075</t>
  </si>
  <si>
    <t>HPE1</t>
  </si>
  <si>
    <t>Printer does not lock and prevent access to the hard drive</t>
  </si>
  <si>
    <t>HPM1</t>
  </si>
  <si>
    <t xml:space="preserve">A senior information officer does not exist </t>
  </si>
  <si>
    <t>Audit logs are reviewed on a regular basis (at least weekly).  Automated tools are used if available.</t>
  </si>
  <si>
    <t>Determine if encryption is enabled on terminal emulation software.</t>
  </si>
  <si>
    <t>Procedures:
From the TSS MODIFY(STATUS) report verify that the RECOVER system Control Option is set to record changes to the security file.  If not found there, check the TSS startup parameters PARMLIB member (PARMLIST) to see if RECOVER(ON) is listed there.  If it is set there, then, there is NO FINDING</t>
  </si>
  <si>
    <r>
      <t xml:space="preserve">Procedures: 
From review of the TSS MODIFY(STATUS) report  verify that the PWEXP(nn) system Control Option is set to force passwords to expire at least every 90 days.  Additionally, issue the TSS WHOHAS(MULTIPW) command which allows the user to specify separate, discrete passwords for different FACilities.  Then take that list of users (acids), and for each one issue a TSS LIST(acid) DATA(PASSWORD)
</t>
    </r>
    <r>
      <rPr>
        <b/>
        <sz val="10"/>
        <rFont val="Arial"/>
        <family val="2"/>
      </rPr>
      <t xml:space="preserve">Note:  </t>
    </r>
    <r>
      <rPr>
        <sz val="10"/>
        <rFont val="Arial"/>
        <family val="2"/>
      </rPr>
      <t xml:space="preserve">The value should be 60 days for privileges user accounts (systems programmers, etc.).  </t>
    </r>
  </si>
  <si>
    <t>HCM42</t>
  </si>
  <si>
    <t>UNISYS security settings are not properly configured</t>
  </si>
  <si>
    <t>HCM43</t>
  </si>
  <si>
    <t>IBMi security settings are not properly configured</t>
  </si>
  <si>
    <t>HSC34</t>
  </si>
  <si>
    <t>The production and development environments are not properly separated</t>
  </si>
  <si>
    <t xml:space="preserve"> ▪ SCSEM Version: 2.0</t>
  </si>
  <si>
    <t xml:space="preserve">Rating </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</si>
  <si>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</si>
  <si>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</si>
  <si>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</si>
  <si>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</si>
  <si>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</si>
  <si>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</si>
  <si>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</si>
  <si>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</si>
  <si>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</si>
  <si>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</si>
  <si>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</si>
  <si>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</si>
  <si>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</si>
  <si>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</si>
  <si>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</si>
  <si>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HAU27</t>
  </si>
  <si>
    <t>Audit trail does not include access to FTI in pre-production</t>
  </si>
  <si>
    <t xml:space="preserve">Firewall rules are not reviewed or removed when no longer necessary </t>
  </si>
  <si>
    <t>Application architecture does not properly separate user interface from data repository</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</si>
  <si>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</si>
  <si>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</si>
  <si>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</si>
  <si>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</si>
  <si>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</si>
  <si>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</si>
  <si>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</si>
  <si>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</si>
  <si>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Backup data is located on production systems</t>
  </si>
  <si>
    <t>HRA9</t>
  </si>
  <si>
    <t>Application source code is not assessed for static vulnerabilities</t>
  </si>
  <si>
    <t>HRM10</t>
  </si>
  <si>
    <t>HRM19</t>
  </si>
  <si>
    <t>Agency cannot remotely wipe lost mobile device</t>
  </si>
  <si>
    <t>HSA18</t>
  </si>
  <si>
    <t>Cloud vendor is not FedRAMP certified</t>
  </si>
  <si>
    <t>HSC35</t>
  </si>
  <si>
    <t>Procedures stored in the database are not encrypted</t>
  </si>
  <si>
    <t>HSC36</t>
  </si>
  <si>
    <t>System is configured to accept unwanted network connections</t>
  </si>
  <si>
    <t>HSC37</t>
  </si>
  <si>
    <t>Network connection to third party system is not properly configured</t>
  </si>
  <si>
    <t>HSI31</t>
  </si>
  <si>
    <t>Agency does not properly retire or remove unneeded source code from production</t>
  </si>
  <si>
    <t>HSI32</t>
  </si>
  <si>
    <t>Virtual Switch (Vswitch) security parameters are set incorrectly</t>
  </si>
  <si>
    <t xml:space="preserve">Axway does not run on a dedicated platform </t>
  </si>
  <si>
    <t>2.0</t>
  </si>
  <si>
    <t xml:space="preserve"> ▪ SCSEM Release Date: March 25, 2016</t>
  </si>
  <si>
    <t>An FTI system is directly routable to the internet via unencrypted protocols</t>
  </si>
  <si>
    <t>Network perimeter devices do not properly restrict traffic</t>
  </si>
  <si>
    <t>Digital Signatures or PKI certificates are expired or revoked</t>
  </si>
  <si>
    <t>VLAN configurations do not utilize networking best practices</t>
  </si>
  <si>
    <t>Datawarehouse has insecure connections</t>
  </si>
  <si>
    <t>PLACEHOLDER FOR FUTURE USE</t>
  </si>
  <si>
    <t>The data transfer agreement is not in place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</si>
</sst>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5">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val="single"/>
      <sz val="10"/>
      <name val="Arial"/>
      <family val="2"/>
    </font>
    <font>
      <sz val="11"/>
      <color indexed="14"/>
      <name val="Calibri"/>
      <family val="2"/>
    </font>
    <font>
      <u val="single"/>
      <sz val="8"/>
      <color indexed="36"/>
      <name val="Arial"/>
      <family val="2"/>
    </font>
    <font>
      <u val="single"/>
      <sz val="10"/>
      <color indexed="39"/>
      <name val="Arial"/>
      <family val="2"/>
    </font>
    <font>
      <sz val="10"/>
      <color indexed="16"/>
      <name val="Arial"/>
      <family val="2"/>
    </font>
    <font>
      <b/>
      <sz val="10"/>
      <color indexed="8"/>
      <name val="Arial"/>
      <family val="2"/>
    </font>
    <font>
      <sz val="10"/>
      <color indexed="9"/>
      <name val="Arial"/>
      <family val="2"/>
    </font>
    <font>
      <b/>
      <sz val="10"/>
      <color indexed="10"/>
      <name val="Arial"/>
      <family val="2"/>
    </font>
    <font>
      <sz val="12"/>
      <color indexed="8"/>
      <name val="Calibri"/>
      <family val="2"/>
    </font>
    <font>
      <b/>
      <sz val="12"/>
      <name val="Calibri"/>
      <family val="2"/>
    </font>
    <font>
      <b/>
      <sz val="12"/>
      <color indexed="8"/>
      <name val="Calibri"/>
      <family val="2"/>
    </font>
    <font>
      <sz val="8"/>
      <name val="Segoe U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2"/>
      <color theme="1"/>
      <name val="Calibri"/>
      <family val="2"/>
    </font>
    <font>
      <b/>
      <sz val="12"/>
      <color theme="1"/>
      <name val="Calibri"/>
      <family val="2"/>
    </font>
  </fonts>
  <fills count="54">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6"/>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style="thin"/>
      <top style="thin">
        <color indexed="63"/>
      </top>
      <bottom style="thin">
        <color indexed="63"/>
      </bottom>
    </border>
    <border>
      <left style="thin"/>
      <right style="thin"/>
      <top style="thin"/>
      <bottom style="thin"/>
    </border>
    <border>
      <left style="thin"/>
      <right/>
      <top/>
      <bottom/>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color indexed="63"/>
      </left>
      <right style="thin"/>
      <top style="thin">
        <color indexed="63"/>
      </top>
      <bottom style="thin">
        <color indexed="63"/>
      </bottom>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bottom style="thin"/>
    </border>
    <border>
      <left style="thin"/>
      <right/>
      <top style="thin"/>
      <bottom style="thin"/>
    </border>
    <border>
      <left style="thin"/>
      <right style="thin"/>
      <top style="thin">
        <color indexed="63"/>
      </top>
      <bottom style="thin"/>
    </border>
    <border>
      <left/>
      <right style="thin"/>
      <top/>
      <bottom/>
    </border>
    <border>
      <left style="thin"/>
      <right/>
      <top style="thin"/>
      <bottom style="thin">
        <color indexed="63"/>
      </bottom>
    </border>
    <border>
      <left style="thin"/>
      <right/>
      <top style="thin">
        <color indexed="63"/>
      </top>
      <bottom style="thin"/>
    </border>
    <border>
      <left/>
      <right style="thin">
        <color indexed="63"/>
      </right>
      <top style="thin">
        <color indexed="63"/>
      </top>
      <bottom style="thin"/>
    </border>
    <border>
      <left style="thin"/>
      <right/>
      <top/>
      <bottom style="thin"/>
    </border>
    <border>
      <left/>
      <right/>
      <top/>
      <bottom style="thin"/>
    </border>
    <border>
      <left/>
      <right style="thin"/>
      <top/>
      <bottom style="thin"/>
    </border>
    <border>
      <left style="thin">
        <color indexed="63"/>
      </left>
      <right style="thin">
        <color indexed="63"/>
      </right>
      <top style="thin">
        <color indexed="63"/>
      </top>
      <bottom>
        <color indexed="63"/>
      </bottom>
    </border>
    <border>
      <left>
        <color indexed="63"/>
      </left>
      <right style="thin"/>
      <top style="thin">
        <color indexed="63"/>
      </top>
      <bottom>
        <color indexed="63"/>
      </bottom>
    </border>
    <border>
      <left>
        <color indexed="63"/>
      </left>
      <right style="thin"/>
      <top>
        <color indexed="63"/>
      </top>
      <bottom style="thin">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5" borderId="0" applyNumberFormat="0" applyBorder="0" applyAlignment="0" applyProtection="0"/>
    <xf numFmtId="0" fontId="39" fillId="7" borderId="0" applyNumberFormat="0" applyBorder="0" applyAlignment="0" applyProtection="0"/>
    <xf numFmtId="0" fontId="1" fillId="3"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5" borderId="0" applyNumberFormat="0" applyBorder="0" applyAlignment="0" applyProtection="0"/>
    <xf numFmtId="0" fontId="39" fillId="15" borderId="0" applyNumberFormat="0" applyBorder="0" applyAlignment="0" applyProtection="0"/>
    <xf numFmtId="0" fontId="1" fillId="5" borderId="0" applyNumberFormat="0" applyBorder="0" applyAlignment="0" applyProtection="0"/>
    <xf numFmtId="0" fontId="39" fillId="16" borderId="0" applyNumberFormat="0" applyBorder="0" applyAlignment="0" applyProtection="0"/>
    <xf numFmtId="0" fontId="1" fillId="13"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9" fillId="22" borderId="0" applyNumberFormat="0" applyBorder="0" applyAlignment="0" applyProtection="0"/>
    <xf numFmtId="0" fontId="40" fillId="23" borderId="0" applyNumberFormat="0" applyBorder="0" applyAlignment="0" applyProtection="0"/>
    <xf numFmtId="0" fontId="9" fillId="5" borderId="0" applyNumberFormat="0" applyBorder="0" applyAlignment="0" applyProtection="0"/>
    <xf numFmtId="0" fontId="40" fillId="24" borderId="0" applyNumberFormat="0" applyBorder="0" applyAlignment="0" applyProtection="0"/>
    <xf numFmtId="0" fontId="9" fillId="5" borderId="0" applyNumberFormat="0" applyBorder="0" applyAlignment="0" applyProtection="0"/>
    <xf numFmtId="0" fontId="40" fillId="25" borderId="0" applyNumberFormat="0" applyBorder="0" applyAlignment="0" applyProtection="0"/>
    <xf numFmtId="0" fontId="9" fillId="13" borderId="0" applyNumberFormat="0" applyBorder="0" applyAlignment="0" applyProtection="0"/>
    <xf numFmtId="0" fontId="40" fillId="26" borderId="0" applyNumberFormat="0" applyBorder="0" applyAlignment="0" applyProtection="0"/>
    <xf numFmtId="0" fontId="9" fillId="27" borderId="0" applyNumberFormat="0" applyBorder="0" applyAlignment="0" applyProtection="0"/>
    <xf numFmtId="0" fontId="40" fillId="28" borderId="0" applyNumberFormat="0" applyBorder="0" applyAlignment="0" applyProtection="0"/>
    <xf numFmtId="0" fontId="9" fillId="20" borderId="0" applyNumberFormat="0" applyBorder="0" applyAlignment="0" applyProtection="0"/>
    <xf numFmtId="0" fontId="40" fillId="29" borderId="0" applyNumberFormat="0" applyBorder="0" applyAlignment="0" applyProtection="0"/>
    <xf numFmtId="0" fontId="9" fillId="22" borderId="0" applyNumberFormat="0" applyBorder="0" applyAlignment="0" applyProtection="0"/>
    <xf numFmtId="0" fontId="40" fillId="30" borderId="0" applyNumberFormat="0" applyBorder="0" applyAlignment="0" applyProtection="0"/>
    <xf numFmtId="0" fontId="9" fillId="31" borderId="0" applyNumberFormat="0" applyBorder="0" applyAlignment="0" applyProtection="0"/>
    <xf numFmtId="0" fontId="40" fillId="32" borderId="0" applyNumberFormat="0" applyBorder="0" applyAlignment="0" applyProtection="0"/>
    <xf numFmtId="0" fontId="9" fillId="5" borderId="0" applyNumberFormat="0" applyBorder="0" applyAlignment="0" applyProtection="0"/>
    <xf numFmtId="0" fontId="40" fillId="33" borderId="0" applyNumberFormat="0" applyBorder="0" applyAlignment="0" applyProtection="0"/>
    <xf numFmtId="0" fontId="9" fillId="34" borderId="0" applyNumberFormat="0" applyBorder="0" applyAlignment="0" applyProtection="0"/>
    <xf numFmtId="0" fontId="40" fillId="35" borderId="0" applyNumberFormat="0" applyBorder="0" applyAlignment="0" applyProtection="0"/>
    <xf numFmtId="0" fontId="9" fillId="22" borderId="0" applyNumberFormat="0" applyBorder="0" applyAlignment="0" applyProtection="0"/>
    <xf numFmtId="0" fontId="40" fillId="36" borderId="0" applyNumberFormat="0" applyBorder="0" applyAlignment="0" applyProtection="0"/>
    <xf numFmtId="0" fontId="9" fillId="37" borderId="0" applyNumberFormat="0" applyBorder="0" applyAlignment="0" applyProtection="0"/>
    <xf numFmtId="0" fontId="41" fillId="38" borderId="0" applyNumberFormat="0" applyBorder="0" applyAlignment="0" applyProtection="0"/>
    <xf numFmtId="0" fontId="20" fillId="39" borderId="0" applyNumberFormat="0" applyBorder="0" applyAlignment="0" applyProtection="0"/>
    <xf numFmtId="0" fontId="42" fillId="40" borderId="1" applyNumberFormat="0" applyAlignment="0" applyProtection="0"/>
    <xf numFmtId="0" fontId="10" fillId="3" borderId="2" applyNumberFormat="0" applyAlignment="0" applyProtection="0"/>
    <xf numFmtId="0" fontId="43" fillId="41" borderId="3" applyNumberFormat="0" applyAlignment="0" applyProtection="0"/>
    <xf numFmtId="0" fontId="1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46" fillId="43" borderId="0" applyNumberFormat="0" applyBorder="0" applyAlignment="0" applyProtection="0"/>
    <xf numFmtId="0" fontId="13" fillId="44" borderId="0" applyNumberFormat="0" applyBorder="0" applyAlignment="0" applyProtection="0"/>
    <xf numFmtId="0" fontId="47" fillId="0" borderId="5" applyNumberFormat="0" applyFill="0" applyAlignment="0" applyProtection="0"/>
    <xf numFmtId="0" fontId="21" fillId="0" borderId="6" applyNumberFormat="0" applyFill="0" applyAlignment="0" applyProtection="0"/>
    <xf numFmtId="0" fontId="48" fillId="0" borderId="7" applyNumberFormat="0" applyFill="0" applyAlignment="0" applyProtection="0"/>
    <xf numFmtId="0" fontId="22" fillId="0" borderId="8" applyNumberFormat="0" applyFill="0" applyAlignment="0" applyProtection="0"/>
    <xf numFmtId="0" fontId="49" fillId="0" borderId="9" applyNumberFormat="0" applyFill="0" applyAlignment="0" applyProtection="0"/>
    <xf numFmtId="0" fontId="23" fillId="0" borderId="10" applyNumberFormat="0" applyFill="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51" fillId="45" borderId="1" applyNumberFormat="0" applyAlignment="0" applyProtection="0"/>
    <xf numFmtId="0" fontId="14" fillId="20" borderId="2" applyNumberFormat="0" applyAlignment="0" applyProtection="0"/>
    <xf numFmtId="0" fontId="52" fillId="0" borderId="11" applyNumberFormat="0" applyFill="0" applyAlignment="0" applyProtection="0"/>
    <xf numFmtId="0" fontId="15" fillId="0" borderId="12" applyNumberFormat="0" applyFill="0" applyAlignment="0" applyProtection="0"/>
    <xf numFmtId="0" fontId="53" fillId="46" borderId="0" applyNumberFormat="0" applyBorder="0" applyAlignment="0" applyProtection="0"/>
    <xf numFmtId="0" fontId="16"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13" applyNumberFormat="0" applyFont="0" applyAlignment="0" applyProtection="0"/>
    <xf numFmtId="0" fontId="0" fillId="11" borderId="14" applyNumberFormat="0" applyFont="0" applyAlignment="0" applyProtection="0"/>
    <xf numFmtId="0" fontId="54" fillId="40" borderId="15" applyNumberFormat="0" applyAlignment="0" applyProtection="0"/>
    <xf numFmtId="0" fontId="17" fillId="3" borderId="16"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6" fillId="0" borderId="17" applyNumberFormat="0" applyFill="0" applyAlignment="0" applyProtection="0"/>
    <xf numFmtId="0" fontId="18" fillId="0" borderId="18" applyNumberFormat="0" applyFill="0" applyAlignment="0" applyProtection="0"/>
    <xf numFmtId="0" fontId="57" fillId="0" borderId="0" applyNumberFormat="0" applyFill="0" applyBorder="0" applyAlignment="0" applyProtection="0"/>
    <xf numFmtId="0" fontId="19" fillId="0" borderId="0" applyNumberFormat="0" applyFill="0" applyBorder="0" applyAlignment="0" applyProtection="0"/>
  </cellStyleXfs>
  <cellXfs count="271">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Fill="1" applyBorder="1" applyAlignment="1">
      <alignment vertical="top" wrapText="1"/>
    </xf>
    <xf numFmtId="166"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Border="1" applyAlignment="1">
      <alignment horizontal="left" vertical="top"/>
    </xf>
    <xf numFmtId="14" fontId="0" fillId="0" borderId="16" xfId="0" applyNumberFormat="1" applyBorder="1" applyAlignment="1">
      <alignment horizontal="left" vertical="top"/>
    </xf>
    <xf numFmtId="14" fontId="0" fillId="0" borderId="0" xfId="0" applyNumberFormat="1" applyAlignment="1">
      <alignment/>
    </xf>
    <xf numFmtId="0" fontId="3" fillId="42" borderId="19" xfId="0" applyFont="1" applyFill="1" applyBorder="1" applyAlignment="1">
      <alignment/>
    </xf>
    <xf numFmtId="0" fontId="3" fillId="42" borderId="20" xfId="0" applyFont="1" applyFill="1" applyBorder="1" applyAlignment="1">
      <alignment/>
    </xf>
    <xf numFmtId="0" fontId="3" fillId="42" borderId="21" xfId="0" applyFont="1" applyFill="1" applyBorder="1" applyAlignment="1">
      <alignment/>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0" fillId="0" borderId="25" xfId="0" applyFont="1" applyFill="1" applyBorder="1" applyAlignment="1">
      <alignment vertical="top"/>
    </xf>
    <xf numFmtId="0" fontId="0" fillId="0" borderId="0"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5" fillId="0" borderId="0" xfId="0" applyFont="1" applyFill="1" applyBorder="1" applyAlignment="1">
      <alignment vertical="top"/>
    </xf>
    <xf numFmtId="0" fontId="0" fillId="0" borderId="0" xfId="0" applyFill="1" applyAlignment="1">
      <alignment/>
    </xf>
    <xf numFmtId="0" fontId="0" fillId="0" borderId="29" xfId="0" applyFont="1" applyFill="1" applyBorder="1" applyAlignment="1">
      <alignment vertical="top"/>
    </xf>
    <xf numFmtId="0" fontId="3" fillId="49" borderId="16" xfId="0" applyFont="1" applyFill="1" applyBorder="1" applyAlignment="1">
      <alignment horizontal="left" vertical="center" wrapText="1"/>
    </xf>
    <xf numFmtId="0" fontId="0" fillId="49" borderId="21" xfId="0" applyFill="1" applyBorder="1" applyAlignment="1">
      <alignment vertical="center"/>
    </xf>
    <xf numFmtId="0" fontId="0" fillId="18" borderId="23" xfId="0" applyFont="1" applyFill="1" applyBorder="1" applyAlignment="1" applyProtection="1">
      <alignment/>
      <protection/>
    </xf>
    <xf numFmtId="0" fontId="0" fillId="0" borderId="0" xfId="0" applyAlignment="1" applyProtection="1">
      <alignment/>
      <protection/>
    </xf>
    <xf numFmtId="0" fontId="8" fillId="18" borderId="0" xfId="0" applyFont="1" applyFill="1" applyBorder="1" applyAlignment="1" applyProtection="1">
      <alignment/>
      <protection/>
    </xf>
    <xf numFmtId="0" fontId="0" fillId="18" borderId="0" xfId="0" applyFont="1" applyFill="1" applyBorder="1" applyAlignment="1" applyProtection="1">
      <alignment/>
      <protection/>
    </xf>
    <xf numFmtId="0" fontId="0" fillId="18" borderId="0" xfId="0" applyFont="1" applyFill="1" applyBorder="1" applyAlignment="1" applyProtection="1">
      <alignment/>
      <protection/>
    </xf>
    <xf numFmtId="0" fontId="0" fillId="18" borderId="29" xfId="0" applyFill="1" applyBorder="1" applyAlignment="1" applyProtection="1">
      <alignment/>
      <protection/>
    </xf>
    <xf numFmtId="0" fontId="0" fillId="18" borderId="27" xfId="0" applyFont="1" applyFill="1" applyBorder="1" applyAlignment="1" applyProtection="1">
      <alignment/>
      <protection/>
    </xf>
    <xf numFmtId="0" fontId="3" fillId="13" borderId="22" xfId="0" applyFont="1" applyFill="1" applyBorder="1" applyAlignment="1" applyProtection="1">
      <alignment vertical="center"/>
      <protection/>
    </xf>
    <xf numFmtId="0" fontId="3" fillId="13" borderId="23" xfId="0" applyFont="1" applyFill="1" applyBorder="1" applyAlignment="1" applyProtection="1">
      <alignment vertical="center"/>
      <protection/>
    </xf>
    <xf numFmtId="0" fontId="0" fillId="13" borderId="25" xfId="0" applyFont="1" applyFill="1" applyBorder="1" applyAlignment="1" applyProtection="1">
      <alignment vertical="top"/>
      <protection/>
    </xf>
    <xf numFmtId="0" fontId="0" fillId="13" borderId="0" xfId="0" applyFill="1" applyBorder="1" applyAlignment="1" applyProtection="1">
      <alignment vertical="top"/>
      <protection/>
    </xf>
    <xf numFmtId="0" fontId="0" fillId="13" borderId="29" xfId="0" applyFill="1" applyBorder="1" applyAlignment="1" applyProtection="1">
      <alignment vertical="top"/>
      <protection/>
    </xf>
    <xf numFmtId="0" fontId="0" fillId="13" borderId="27" xfId="0" applyFill="1" applyBorder="1" applyAlignment="1" applyProtection="1">
      <alignment vertical="top"/>
      <protection/>
    </xf>
    <xf numFmtId="0" fontId="3" fillId="42" borderId="19" xfId="0" applyFont="1" applyFill="1" applyBorder="1" applyAlignment="1" applyProtection="1">
      <alignment vertical="center"/>
      <protection/>
    </xf>
    <xf numFmtId="0" fontId="3" fillId="42" borderId="20" xfId="0" applyFont="1" applyFill="1" applyBorder="1" applyAlignment="1" applyProtection="1">
      <alignment vertical="center"/>
      <protection/>
    </xf>
    <xf numFmtId="0" fontId="3" fillId="0" borderId="19" xfId="0" applyFont="1" applyBorder="1" applyAlignment="1" applyProtection="1">
      <alignment vertical="center"/>
      <protection/>
    </xf>
    <xf numFmtId="0" fontId="58" fillId="0" borderId="0" xfId="0" applyFont="1" applyAlignment="1" applyProtection="1">
      <alignment/>
      <protection/>
    </xf>
    <xf numFmtId="0" fontId="0" fillId="49" borderId="19" xfId="0" applyFill="1" applyBorder="1" applyAlignment="1" applyProtection="1">
      <alignment vertical="center"/>
      <protection/>
    </xf>
    <xf numFmtId="0" fontId="0" fillId="49" borderId="20" xfId="0" applyFill="1" applyBorder="1" applyAlignment="1" applyProtection="1">
      <alignment vertical="center"/>
      <protection/>
    </xf>
    <xf numFmtId="0" fontId="59" fillId="0" borderId="30" xfId="0" applyFont="1" applyBorder="1" applyAlignment="1" applyProtection="1">
      <alignment vertical="center" wrapText="1"/>
      <protection/>
    </xf>
    <xf numFmtId="165" fontId="59" fillId="0" borderId="30" xfId="0" applyNumberFormat="1" applyFont="1" applyBorder="1" applyAlignment="1" applyProtection="1">
      <alignment vertical="center" wrapText="1"/>
      <protection/>
    </xf>
    <xf numFmtId="0" fontId="0" fillId="49" borderId="30" xfId="0" applyFill="1" applyBorder="1" applyAlignment="1" applyProtection="1">
      <alignment vertical="center"/>
      <protection/>
    </xf>
    <xf numFmtId="0" fontId="3" fillId="42" borderId="20" xfId="0" applyFont="1" applyFill="1" applyBorder="1" applyAlignment="1" applyProtection="1">
      <alignment/>
      <protection/>
    </xf>
    <xf numFmtId="0" fontId="3" fillId="42" borderId="21" xfId="0" applyFont="1" applyFill="1" applyBorder="1" applyAlignment="1" applyProtection="1">
      <alignment/>
      <protection/>
    </xf>
    <xf numFmtId="0" fontId="0" fillId="0" borderId="25"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0" fillId="0" borderId="0" xfId="0" applyAlignment="1" applyProtection="1">
      <alignment/>
      <protection/>
    </xf>
    <xf numFmtId="0" fontId="3" fillId="42" borderId="19" xfId="0" applyFont="1" applyFill="1" applyBorder="1" applyAlignment="1" applyProtection="1">
      <alignment/>
      <protection/>
    </xf>
    <xf numFmtId="0" fontId="3" fillId="49" borderId="19" xfId="0" applyFont="1" applyFill="1" applyBorder="1" applyAlignment="1" applyProtection="1">
      <alignment vertical="center"/>
      <protection/>
    </xf>
    <xf numFmtId="0" fontId="3" fillId="49" borderId="20" xfId="0" applyFont="1" applyFill="1" applyBorder="1" applyAlignment="1" applyProtection="1">
      <alignment vertical="center"/>
      <protection/>
    </xf>
    <xf numFmtId="0" fontId="3" fillId="49" borderId="21" xfId="0" applyFont="1" applyFill="1" applyBorder="1" applyAlignment="1" applyProtection="1">
      <alignment vertical="center"/>
      <protection/>
    </xf>
    <xf numFmtId="0" fontId="0" fillId="0" borderId="0" xfId="0" applyFill="1" applyAlignment="1" applyProtection="1">
      <alignment/>
      <protection/>
    </xf>
    <xf numFmtId="0" fontId="58" fillId="0" borderId="0" xfId="0" applyFont="1" applyFill="1" applyAlignment="1" applyProtection="1">
      <alignment/>
      <protection/>
    </xf>
    <xf numFmtId="0" fontId="58" fillId="0" borderId="0" xfId="0" applyFont="1" applyFill="1" applyBorder="1" applyAlignment="1" applyProtection="1">
      <alignment vertical="top"/>
      <protection/>
    </xf>
    <xf numFmtId="0" fontId="3" fillId="50" borderId="22" xfId="0" applyFont="1" applyFill="1" applyBorder="1" applyAlignment="1" applyProtection="1">
      <alignment vertical="top"/>
      <protection/>
    </xf>
    <xf numFmtId="0" fontId="3" fillId="50" borderId="23" xfId="0" applyFont="1" applyFill="1" applyBorder="1" applyAlignment="1" applyProtection="1">
      <alignment vertical="top"/>
      <protection/>
    </xf>
    <xf numFmtId="0" fontId="3" fillId="50" borderId="24"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3" fillId="50" borderId="29" xfId="0" applyFont="1" applyFill="1" applyBorder="1" applyAlignment="1" applyProtection="1">
      <alignment vertical="top"/>
      <protection/>
    </xf>
    <xf numFmtId="0" fontId="3" fillId="50" borderId="27" xfId="0" applyFont="1" applyFill="1" applyBorder="1" applyAlignment="1" applyProtection="1">
      <alignment vertical="top"/>
      <protection/>
    </xf>
    <xf numFmtId="0" fontId="3" fillId="50" borderId="28"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3" fillId="50" borderId="19" xfId="0" applyFont="1" applyFill="1" applyBorder="1" applyAlignment="1" applyProtection="1">
      <alignment vertical="top"/>
      <protection/>
    </xf>
    <xf numFmtId="0" fontId="3" fillId="50" borderId="20" xfId="0" applyFont="1" applyFill="1" applyBorder="1" applyAlignment="1" applyProtection="1">
      <alignment vertical="top"/>
      <protection/>
    </xf>
    <xf numFmtId="0" fontId="3" fillId="50"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50" borderId="25" xfId="0" applyFont="1" applyFill="1" applyBorder="1" applyAlignment="1" applyProtection="1">
      <alignment vertical="top"/>
      <protection/>
    </xf>
    <xf numFmtId="0" fontId="3" fillId="50" borderId="0" xfId="0" applyFont="1" applyFill="1" applyBorder="1" applyAlignment="1" applyProtection="1">
      <alignment vertical="top"/>
      <protection/>
    </xf>
    <xf numFmtId="0" fontId="3" fillId="50" borderId="26" xfId="0" applyFont="1" applyFill="1" applyBorder="1" applyAlignment="1" applyProtection="1">
      <alignment vertical="top"/>
      <protection/>
    </xf>
    <xf numFmtId="0" fontId="3" fillId="49" borderId="16" xfId="0" applyFont="1" applyFill="1" applyBorder="1" applyAlignment="1" applyProtection="1">
      <alignment vertical="top" wrapText="1"/>
      <protection/>
    </xf>
    <xf numFmtId="0" fontId="0" fillId="0" borderId="0" xfId="0" applyFont="1" applyAlignment="1" applyProtection="1">
      <alignment/>
      <protection/>
    </xf>
    <xf numFmtId="0" fontId="4" fillId="18" borderId="22" xfId="0" applyFont="1" applyFill="1" applyBorder="1" applyAlignment="1" applyProtection="1">
      <alignment/>
      <protection/>
    </xf>
    <xf numFmtId="0" fontId="4" fillId="18" borderId="25" xfId="0" applyFont="1" applyFill="1" applyBorder="1" applyAlignment="1" applyProtection="1">
      <alignment/>
      <protection/>
    </xf>
    <xf numFmtId="0" fontId="59" fillId="18" borderId="25" xfId="0" applyFont="1" applyFill="1" applyBorder="1" applyAlignment="1" applyProtection="1">
      <alignment/>
      <protection/>
    </xf>
    <xf numFmtId="0" fontId="0" fillId="0" borderId="16" xfId="0" applyFont="1" applyBorder="1" applyAlignment="1">
      <alignment horizontal="left" vertical="top"/>
    </xf>
    <xf numFmtId="0" fontId="0" fillId="0" borderId="31" xfId="93" applyFont="1" applyFill="1" applyBorder="1" applyAlignment="1" applyProtection="1">
      <alignment vertical="top" wrapText="1"/>
      <protection locked="0"/>
    </xf>
    <xf numFmtId="0" fontId="0" fillId="0" borderId="31" xfId="93" applyFill="1" applyBorder="1" applyAlignment="1">
      <alignment horizontal="left" vertical="top" wrapText="1"/>
      <protection/>
    </xf>
    <xf numFmtId="0" fontId="0" fillId="0" borderId="31" xfId="93" applyFont="1" applyFill="1" applyBorder="1" applyAlignment="1">
      <alignment horizontal="left" vertical="top" wrapText="1"/>
      <protection/>
    </xf>
    <xf numFmtId="0" fontId="0" fillId="0" borderId="31" xfId="93" applyFont="1" applyFill="1" applyBorder="1" applyAlignment="1">
      <alignment vertical="center" wrapText="1"/>
      <protection/>
    </xf>
    <xf numFmtId="0" fontId="0" fillId="0" borderId="31" xfId="93" applyFont="1" applyFill="1" applyBorder="1" applyAlignment="1">
      <alignment vertical="top" wrapText="1"/>
      <protection/>
    </xf>
    <xf numFmtId="0" fontId="0" fillId="0" borderId="31" xfId="93" applyFill="1" applyBorder="1" applyAlignment="1" applyProtection="1">
      <alignment vertical="top" wrapText="1"/>
      <protection locked="0"/>
    </xf>
    <xf numFmtId="166" fontId="0" fillId="0" borderId="16" xfId="93" applyNumberFormat="1" applyBorder="1" applyAlignment="1">
      <alignment horizontal="left" vertical="top"/>
      <protection/>
    </xf>
    <xf numFmtId="14" fontId="0" fillId="0" borderId="16" xfId="93" applyNumberFormat="1" applyBorder="1" applyAlignment="1">
      <alignment horizontal="left" vertical="top"/>
      <protection/>
    </xf>
    <xf numFmtId="0" fontId="0" fillId="0" borderId="16" xfId="93" applyFont="1" applyBorder="1" applyAlignment="1">
      <alignment horizontal="left" vertical="top"/>
      <protection/>
    </xf>
    <xf numFmtId="14" fontId="0" fillId="0" borderId="19" xfId="93" applyNumberFormat="1" applyBorder="1" applyAlignment="1">
      <alignment horizontal="left" vertical="top"/>
      <protection/>
    </xf>
    <xf numFmtId="0" fontId="0" fillId="0" borderId="16" xfId="93" applyBorder="1" applyAlignment="1">
      <alignment horizontal="left" vertical="top"/>
      <protection/>
    </xf>
    <xf numFmtId="0" fontId="0" fillId="0" borderId="16" xfId="93" applyBorder="1" applyAlignment="1">
      <alignment horizontal="left" vertical="top" wrapText="1"/>
      <protection/>
    </xf>
    <xf numFmtId="166" fontId="0" fillId="0" borderId="16" xfId="93" applyNumberFormat="1" applyBorder="1" applyAlignment="1">
      <alignment horizontal="left" vertical="top" wrapText="1"/>
      <protection/>
    </xf>
    <xf numFmtId="0" fontId="0" fillId="0" borderId="16" xfId="93" applyFont="1" applyBorder="1" applyAlignment="1">
      <alignment horizontal="left" vertical="top" wrapText="1"/>
      <protection/>
    </xf>
    <xf numFmtId="0" fontId="0" fillId="0" borderId="16" xfId="0" applyFont="1" applyBorder="1" applyAlignment="1">
      <alignment horizontal="left" vertical="top" wrapText="1"/>
    </xf>
    <xf numFmtId="0" fontId="6" fillId="13" borderId="0" xfId="0" applyFont="1" applyFill="1" applyBorder="1" applyAlignment="1" applyProtection="1">
      <alignment vertical="center"/>
      <protection/>
    </xf>
    <xf numFmtId="0" fontId="0" fillId="0" borderId="0" xfId="0" applyBorder="1" applyAlignment="1" applyProtection="1">
      <alignment/>
      <protection/>
    </xf>
    <xf numFmtId="0" fontId="6" fillId="13" borderId="0" xfId="0" applyFont="1" applyFill="1" applyBorder="1" applyAlignment="1" applyProtection="1">
      <alignment/>
      <protection/>
    </xf>
    <xf numFmtId="14" fontId="59" fillId="0" borderId="19" xfId="0" applyNumberFormat="1" applyFont="1" applyBorder="1" applyAlignment="1">
      <alignment horizontal="left" vertical="top"/>
    </xf>
    <xf numFmtId="0" fontId="59" fillId="0" borderId="16" xfId="0" applyFont="1" applyBorder="1" applyAlignment="1">
      <alignment horizontal="left" vertical="top" wrapText="1"/>
    </xf>
    <xf numFmtId="0" fontId="0" fillId="0" borderId="16" xfId="93" applyFont="1" applyFill="1" applyBorder="1" applyAlignment="1" applyProtection="1">
      <alignment vertical="top" wrapText="1"/>
      <protection locked="0"/>
    </xf>
    <xf numFmtId="0" fontId="0" fillId="0" borderId="16" xfId="93" applyFill="1" applyBorder="1" applyAlignment="1" applyProtection="1">
      <alignment vertical="top" wrapText="1"/>
      <protection locked="0"/>
    </xf>
    <xf numFmtId="0" fontId="0" fillId="0" borderId="16" xfId="0" applyFont="1" applyFill="1" applyBorder="1" applyAlignment="1" applyProtection="1">
      <alignment horizontal="left" vertical="top" wrapText="1"/>
      <protection locked="0"/>
    </xf>
    <xf numFmtId="0" fontId="0" fillId="0" borderId="16" xfId="0" applyFont="1" applyFill="1" applyBorder="1" applyAlignment="1" applyProtection="1">
      <alignment vertical="top" wrapText="1"/>
      <protection locked="0"/>
    </xf>
    <xf numFmtId="0" fontId="0" fillId="0" borderId="25" xfId="93" applyFill="1" applyBorder="1" applyAlignment="1" applyProtection="1">
      <alignment vertical="top" wrapText="1"/>
      <protection locked="0"/>
    </xf>
    <xf numFmtId="0" fontId="0" fillId="0" borderId="0" xfId="0" applyFont="1" applyAlignment="1">
      <alignment vertical="center"/>
    </xf>
    <xf numFmtId="0" fontId="0" fillId="0" borderId="31" xfId="0" applyFont="1" applyFill="1" applyBorder="1" applyAlignment="1" applyProtection="1">
      <alignment horizontal="left" vertical="top" wrapText="1"/>
      <protection locked="0"/>
    </xf>
    <xf numFmtId="0" fontId="0" fillId="0" borderId="16" xfId="93" applyFont="1" applyFill="1" applyBorder="1" applyAlignment="1" applyProtection="1">
      <alignment vertical="top" wrapText="1"/>
      <protection locked="0"/>
    </xf>
    <xf numFmtId="0" fontId="3" fillId="49" borderId="16" xfId="0" applyFont="1" applyFill="1" applyBorder="1" applyAlignment="1" applyProtection="1">
      <alignment horizontal="left" vertical="top" wrapText="1"/>
      <protection/>
    </xf>
    <xf numFmtId="0" fontId="0" fillId="0" borderId="31" xfId="93" applyFill="1" applyBorder="1" applyAlignment="1" applyProtection="1">
      <alignment horizontal="left" vertical="top" wrapText="1"/>
      <protection locked="0"/>
    </xf>
    <xf numFmtId="0" fontId="0" fillId="0" borderId="31" xfId="93" applyFont="1" applyFill="1" applyBorder="1" applyAlignment="1" applyProtection="1">
      <alignment horizontal="left" vertical="top" wrapText="1"/>
      <protection locked="0"/>
    </xf>
    <xf numFmtId="0" fontId="3" fillId="42" borderId="20" xfId="0" applyFont="1" applyFill="1" applyBorder="1" applyAlignment="1" applyProtection="1">
      <alignment horizontal="left" vertical="top"/>
      <protection/>
    </xf>
    <xf numFmtId="0" fontId="0" fillId="0" borderId="31" xfId="93" applyFont="1" applyFill="1" applyBorder="1" applyAlignment="1">
      <alignment horizontal="left" vertical="top" wrapText="1"/>
      <protection/>
    </xf>
    <xf numFmtId="0" fontId="6" fillId="13"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Border="1" applyAlignment="1" applyProtection="1">
      <alignment horizontal="left" vertical="top"/>
      <protection/>
    </xf>
    <xf numFmtId="0" fontId="0" fillId="0" borderId="0" xfId="0" applyFont="1" applyFill="1" applyAlignment="1" applyProtection="1">
      <alignment vertical="top" wrapText="1"/>
      <protection/>
    </xf>
    <xf numFmtId="0" fontId="0" fillId="0" borderId="31" xfId="96" applyFont="1" applyFill="1" applyBorder="1" applyAlignment="1">
      <alignment horizontal="left" vertical="top" wrapText="1"/>
      <protection/>
    </xf>
    <xf numFmtId="0" fontId="0" fillId="0" borderId="16" xfId="0" applyFont="1" applyFill="1" applyBorder="1" applyAlignment="1" applyProtection="1">
      <alignment horizontal="left" vertical="top" wrapText="1"/>
      <protection locked="0"/>
    </xf>
    <xf numFmtId="0" fontId="0" fillId="0" borderId="31" xfId="95" applyFill="1" applyBorder="1" applyAlignment="1">
      <alignment horizontal="left" vertical="top" wrapText="1"/>
      <protection/>
    </xf>
    <xf numFmtId="0" fontId="3" fillId="51" borderId="32" xfId="0" applyFont="1" applyFill="1" applyBorder="1" applyAlignment="1">
      <alignment/>
    </xf>
    <xf numFmtId="0" fontId="3" fillId="49" borderId="33" xfId="0" applyFont="1" applyFill="1" applyBorder="1" applyAlignment="1">
      <alignment/>
    </xf>
    <xf numFmtId="0" fontId="3" fillId="49" borderId="34" xfId="0" applyFont="1" applyFill="1" applyBorder="1" applyAlignment="1">
      <alignment/>
    </xf>
    <xf numFmtId="0" fontId="3" fillId="49" borderId="35" xfId="0" applyFont="1" applyFill="1" applyBorder="1" applyAlignment="1">
      <alignment/>
    </xf>
    <xf numFmtId="0" fontId="5" fillId="51" borderId="32" xfId="0" applyFont="1" applyFill="1" applyBorder="1" applyAlignment="1">
      <alignment/>
    </xf>
    <xf numFmtId="0" fontId="0" fillId="52" borderId="36" xfId="0" applyFill="1" applyBorder="1" applyAlignment="1">
      <alignment/>
    </xf>
    <xf numFmtId="0" fontId="3" fillId="13" borderId="36" xfId="0" applyFont="1" applyFill="1" applyBorder="1" applyAlignment="1">
      <alignment/>
    </xf>
    <xf numFmtId="0" fontId="0" fillId="52" borderId="37" xfId="0" applyFill="1" applyBorder="1" applyAlignment="1">
      <alignment/>
    </xf>
    <xf numFmtId="0" fontId="3" fillId="13" borderId="38" xfId="0" applyFont="1" applyFill="1" applyBorder="1" applyAlignment="1">
      <alignment/>
    </xf>
    <xf numFmtId="0" fontId="3" fillId="13" borderId="39" xfId="0" applyFont="1" applyFill="1" applyBorder="1" applyAlignment="1">
      <alignment/>
    </xf>
    <xf numFmtId="0" fontId="0" fillId="51" borderId="32" xfId="0" applyFill="1" applyBorder="1" applyAlignment="1">
      <alignment/>
    </xf>
    <xf numFmtId="0" fontId="7" fillId="49" borderId="40" xfId="0" applyFont="1" applyFill="1" applyBorder="1" applyAlignment="1">
      <alignment horizontal="center" vertical="center" wrapText="1"/>
    </xf>
    <xf numFmtId="0" fontId="7" fillId="49" borderId="41" xfId="0" applyFont="1" applyFill="1" applyBorder="1" applyAlignment="1">
      <alignment horizontal="center" vertical="center" wrapText="1"/>
    </xf>
    <xf numFmtId="0" fontId="7" fillId="49" borderId="42" xfId="0" applyFont="1" applyFill="1" applyBorder="1" applyAlignment="1">
      <alignment horizontal="center" vertical="center" wrapText="1"/>
    </xf>
    <xf numFmtId="0" fontId="0" fillId="49" borderId="43" xfId="0" applyFont="1" applyFill="1" applyBorder="1" applyAlignment="1">
      <alignment vertical="center"/>
    </xf>
    <xf numFmtId="0" fontId="7" fillId="49" borderId="16" xfId="0" applyFont="1" applyFill="1" applyBorder="1" applyAlignment="1">
      <alignment horizontal="center" vertical="center"/>
    </xf>
    <xf numFmtId="0" fontId="7" fillId="49" borderId="44" xfId="0" applyFont="1" applyFill="1" applyBorder="1" applyAlignment="1">
      <alignment horizontal="center" vertical="center"/>
    </xf>
    <xf numFmtId="0" fontId="5" fillId="51" borderId="32" xfId="0" applyFont="1" applyFill="1" applyBorder="1" applyAlignment="1">
      <alignment vertical="top"/>
    </xf>
    <xf numFmtId="0" fontId="5" fillId="0" borderId="31" xfId="0" applyFont="1" applyBorder="1" applyAlignment="1">
      <alignment horizontal="center" vertical="center"/>
    </xf>
    <xf numFmtId="0" fontId="0" fillId="0" borderId="4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3" fillId="13" borderId="37" xfId="0" applyFont="1" applyFill="1" applyBorder="1" applyAlignment="1">
      <alignment/>
    </xf>
    <xf numFmtId="0" fontId="7" fillId="49" borderId="47" xfId="0" applyFont="1" applyFill="1" applyBorder="1" applyAlignment="1">
      <alignment horizontal="center" vertical="center"/>
    </xf>
    <xf numFmtId="0" fontId="7" fillId="51" borderId="0" xfId="0" applyFont="1" applyFill="1" applyBorder="1" applyAlignment="1">
      <alignment horizontal="center" vertical="center"/>
    </xf>
    <xf numFmtId="0" fontId="0" fillId="0" borderId="31" xfId="0" applyFont="1" applyBorder="1" applyAlignment="1">
      <alignment horizontal="center" vertical="center"/>
    </xf>
    <xf numFmtId="0" fontId="5" fillId="0" borderId="31" xfId="0" applyFont="1" applyFill="1" applyBorder="1" applyAlignment="1">
      <alignment horizontal="center" vertical="top" wrapText="1"/>
    </xf>
    <xf numFmtId="0" fontId="0" fillId="0" borderId="31" xfId="0" applyNumberFormat="1" applyFont="1" applyFill="1" applyBorder="1" applyAlignment="1">
      <alignment horizontal="center" vertical="top" wrapText="1"/>
    </xf>
    <xf numFmtId="0" fontId="0" fillId="51" borderId="48" xfId="0" applyFont="1" applyFill="1" applyBorder="1" applyAlignment="1">
      <alignment/>
    </xf>
    <xf numFmtId="0" fontId="3" fillId="49" borderId="37" xfId="0" applyFont="1" applyFill="1" applyBorder="1" applyAlignment="1" applyProtection="1">
      <alignment vertical="top" wrapText="1"/>
      <protection locked="0"/>
    </xf>
    <xf numFmtId="0" fontId="3" fillId="49" borderId="31" xfId="0" applyFont="1" applyFill="1" applyBorder="1" applyAlignment="1" applyProtection="1">
      <alignment vertical="top" wrapText="1"/>
      <protection locked="0"/>
    </xf>
    <xf numFmtId="0" fontId="0" fillId="0" borderId="0" xfId="0" applyAlignment="1" applyProtection="1">
      <alignment/>
      <protection locked="0"/>
    </xf>
    <xf numFmtId="0" fontId="3" fillId="42" borderId="20" xfId="0" applyFont="1" applyFill="1" applyBorder="1" applyAlignment="1" applyProtection="1">
      <alignment/>
      <protection locked="0"/>
    </xf>
    <xf numFmtId="0" fontId="0" fillId="0" borderId="49" xfId="0" applyFont="1" applyBorder="1" applyAlignment="1" applyProtection="1">
      <alignment horizontal="left" vertical="top" wrapText="1"/>
      <protection locked="0"/>
    </xf>
    <xf numFmtId="0" fontId="0" fillId="0" borderId="0" xfId="0" applyFill="1" applyAlignment="1" applyProtection="1">
      <alignment/>
      <protection/>
    </xf>
    <xf numFmtId="0" fontId="0" fillId="0" borderId="31" xfId="93" applyNumberFormat="1" applyBorder="1" applyAlignment="1" applyProtection="1">
      <alignment horizontal="center" vertical="top"/>
      <protection/>
    </xf>
    <xf numFmtId="0" fontId="0" fillId="0" borderId="0" xfId="0" applyFont="1" applyAlignment="1" applyProtection="1">
      <alignment/>
      <protection locked="0"/>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50" xfId="0" applyFill="1" applyBorder="1" applyAlignment="1">
      <alignment/>
    </xf>
    <xf numFmtId="0" fontId="3" fillId="13" borderId="48" xfId="0" applyFont="1" applyFill="1" applyBorder="1" applyAlignment="1">
      <alignment/>
    </xf>
    <xf numFmtId="0" fontId="3" fillId="13" borderId="51" xfId="0" applyFont="1" applyFill="1" applyBorder="1" applyAlignment="1">
      <alignment/>
    </xf>
    <xf numFmtId="0" fontId="0" fillId="0" borderId="50" xfId="0" applyBorder="1" applyAlignment="1">
      <alignment/>
    </xf>
    <xf numFmtId="0" fontId="3" fillId="0" borderId="52" xfId="0" applyFont="1" applyBorder="1" applyAlignment="1">
      <alignment vertical="center"/>
    </xf>
    <xf numFmtId="0" fontId="3" fillId="0" borderId="53" xfId="0" applyFont="1" applyBorder="1" applyAlignment="1">
      <alignment vertical="center"/>
    </xf>
    <xf numFmtId="0" fontId="0" fillId="0" borderId="50" xfId="0" applyBorder="1" applyAlignment="1">
      <alignment/>
    </xf>
    <xf numFmtId="0" fontId="3" fillId="0" borderId="0" xfId="0" applyFont="1" applyBorder="1" applyAlignment="1">
      <alignment/>
    </xf>
    <xf numFmtId="0" fontId="0" fillId="0" borderId="32" xfId="0" applyBorder="1" applyAlignment="1">
      <alignment/>
    </xf>
    <xf numFmtId="0" fontId="0" fillId="0" borderId="36" xfId="0" applyFont="1" applyBorder="1" applyAlignment="1">
      <alignment/>
    </xf>
    <xf numFmtId="2" fontId="3" fillId="0" borderId="37" xfId="0" applyNumberFormat="1" applyFont="1" applyBorder="1" applyAlignment="1">
      <alignment horizontal="center"/>
    </xf>
    <xf numFmtId="0" fontId="0" fillId="0" borderId="54" xfId="0" applyBorder="1" applyAlignment="1">
      <alignment/>
    </xf>
    <xf numFmtId="0" fontId="0" fillId="0" borderId="55" xfId="0" applyBorder="1" applyAlignment="1">
      <alignment/>
    </xf>
    <xf numFmtId="0" fontId="5" fillId="0" borderId="55" xfId="0" applyFont="1" applyFill="1" applyBorder="1" applyAlignment="1">
      <alignment vertical="top" wrapText="1"/>
    </xf>
    <xf numFmtId="0" fontId="0" fillId="0" borderId="56" xfId="0" applyBorder="1" applyAlignment="1">
      <alignment/>
    </xf>
    <xf numFmtId="0" fontId="60" fillId="50" borderId="33" xfId="0" applyFont="1" applyFill="1" applyBorder="1" applyAlignment="1" applyProtection="1">
      <alignment vertical="top"/>
      <protection/>
    </xf>
    <xf numFmtId="0" fontId="3" fillId="50" borderId="34" xfId="0" applyFont="1" applyFill="1" applyBorder="1" applyAlignment="1" applyProtection="1">
      <alignment vertical="top"/>
      <protection/>
    </xf>
    <xf numFmtId="0" fontId="3" fillId="50" borderId="35" xfId="0" applyFont="1" applyFill="1" applyBorder="1" applyAlignment="1" applyProtection="1">
      <alignment vertical="top"/>
      <protection/>
    </xf>
    <xf numFmtId="0" fontId="3" fillId="50" borderId="32" xfId="0" applyFont="1" applyFill="1" applyBorder="1" applyAlignment="1" applyProtection="1">
      <alignment vertical="top"/>
      <protection/>
    </xf>
    <xf numFmtId="0" fontId="3" fillId="50" borderId="50" xfId="0" applyFont="1" applyFill="1" applyBorder="1" applyAlignment="1" applyProtection="1">
      <alignment vertical="top"/>
      <protection/>
    </xf>
    <xf numFmtId="0" fontId="3" fillId="50" borderId="54" xfId="0" applyFont="1" applyFill="1" applyBorder="1" applyAlignment="1" applyProtection="1">
      <alignment vertical="top"/>
      <protection/>
    </xf>
    <xf numFmtId="0" fontId="3" fillId="50" borderId="55" xfId="0" applyFont="1" applyFill="1" applyBorder="1" applyAlignment="1" applyProtection="1">
      <alignment vertical="top"/>
      <protection/>
    </xf>
    <xf numFmtId="0" fontId="3" fillId="50" borderId="56" xfId="0" applyFont="1" applyFill="1" applyBorder="1" applyAlignment="1" applyProtection="1">
      <alignment vertical="top"/>
      <protection/>
    </xf>
    <xf numFmtId="0" fontId="0" fillId="51" borderId="16" xfId="93" applyFont="1" applyFill="1" applyBorder="1" applyAlignment="1" applyProtection="1">
      <alignment vertical="top" wrapText="1"/>
      <protection locked="0"/>
    </xf>
    <xf numFmtId="0" fontId="25" fillId="0" borderId="31" xfId="0" applyFont="1" applyBorder="1" applyAlignment="1">
      <alignment horizontal="center" vertical="center"/>
    </xf>
    <xf numFmtId="0" fontId="25" fillId="0" borderId="31" xfId="0" applyFont="1" applyBorder="1" applyAlignment="1">
      <alignment horizontal="center" vertical="center" wrapText="1"/>
    </xf>
    <xf numFmtId="9" fontId="25" fillId="0" borderId="31" xfId="0" applyNumberFormat="1" applyFont="1" applyFill="1" applyBorder="1" applyAlignment="1">
      <alignment horizontal="center" vertical="center"/>
    </xf>
    <xf numFmtId="166" fontId="0" fillId="0" borderId="57" xfId="0" applyNumberFormat="1" applyBorder="1" applyAlignment="1">
      <alignment horizontal="left" vertical="top"/>
    </xf>
    <xf numFmtId="14" fontId="0" fillId="0" borderId="57" xfId="0" applyNumberFormat="1" applyBorder="1" applyAlignment="1">
      <alignment horizontal="left" vertical="top"/>
    </xf>
    <xf numFmtId="0" fontId="0" fillId="0" borderId="57" xfId="0" applyFont="1" applyBorder="1" applyAlignment="1">
      <alignment wrapText="1"/>
    </xf>
    <xf numFmtId="0" fontId="0" fillId="0" borderId="57" xfId="0" applyFont="1" applyBorder="1" applyAlignment="1">
      <alignment horizontal="left" vertical="top"/>
    </xf>
    <xf numFmtId="0" fontId="0" fillId="0" borderId="31" xfId="0" applyBorder="1" applyAlignment="1">
      <alignment/>
    </xf>
    <xf numFmtId="14" fontId="0" fillId="0" borderId="31" xfId="0" applyNumberFormat="1" applyBorder="1" applyAlignment="1">
      <alignment/>
    </xf>
    <xf numFmtId="0" fontId="0" fillId="0" borderId="31" xfId="0" applyFont="1" applyBorder="1" applyAlignment="1" applyProtection="1">
      <alignment vertical="top" wrapText="1"/>
      <protection/>
    </xf>
    <xf numFmtId="0" fontId="6" fillId="13" borderId="26" xfId="0" applyFont="1" applyFill="1" applyBorder="1" applyAlignment="1" applyProtection="1">
      <alignment vertical="center"/>
      <protection/>
    </xf>
    <xf numFmtId="0" fontId="3" fillId="42" borderId="0" xfId="0" applyFont="1" applyFill="1" applyBorder="1" applyAlignment="1" applyProtection="1">
      <alignment/>
      <protection locked="0"/>
    </xf>
    <xf numFmtId="0" fontId="3" fillId="51" borderId="21" xfId="0" applyFont="1" applyFill="1" applyBorder="1" applyAlignment="1" applyProtection="1">
      <alignment vertical="center"/>
      <protection/>
    </xf>
    <xf numFmtId="0" fontId="0" fillId="0" borderId="44" xfId="0" applyFont="1" applyBorder="1" applyAlignment="1" applyProtection="1">
      <alignment horizontal="left" vertical="center"/>
      <protection locked="0"/>
    </xf>
    <xf numFmtId="14" fontId="0" fillId="0" borderId="44" xfId="0" applyNumberFormat="1" applyFont="1" applyBorder="1" applyAlignment="1" applyProtection="1" quotePrefix="1">
      <alignment horizontal="left" vertical="center"/>
      <protection locked="0"/>
    </xf>
    <xf numFmtId="164" fontId="0" fillId="0" borderId="44" xfId="0" applyNumberFormat="1" applyFont="1" applyBorder="1" applyAlignment="1" applyProtection="1">
      <alignment horizontal="left" vertical="center"/>
      <protection locked="0"/>
    </xf>
    <xf numFmtId="0" fontId="3" fillId="51" borderId="19" xfId="0" applyFont="1" applyFill="1" applyBorder="1" applyAlignment="1" applyProtection="1">
      <alignment horizontal="left" vertical="center"/>
      <protection/>
    </xf>
    <xf numFmtId="0" fontId="3" fillId="0" borderId="19" xfId="0" applyFont="1" applyBorder="1" applyAlignment="1" applyProtection="1">
      <alignment horizontal="left" vertical="center"/>
      <protection/>
    </xf>
    <xf numFmtId="0" fontId="0" fillId="18" borderId="58" xfId="0" applyFont="1" applyFill="1" applyBorder="1" applyAlignment="1" applyProtection="1">
      <alignment/>
      <protection/>
    </xf>
    <xf numFmtId="0" fontId="8" fillId="18" borderId="50" xfId="0" applyFont="1" applyFill="1" applyBorder="1" applyAlignment="1" applyProtection="1">
      <alignment/>
      <protection/>
    </xf>
    <xf numFmtId="0" fontId="0" fillId="18" borderId="50" xfId="0" applyFont="1" applyFill="1" applyBorder="1" applyAlignment="1" applyProtection="1">
      <alignment/>
      <protection/>
    </xf>
    <xf numFmtId="0" fontId="0" fillId="18" borderId="50" xfId="0" applyFont="1" applyFill="1" applyBorder="1" applyAlignment="1" applyProtection="1">
      <alignment/>
      <protection/>
    </xf>
    <xf numFmtId="0" fontId="0" fillId="18" borderId="59" xfId="0" applyFont="1" applyFill="1" applyBorder="1" applyAlignment="1" applyProtection="1">
      <alignment/>
      <protection/>
    </xf>
    <xf numFmtId="0" fontId="3" fillId="13" borderId="58" xfId="0" applyFont="1" applyFill="1" applyBorder="1" applyAlignment="1" applyProtection="1">
      <alignment vertical="center"/>
      <protection/>
    </xf>
    <xf numFmtId="0" fontId="0" fillId="13" borderId="50" xfId="0" applyFill="1" applyBorder="1" applyAlignment="1" applyProtection="1">
      <alignment vertical="top"/>
      <protection/>
    </xf>
    <xf numFmtId="0" fontId="0" fillId="13" borderId="59" xfId="0" applyFill="1" applyBorder="1" applyAlignment="1" applyProtection="1">
      <alignment vertical="top"/>
      <protection/>
    </xf>
    <xf numFmtId="0" fontId="3" fillId="42" borderId="30" xfId="0" applyFont="1" applyFill="1" applyBorder="1" applyAlignment="1" applyProtection="1">
      <alignment vertical="center"/>
      <protection/>
    </xf>
    <xf numFmtId="0" fontId="59" fillId="0" borderId="30" xfId="0" applyFont="1" applyBorder="1" applyAlignment="1" applyProtection="1">
      <alignment vertical="center"/>
      <protection locked="0"/>
    </xf>
    <xf numFmtId="165" fontId="59" fillId="0" borderId="30" xfId="0" applyNumberFormat="1" applyFont="1" applyBorder="1" applyAlignment="1" applyProtection="1">
      <alignment vertical="center"/>
      <protection locked="0"/>
    </xf>
    <xf numFmtId="0" fontId="1" fillId="51" borderId="0" xfId="0" applyFont="1" applyFill="1" applyAlignment="1" applyProtection="1">
      <alignment/>
      <protection/>
    </xf>
    <xf numFmtId="0" fontId="25" fillId="0" borderId="31" xfId="0" applyFont="1" applyBorder="1" applyAlignment="1">
      <alignment horizontal="center"/>
    </xf>
    <xf numFmtId="0" fontId="61" fillId="51" borderId="0" xfId="0" applyFont="1" applyFill="1" applyAlignment="1">
      <alignment/>
    </xf>
    <xf numFmtId="0" fontId="62" fillId="51" borderId="0" xfId="0" applyFont="1" applyFill="1" applyAlignment="1">
      <alignment/>
    </xf>
    <xf numFmtId="0" fontId="0" fillId="51" borderId="0" xfId="0" applyFill="1" applyAlignment="1">
      <alignment/>
    </xf>
    <xf numFmtId="0" fontId="0" fillId="51" borderId="0" xfId="93" applyFill="1" applyBorder="1">
      <alignment/>
      <protection/>
    </xf>
    <xf numFmtId="0" fontId="0" fillId="51" borderId="0" xfId="93" applyFill="1">
      <alignment/>
      <protection/>
    </xf>
    <xf numFmtId="0" fontId="0" fillId="0" borderId="0" xfId="93" applyAlignment="1">
      <alignment/>
      <protection/>
    </xf>
    <xf numFmtId="0" fontId="0" fillId="0" borderId="0" xfId="93">
      <alignment/>
      <protection/>
    </xf>
    <xf numFmtId="0" fontId="0" fillId="0" borderId="45" xfId="93" applyFont="1" applyFill="1" applyBorder="1" applyAlignment="1" applyProtection="1">
      <alignment vertical="top" wrapText="1"/>
      <protection locked="0"/>
    </xf>
    <xf numFmtId="0" fontId="0" fillId="0" borderId="45" xfId="93" applyFill="1" applyBorder="1" applyAlignment="1" applyProtection="1">
      <alignment vertical="top" wrapText="1"/>
      <protection locked="0"/>
    </xf>
    <xf numFmtId="0" fontId="0" fillId="0" borderId="45" xfId="0" applyFont="1" applyFill="1" applyBorder="1" applyAlignment="1" applyProtection="1">
      <alignment horizontal="left" vertical="top" wrapText="1"/>
      <protection locked="0"/>
    </xf>
    <xf numFmtId="0" fontId="3" fillId="49" borderId="22" xfId="0" applyFont="1" applyFill="1" applyBorder="1" applyAlignment="1" applyProtection="1">
      <alignment vertical="center"/>
      <protection/>
    </xf>
    <xf numFmtId="0" fontId="3" fillId="49" borderId="23" xfId="0" applyFont="1" applyFill="1" applyBorder="1" applyAlignment="1" applyProtection="1">
      <alignment vertical="center"/>
      <protection/>
    </xf>
    <xf numFmtId="0" fontId="3" fillId="49" borderId="24" xfId="0" applyFont="1" applyFill="1" applyBorder="1" applyAlignment="1" applyProtection="1">
      <alignment vertical="center"/>
      <protection/>
    </xf>
    <xf numFmtId="0" fontId="0" fillId="0" borderId="33" xfId="0" applyFont="1" applyFill="1" applyBorder="1" applyAlignment="1" applyProtection="1">
      <alignment vertical="top"/>
      <protection/>
    </xf>
    <xf numFmtId="0" fontId="58" fillId="0" borderId="34" xfId="0" applyFont="1" applyFill="1" applyBorder="1" applyAlignment="1" applyProtection="1">
      <alignment vertical="top"/>
      <protection/>
    </xf>
    <xf numFmtId="0" fontId="58" fillId="0" borderId="35" xfId="0" applyFont="1" applyFill="1" applyBorder="1" applyAlignment="1" applyProtection="1">
      <alignment vertical="top"/>
      <protection/>
    </xf>
    <xf numFmtId="0" fontId="0" fillId="0" borderId="32" xfId="0" applyFont="1" applyFill="1" applyBorder="1" applyAlignment="1" applyProtection="1">
      <alignment vertical="top"/>
      <protection/>
    </xf>
    <xf numFmtId="0" fontId="58" fillId="0" borderId="50" xfId="0" applyFont="1" applyFill="1" applyBorder="1" applyAlignment="1" applyProtection="1">
      <alignment vertical="top"/>
      <protection/>
    </xf>
    <xf numFmtId="0" fontId="0" fillId="0" borderId="32" xfId="0" applyFont="1" applyFill="1" applyBorder="1" applyAlignment="1">
      <alignment vertical="top"/>
    </xf>
    <xf numFmtId="0" fontId="0" fillId="0" borderId="50" xfId="0" applyFont="1" applyFill="1" applyBorder="1" applyAlignment="1">
      <alignment vertical="top"/>
    </xf>
    <xf numFmtId="0" fontId="0" fillId="0" borderId="54" xfId="0" applyFont="1" applyFill="1" applyBorder="1" applyAlignment="1" applyProtection="1">
      <alignment vertical="top"/>
      <protection/>
    </xf>
    <xf numFmtId="0" fontId="58" fillId="0" borderId="55" xfId="0" applyFont="1" applyFill="1" applyBorder="1" applyAlignment="1" applyProtection="1">
      <alignment vertical="top"/>
      <protection/>
    </xf>
    <xf numFmtId="0" fontId="58" fillId="0" borderId="56" xfId="0" applyFont="1" applyFill="1" applyBorder="1" applyAlignment="1" applyProtection="1">
      <alignment vertical="top"/>
      <protection/>
    </xf>
    <xf numFmtId="0" fontId="0" fillId="0" borderId="31" xfId="0" applyFont="1" applyBorder="1" applyAlignment="1" applyProtection="1">
      <alignment horizontal="left" vertical="top" wrapText="1"/>
      <protection locked="0"/>
    </xf>
    <xf numFmtId="0" fontId="0" fillId="0" borderId="31" xfId="0" applyFont="1" applyBorder="1" applyAlignment="1" applyProtection="1">
      <alignment vertical="top" wrapText="1"/>
      <protection locked="0"/>
    </xf>
    <xf numFmtId="0" fontId="0" fillId="0" borderId="31" xfId="0" applyFont="1" applyBorder="1" applyAlignment="1" applyProtection="1">
      <alignment vertical="top"/>
      <protection locked="0"/>
    </xf>
    <xf numFmtId="0" fontId="0" fillId="0" borderId="57" xfId="0" applyFont="1" applyBorder="1" applyAlignment="1" applyProtection="1">
      <alignment horizontal="left" vertical="top" wrapText="1"/>
      <protection locked="0"/>
    </xf>
    <xf numFmtId="0" fontId="0" fillId="51" borderId="31" xfId="93" applyFont="1" applyFill="1" applyBorder="1" applyAlignment="1" applyProtection="1">
      <alignment vertical="top" wrapText="1"/>
      <protection locked="0"/>
    </xf>
    <xf numFmtId="0" fontId="63" fillId="0" borderId="31" xfId="93" applyFont="1" applyBorder="1" applyAlignment="1">
      <alignment horizontal="left" vertical="center" wrapText="1"/>
      <protection/>
    </xf>
    <xf numFmtId="0" fontId="63" fillId="0" borderId="31" xfId="93" applyFont="1" applyBorder="1" applyAlignment="1">
      <alignment horizontal="center" wrapText="1"/>
      <protection/>
    </xf>
    <xf numFmtId="0" fontId="35" fillId="53" borderId="31" xfId="93" applyFont="1" applyFill="1" applyBorder="1" applyAlignment="1">
      <alignment horizontal="center" wrapText="1"/>
      <protection/>
    </xf>
    <xf numFmtId="0" fontId="64" fillId="53" borderId="31" xfId="93" applyFont="1" applyFill="1" applyBorder="1" applyAlignment="1">
      <alignment horizontal="center" wrapText="1"/>
      <protection/>
    </xf>
    <xf numFmtId="0" fontId="0" fillId="0" borderId="31" xfId="0" applyFont="1" applyBorder="1" applyAlignment="1" quotePrefix="1">
      <alignment horizontal="left"/>
    </xf>
    <xf numFmtId="0" fontId="0" fillId="0" borderId="33" xfId="0" applyFont="1" applyFill="1" applyBorder="1" applyAlignment="1" applyProtection="1">
      <alignment horizontal="left" vertical="top" wrapText="1"/>
      <protection/>
    </xf>
    <xf numFmtId="0" fontId="0" fillId="0" borderId="34"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50" xfId="0" applyFont="1" applyFill="1" applyBorder="1" applyAlignment="1" applyProtection="1">
      <alignment horizontal="left" vertical="top" wrapText="1"/>
      <protection/>
    </xf>
    <xf numFmtId="0" fontId="0" fillId="0" borderId="54" xfId="0" applyFont="1" applyFill="1" applyBorder="1" applyAlignment="1" applyProtection="1">
      <alignment horizontal="left" vertical="top" wrapText="1"/>
      <protection/>
    </xf>
    <xf numFmtId="0" fontId="0" fillId="0" borderId="55"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63" fillId="51" borderId="31" xfId="0" applyFont="1" applyFill="1" applyBorder="1" applyAlignment="1">
      <alignment horizontal="left" vertical="center" wrapText="1"/>
    </xf>
    <xf numFmtId="0" fontId="63" fillId="51" borderId="31" xfId="0" applyFont="1" applyFill="1" applyBorder="1" applyAlignment="1">
      <alignment horizontal="center" wrapText="1"/>
    </xf>
    <xf numFmtId="0" fontId="0" fillId="51" borderId="31" xfId="0" applyFill="1" applyBorder="1" applyAlignment="1">
      <alignment wrapText="1"/>
    </xf>
    <xf numFmtId="0" fontId="63" fillId="51" borderId="31" xfId="0" applyFont="1" applyFill="1" applyBorder="1" applyAlignment="1">
      <alignment horizontal="center" vertical="center" wrapText="1"/>
    </xf>
    <xf numFmtId="0" fontId="0" fillId="51" borderId="31" xfId="0" applyFill="1" applyBorder="1" applyAlignment="1">
      <alignment horizontal="center" wrapText="1"/>
    </xf>
    <xf numFmtId="0" fontId="38" fillId="51" borderId="31" xfId="0" applyFont="1" applyFill="1" applyBorder="1" applyAlignment="1">
      <alignment horizontal="left" vertical="center" wrapText="1"/>
    </xf>
    <xf numFmtId="0" fontId="38" fillId="51" borderId="31" xfId="0" applyFont="1" applyFill="1" applyBorder="1" applyAlignment="1">
      <alignment horizontal="center" wrapText="1"/>
    </xf>
    <xf numFmtId="0" fontId="0" fillId="51" borderId="31" xfId="0" applyFill="1" applyBorder="1" applyAlignment="1">
      <alignment horizontal="center" vertical="center" wrapText="1"/>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6">
    <dxf>
      <font>
        <b/>
        <i val="0"/>
        <color rgb="FFFF0000"/>
      </font>
      <fill>
        <patternFill>
          <bgColor rgb="FFFFFF00"/>
        </patternFill>
      </fill>
    </dxf>
    <dxf>
      <font>
        <b/>
        <i val="0"/>
        <color rgb="FFFF0000"/>
      </font>
      <fill>
        <patternFill>
          <bgColor rgb="FFFFFF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theme="0"/>
      </font>
    </dxf>
    <dxf>
      <font>
        <color theme="0"/>
      </font>
    </dxf>
    <dxf>
      <font>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7239000</xdr:colOff>
      <xdr:row>0</xdr:row>
      <xdr:rowOff>85725</xdr:rowOff>
    </xdr:from>
    <xdr:to>
      <xdr:col>2</xdr:col>
      <xdr:colOff>8534400</xdr:colOff>
      <xdr:row>6</xdr:row>
      <xdr:rowOff>76200</xdr:rowOff>
    </xdr:to>
    <xdr:pic>
      <xdr:nvPicPr>
        <xdr:cNvPr id="1" name="Picture 1" descr="The official logo of the IRS"/>
        <xdr:cNvPicPr preferRelativeResize="1">
          <a:picLocks noChangeAspect="1"/>
        </xdr:cNvPicPr>
      </xdr:nvPicPr>
      <xdr:blipFill>
        <a:blip r:embed="rId1"/>
        <a:stretch>
          <a:fillRect/>
        </a:stretch>
      </xdr:blipFill>
      <xdr:spPr>
        <a:xfrm>
          <a:off x="8763000" y="85725"/>
          <a:ext cx="12954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49"/>
  <sheetViews>
    <sheetView showGridLines="0" zoomScale="80" zoomScaleNormal="80" zoomScalePageLayoutView="0" workbookViewId="0" topLeftCell="A1">
      <selection activeCell="A7" sqref="A7"/>
    </sheetView>
  </sheetViews>
  <sheetFormatPr defaultColWidth="11.421875" defaultRowHeight="12.75"/>
  <cols>
    <col min="1" max="2" width="11.421875" style="26" customWidth="1"/>
    <col min="3" max="3" width="128.28125" style="26" customWidth="1"/>
    <col min="4" max="16384" width="11.421875" style="26" customWidth="1"/>
  </cols>
  <sheetData>
    <row r="1" spans="1:3" ht="15.75">
      <c r="A1" s="83" t="s">
        <v>86</v>
      </c>
      <c r="B1" s="25"/>
      <c r="C1" s="208"/>
    </row>
    <row r="2" spans="1:3" ht="15.75">
      <c r="A2" s="84" t="s">
        <v>85</v>
      </c>
      <c r="B2" s="27"/>
      <c r="C2" s="209"/>
    </row>
    <row r="3" spans="1:3" ht="12.75">
      <c r="A3" s="85"/>
      <c r="B3" s="28"/>
      <c r="C3" s="210"/>
    </row>
    <row r="4" spans="1:3" ht="12.75">
      <c r="A4" s="85" t="s">
        <v>188</v>
      </c>
      <c r="B4" s="29"/>
      <c r="C4" s="211"/>
    </row>
    <row r="5" spans="1:3" ht="12.75">
      <c r="A5" s="85" t="s">
        <v>1219</v>
      </c>
      <c r="B5" s="29"/>
      <c r="C5" s="211"/>
    </row>
    <row r="6" spans="1:3" ht="12.75">
      <c r="A6" s="85" t="s">
        <v>1268</v>
      </c>
      <c r="B6" s="29"/>
      <c r="C6" s="211"/>
    </row>
    <row r="7" spans="1:3" ht="12.75">
      <c r="A7" s="30"/>
      <c r="B7" s="31"/>
      <c r="C7" s="212"/>
    </row>
    <row r="8" spans="1:3" ht="18" customHeight="1">
      <c r="A8" s="32" t="s">
        <v>0</v>
      </c>
      <c r="B8" s="33"/>
      <c r="C8" s="213"/>
    </row>
    <row r="9" spans="1:3" ht="12.75" customHeight="1">
      <c r="A9" s="34" t="s">
        <v>87</v>
      </c>
      <c r="B9" s="35"/>
      <c r="C9" s="214"/>
    </row>
    <row r="10" spans="1:3" ht="12.75">
      <c r="A10" s="34" t="s">
        <v>88</v>
      </c>
      <c r="B10" s="35"/>
      <c r="C10" s="214"/>
    </row>
    <row r="11" spans="1:3" ht="12.75">
      <c r="A11" s="34" t="s">
        <v>89</v>
      </c>
      <c r="B11" s="35"/>
      <c r="C11" s="214"/>
    </row>
    <row r="12" spans="1:3" ht="12.75">
      <c r="A12" s="34" t="s">
        <v>90</v>
      </c>
      <c r="B12" s="35"/>
      <c r="C12" s="214"/>
    </row>
    <row r="13" spans="1:3" ht="12.75">
      <c r="A13" s="34" t="s">
        <v>91</v>
      </c>
      <c r="B13" s="35"/>
      <c r="C13" s="214"/>
    </row>
    <row r="14" spans="1:3" ht="12.75">
      <c r="A14" s="36"/>
      <c r="B14" s="37"/>
      <c r="C14" s="215"/>
    </row>
    <row r="16" spans="1:3" ht="12.75">
      <c r="A16" s="38" t="s">
        <v>1</v>
      </c>
      <c r="B16" s="39"/>
      <c r="C16" s="216"/>
    </row>
    <row r="17" spans="1:3" ht="12.75">
      <c r="A17" s="206" t="s">
        <v>2</v>
      </c>
      <c r="B17" s="202"/>
      <c r="C17" s="203"/>
    </row>
    <row r="18" spans="1:3" ht="12.75">
      <c r="A18" s="206" t="s">
        <v>456</v>
      </c>
      <c r="B18" s="202"/>
      <c r="C18" s="203"/>
    </row>
    <row r="19" spans="1:3" ht="12.75">
      <c r="A19" s="206" t="s">
        <v>3</v>
      </c>
      <c r="B19" s="202"/>
      <c r="C19" s="203"/>
    </row>
    <row r="20" spans="1:3" ht="12.75">
      <c r="A20" s="206" t="s">
        <v>4</v>
      </c>
      <c r="B20" s="202"/>
      <c r="C20" s="204"/>
    </row>
    <row r="21" spans="1:3" ht="12.75">
      <c r="A21" s="206" t="s">
        <v>457</v>
      </c>
      <c r="B21" s="202"/>
      <c r="C21" s="205"/>
    </row>
    <row r="22" spans="1:3" ht="12.75">
      <c r="A22" s="206" t="s">
        <v>458</v>
      </c>
      <c r="B22" s="202"/>
      <c r="C22" s="203"/>
    </row>
    <row r="23" spans="1:3" ht="12.75">
      <c r="A23" s="206" t="s">
        <v>5</v>
      </c>
      <c r="B23" s="202"/>
      <c r="C23" s="203"/>
    </row>
    <row r="24" spans="1:3" ht="12.75">
      <c r="A24" s="206" t="s">
        <v>84</v>
      </c>
      <c r="B24" s="202"/>
      <c r="C24" s="203"/>
    </row>
    <row r="25" spans="1:3" s="41" customFormat="1" ht="12.75">
      <c r="A25" s="206" t="s">
        <v>50</v>
      </c>
      <c r="B25" s="202"/>
      <c r="C25" s="203"/>
    </row>
    <row r="26" spans="1:3" s="41" customFormat="1" ht="12.75">
      <c r="A26" s="207" t="s">
        <v>526</v>
      </c>
      <c r="B26" s="202"/>
      <c r="C26" s="203"/>
    </row>
    <row r="27" spans="1:3" s="41" customFormat="1" ht="12.75">
      <c r="A27" s="207" t="s">
        <v>527</v>
      </c>
      <c r="B27" s="202"/>
      <c r="C27" s="203"/>
    </row>
    <row r="29" spans="1:3" ht="12.75">
      <c r="A29" s="38" t="s">
        <v>54</v>
      </c>
      <c r="B29" s="39"/>
      <c r="C29" s="216"/>
    </row>
    <row r="30" spans="1:3" ht="12.75">
      <c r="A30" s="42"/>
      <c r="B30" s="43"/>
      <c r="C30" s="46"/>
    </row>
    <row r="31" spans="1:3" ht="12.75">
      <c r="A31" s="40" t="s">
        <v>9</v>
      </c>
      <c r="B31" s="44"/>
      <c r="C31" s="217"/>
    </row>
    <row r="32" spans="1:3" ht="12.75">
      <c r="A32" s="40" t="s">
        <v>10</v>
      </c>
      <c r="B32" s="44"/>
      <c r="C32" s="217"/>
    </row>
    <row r="33" spans="1:3" ht="12.75" customHeight="1">
      <c r="A33" s="40" t="s">
        <v>11</v>
      </c>
      <c r="B33" s="44"/>
      <c r="C33" s="217"/>
    </row>
    <row r="34" spans="1:3" ht="12.75" customHeight="1">
      <c r="A34" s="40" t="s">
        <v>12</v>
      </c>
      <c r="B34" s="45"/>
      <c r="C34" s="218"/>
    </row>
    <row r="35" spans="1:3" ht="12.75">
      <c r="A35" s="40" t="s">
        <v>13</v>
      </c>
      <c r="B35" s="44"/>
      <c r="C35" s="217"/>
    </row>
    <row r="36" spans="1:3" ht="12.75">
      <c r="A36" s="42"/>
      <c r="B36" s="43"/>
      <c r="C36" s="46"/>
    </row>
    <row r="37" spans="1:3" ht="12.75">
      <c r="A37" s="40" t="s">
        <v>9</v>
      </c>
      <c r="B37" s="44"/>
      <c r="C37" s="217"/>
    </row>
    <row r="38" spans="1:3" ht="12.75">
      <c r="A38" s="40" t="s">
        <v>10</v>
      </c>
      <c r="B38" s="44"/>
      <c r="C38" s="217"/>
    </row>
    <row r="39" spans="1:3" ht="12.75">
      <c r="A39" s="40" t="s">
        <v>11</v>
      </c>
      <c r="B39" s="44"/>
      <c r="C39" s="217"/>
    </row>
    <row r="40" spans="1:3" ht="12.75">
      <c r="A40" s="40" t="s">
        <v>12</v>
      </c>
      <c r="B40" s="45"/>
      <c r="C40" s="218"/>
    </row>
    <row r="41" spans="1:3" ht="12.75">
      <c r="A41" s="40" t="s">
        <v>13</v>
      </c>
      <c r="B41" s="44"/>
      <c r="C41" s="217"/>
    </row>
    <row r="43" ht="12.75">
      <c r="A43" s="112" t="s">
        <v>55</v>
      </c>
    </row>
    <row r="44" ht="12.75">
      <c r="A44" s="112" t="s">
        <v>408</v>
      </c>
    </row>
    <row r="45" ht="12.75">
      <c r="A45" s="112" t="s">
        <v>409</v>
      </c>
    </row>
    <row r="47" ht="12.75" customHeight="1" hidden="1">
      <c r="A47" s="219" t="s">
        <v>528</v>
      </c>
    </row>
    <row r="48" ht="12.75" customHeight="1" hidden="1">
      <c r="A48" s="219" t="s">
        <v>529</v>
      </c>
    </row>
    <row r="49" ht="12.75" customHeight="1" hidden="1">
      <c r="A49" s="219" t="s">
        <v>530</v>
      </c>
    </row>
  </sheetData>
  <sheetProtection/>
  <dataValidations count="11">
    <dataValidation allowBlank="1" showInputMessage="1" showErrorMessage="1" prompt="Insert tester name and organization" sqref="C23"/>
    <dataValidation allowBlank="1" showInputMessage="1" showErrorMessage="1" prompt="Insert complete agency name" sqref="C17"/>
    <dataValidation allowBlank="1" showInputMessage="1" showErrorMessage="1" prompt="Insert complete agency code" sqref="C18"/>
    <dataValidation allowBlank="1" showInputMessage="1" showErrorMessage="1" prompt="Insert city, state and address or building number" sqref="C19"/>
    <dataValidation allowBlank="1" showInputMessage="1" showErrorMessage="1" prompt="Insert date testing occurred" sqref="C20"/>
    <dataValidation allowBlank="1" showInputMessage="1" showErrorMessage="1" prompt="Insert date of closing conference" sqref="C21"/>
    <dataValidation allowBlank="1" showInputMessage="1" showErrorMessage="1" prompt="Insert agency code(s) for all shared agencies" sqref="C22"/>
    <dataValidation allowBlank="1" showInputMessage="1" showErrorMessage="1" prompt="Insert device/host name" sqref="C24"/>
    <dataValidation allowBlank="1" showInputMessage="1" showErrorMessage="1" prompt="Insert operating system version (major and minor release/version)" sqref="C25"/>
    <dataValidation type="list" allowBlank="1" showInputMessage="1" showErrorMessage="1" prompt="Select logical network location of device" sqref="C26">
      <formula1>$A$47:$A$49</formula1>
    </dataValidation>
    <dataValidation allowBlank="1" showInputMessage="1" showErrorMessage="1" prompt="Insert device function" sqref="C27"/>
  </dataValidations>
  <printOptions horizontalCentered="1"/>
  <pageMargins left="0.25" right="0.25" top="0.5" bottom="0.5" header="0.25" footer="0.25"/>
  <pageSetup fitToHeight="1" fitToWidth="1" horizontalDpi="1200" verticalDpi="1200" orientation="landscape"/>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9"/>
  <sheetViews>
    <sheetView showGridLines="0" zoomScale="90" zoomScaleNormal="90" zoomScalePageLayoutView="0" workbookViewId="0" topLeftCell="A1">
      <selection activeCell="A2" sqref="A2"/>
    </sheetView>
  </sheetViews>
  <sheetFormatPr defaultColWidth="8.8515625" defaultRowHeight="12.75"/>
  <cols>
    <col min="1" max="1" width="8.8515625" style="0" customWidth="1"/>
    <col min="2" max="2" width="10.421875" style="0" customWidth="1"/>
    <col min="3" max="3" width="11.7109375" style="0" customWidth="1"/>
    <col min="4" max="4" width="12.00390625" style="0" customWidth="1"/>
    <col min="5" max="5" width="10.7109375" style="0" customWidth="1"/>
    <col min="6" max="6" width="12.7109375" style="0" customWidth="1"/>
    <col min="7" max="7" width="12.00390625" style="0" customWidth="1"/>
    <col min="8" max="9" width="8.8515625" style="0" hidden="1" customWidth="1"/>
    <col min="10" max="12" width="8.8515625" style="0" customWidth="1"/>
    <col min="13" max="13" width="9.140625" style="0" customWidth="1"/>
  </cols>
  <sheetData>
    <row r="1" spans="1:16" ht="12.75">
      <c r="A1" s="9" t="s">
        <v>56</v>
      </c>
      <c r="B1" s="10"/>
      <c r="C1" s="10"/>
      <c r="D1" s="10"/>
      <c r="E1" s="10"/>
      <c r="F1" s="10"/>
      <c r="G1" s="10"/>
      <c r="H1" s="10"/>
      <c r="I1" s="10"/>
      <c r="J1" s="10"/>
      <c r="K1" s="10"/>
      <c r="L1" s="10"/>
      <c r="M1" s="10"/>
      <c r="N1" s="10"/>
      <c r="O1" s="10"/>
      <c r="P1" s="11"/>
    </row>
    <row r="2" spans="1:16" s="1" customFormat="1" ht="18" customHeight="1">
      <c r="A2" s="12" t="s">
        <v>19</v>
      </c>
      <c r="B2" s="13"/>
      <c r="C2" s="13"/>
      <c r="D2" s="13"/>
      <c r="E2" s="13"/>
      <c r="F2" s="13"/>
      <c r="G2" s="13"/>
      <c r="H2" s="13"/>
      <c r="I2" s="13"/>
      <c r="J2" s="13"/>
      <c r="K2" s="13"/>
      <c r="L2" s="13"/>
      <c r="M2" s="13"/>
      <c r="N2" s="13"/>
      <c r="O2" s="13"/>
      <c r="P2" s="14"/>
    </row>
    <row r="3" spans="1:16" s="1" customFormat="1" ht="12.75" customHeight="1">
      <c r="A3" s="15" t="s">
        <v>476</v>
      </c>
      <c r="B3" s="16"/>
      <c r="C3" s="16"/>
      <c r="D3" s="16"/>
      <c r="E3" s="16"/>
      <c r="F3" s="16"/>
      <c r="G3" s="16"/>
      <c r="H3" s="16"/>
      <c r="I3" s="16"/>
      <c r="J3" s="16"/>
      <c r="K3" s="16"/>
      <c r="L3" s="16"/>
      <c r="M3" s="16"/>
      <c r="N3" s="16"/>
      <c r="O3" s="16"/>
      <c r="P3" s="17"/>
    </row>
    <row r="4" spans="1:16" s="1" customFormat="1" ht="12.75">
      <c r="A4" s="15"/>
      <c r="B4" s="16"/>
      <c r="C4" s="16"/>
      <c r="D4" s="16"/>
      <c r="E4" s="16"/>
      <c r="F4" s="16"/>
      <c r="G4" s="16"/>
      <c r="H4" s="16"/>
      <c r="I4" s="16"/>
      <c r="J4" s="16"/>
      <c r="K4" s="16"/>
      <c r="L4" s="16"/>
      <c r="M4" s="16"/>
      <c r="N4" s="16"/>
      <c r="O4" s="16"/>
      <c r="P4" s="17"/>
    </row>
    <row r="5" spans="1:16" s="1" customFormat="1" ht="12.75">
      <c r="A5" s="15" t="s">
        <v>80</v>
      </c>
      <c r="B5" s="16"/>
      <c r="C5" s="16"/>
      <c r="D5" s="16"/>
      <c r="E5" s="16"/>
      <c r="F5" s="16"/>
      <c r="G5" s="16"/>
      <c r="H5" s="16"/>
      <c r="I5" s="16"/>
      <c r="J5" s="16"/>
      <c r="K5" s="16"/>
      <c r="L5" s="16"/>
      <c r="M5" s="16"/>
      <c r="N5" s="16"/>
      <c r="O5" s="16"/>
      <c r="P5" s="17"/>
    </row>
    <row r="6" spans="1:16" s="1" customFormat="1" ht="12.75">
      <c r="A6" s="15" t="s">
        <v>81</v>
      </c>
      <c r="B6" s="16"/>
      <c r="C6" s="16"/>
      <c r="D6" s="16"/>
      <c r="E6" s="16"/>
      <c r="F6" s="16"/>
      <c r="G6" s="16"/>
      <c r="H6" s="16"/>
      <c r="I6" s="16"/>
      <c r="J6" s="16"/>
      <c r="K6" s="16"/>
      <c r="L6" s="16"/>
      <c r="M6" s="16"/>
      <c r="N6" s="16"/>
      <c r="O6" s="16"/>
      <c r="P6" s="17"/>
    </row>
    <row r="7" spans="1:16" s="1" customFormat="1" ht="12.75">
      <c r="A7" s="22"/>
      <c r="B7" s="18"/>
      <c r="C7" s="18"/>
      <c r="D7" s="18"/>
      <c r="E7" s="18"/>
      <c r="F7" s="18"/>
      <c r="G7" s="18"/>
      <c r="H7" s="18"/>
      <c r="I7" s="18"/>
      <c r="J7" s="18"/>
      <c r="K7" s="18"/>
      <c r="L7" s="18"/>
      <c r="M7" s="18"/>
      <c r="N7" s="18"/>
      <c r="O7" s="18"/>
      <c r="P7" s="19"/>
    </row>
    <row r="8" spans="1:16" ht="12.75">
      <c r="A8" s="163"/>
      <c r="B8" s="164"/>
      <c r="C8" s="164"/>
      <c r="D8" s="164"/>
      <c r="E8" s="164"/>
      <c r="F8" s="164"/>
      <c r="G8" s="164"/>
      <c r="H8" s="164"/>
      <c r="I8" s="164"/>
      <c r="J8" s="164"/>
      <c r="K8" s="164"/>
      <c r="L8" s="164"/>
      <c r="M8" s="164"/>
      <c r="N8" s="164"/>
      <c r="O8" s="164"/>
      <c r="P8" s="165"/>
    </row>
    <row r="9" spans="1:16" s="1" customFormat="1" ht="12.75" customHeight="1">
      <c r="A9" s="127"/>
      <c r="B9" s="128" t="s">
        <v>460</v>
      </c>
      <c r="C9" s="129"/>
      <c r="D9" s="129"/>
      <c r="E9" s="129"/>
      <c r="F9" s="129"/>
      <c r="G9" s="130"/>
      <c r="H9"/>
      <c r="I9"/>
      <c r="J9"/>
      <c r="P9" s="166"/>
    </row>
    <row r="10" spans="1:16" s="1" customFormat="1" ht="12.75" customHeight="1">
      <c r="A10" s="131" t="s">
        <v>461</v>
      </c>
      <c r="B10" s="167" t="s">
        <v>462</v>
      </c>
      <c r="C10" s="132"/>
      <c r="D10" s="133"/>
      <c r="E10" s="133"/>
      <c r="F10" s="133"/>
      <c r="G10" s="134"/>
      <c r="H10"/>
      <c r="I10"/>
      <c r="J10"/>
      <c r="K10" s="168" t="s">
        <v>463</v>
      </c>
      <c r="L10" s="135"/>
      <c r="M10" s="135"/>
      <c r="N10" s="135"/>
      <c r="O10" s="136"/>
      <c r="P10" s="166"/>
    </row>
    <row r="11" spans="1:16" ht="36">
      <c r="A11" s="137"/>
      <c r="B11" s="138" t="s">
        <v>464</v>
      </c>
      <c r="C11" s="139" t="s">
        <v>465</v>
      </c>
      <c r="D11" s="139" t="s">
        <v>466</v>
      </c>
      <c r="E11" s="139" t="s">
        <v>20</v>
      </c>
      <c r="F11" s="139" t="s">
        <v>467</v>
      </c>
      <c r="G11" s="140" t="s">
        <v>468</v>
      </c>
      <c r="K11" s="141" t="s">
        <v>27</v>
      </c>
      <c r="L11" s="24"/>
      <c r="M11" s="142" t="s">
        <v>26</v>
      </c>
      <c r="N11" s="142" t="s">
        <v>22</v>
      </c>
      <c r="O11" s="143" t="s">
        <v>23</v>
      </c>
      <c r="P11" s="169"/>
    </row>
    <row r="12" spans="1:16" ht="12.75" customHeight="1">
      <c r="A12" s="144"/>
      <c r="B12" s="190">
        <f>COUNTIF('Test Cases'!J3:J305,"Pass")</f>
        <v>0</v>
      </c>
      <c r="C12" s="191">
        <f>COUNTIF('Test Cases'!J3:J305,"Fail")</f>
        <v>0</v>
      </c>
      <c r="D12" s="220">
        <f>COUNTIF('Test Cases'!J3:J305,"Info")</f>
        <v>0</v>
      </c>
      <c r="E12" s="190">
        <f>COUNTIF('Test Cases'!J3:J305,"N/A")</f>
        <v>0</v>
      </c>
      <c r="F12" s="190">
        <f>B12+C12</f>
        <v>0</v>
      </c>
      <c r="G12" s="192">
        <f>D24/100</f>
        <v>0</v>
      </c>
      <c r="K12" s="170" t="s">
        <v>469</v>
      </c>
      <c r="L12" s="171"/>
      <c r="M12" s="146">
        <f>COUNTA('Test Cases'!J3:J305)</f>
        <v>0</v>
      </c>
      <c r="N12" s="146">
        <f>O12-M12</f>
        <v>67</v>
      </c>
      <c r="O12" s="147">
        <f>COUNTA('Test Cases'!A3:A305)</f>
        <v>67</v>
      </c>
      <c r="P12" s="172"/>
    </row>
    <row r="13" spans="1:16" ht="12.75" customHeight="1">
      <c r="A13" s="144"/>
      <c r="B13" s="173"/>
      <c r="C13" s="2"/>
      <c r="D13" s="2"/>
      <c r="E13" s="2"/>
      <c r="F13" s="2"/>
      <c r="G13" s="2"/>
      <c r="K13" s="20"/>
      <c r="L13" s="20"/>
      <c r="M13" s="20"/>
      <c r="N13" s="20"/>
      <c r="O13" s="20"/>
      <c r="P13" s="172"/>
    </row>
    <row r="14" spans="1:16" ht="12.75" customHeight="1">
      <c r="A14" s="144"/>
      <c r="B14" s="167" t="s">
        <v>470</v>
      </c>
      <c r="C14" s="133"/>
      <c r="D14" s="133"/>
      <c r="E14" s="133"/>
      <c r="F14" s="133"/>
      <c r="G14" s="148"/>
      <c r="K14" s="20"/>
      <c r="L14" s="20"/>
      <c r="M14" s="20"/>
      <c r="N14" s="20"/>
      <c r="O14" s="20"/>
      <c r="P14" s="172"/>
    </row>
    <row r="15" spans="1:16" ht="12.75" customHeight="1">
      <c r="A15" s="174"/>
      <c r="B15" s="149" t="s">
        <v>471</v>
      </c>
      <c r="C15" s="149" t="s">
        <v>37</v>
      </c>
      <c r="D15" s="149" t="s">
        <v>7</v>
      </c>
      <c r="E15" s="149" t="s">
        <v>8</v>
      </c>
      <c r="F15" s="149" t="s">
        <v>20</v>
      </c>
      <c r="G15" s="149" t="s">
        <v>472</v>
      </c>
      <c r="H15" s="150" t="s">
        <v>473</v>
      </c>
      <c r="I15" s="150" t="s">
        <v>474</v>
      </c>
      <c r="K15" s="3"/>
      <c r="L15" s="3"/>
      <c r="M15" s="3"/>
      <c r="N15" s="3"/>
      <c r="O15" s="3"/>
      <c r="P15" s="169"/>
    </row>
    <row r="16" spans="1:16" ht="12.75" customHeight="1">
      <c r="A16" s="174"/>
      <c r="B16" s="151">
        <v>8</v>
      </c>
      <c r="C16" s="152">
        <f>COUNTIF('Test Cases'!Y:Y,B16)</f>
        <v>0</v>
      </c>
      <c r="D16" s="145">
        <f>_xlfn.COUNTIFS('Test Cases'!Y:Y,B16,'Test Cases'!J:J,$D$15)</f>
        <v>0</v>
      </c>
      <c r="E16" s="145">
        <f>_xlfn.COUNTIFS('Test Cases'!Y:Y,B16,'Test Cases'!J:J,$E$15)</f>
        <v>0</v>
      </c>
      <c r="F16" s="145">
        <f>_xlfn.COUNTIFS('Test Cases'!Y:Y,B16,'Test Cases'!J:J,$F$15)</f>
        <v>0</v>
      </c>
      <c r="G16" s="153">
        <v>1500</v>
      </c>
      <c r="H16">
        <f aca="true" t="shared" si="0" ref="H16:H23">(C16-F16)*(G16)</f>
        <v>0</v>
      </c>
      <c r="I16">
        <f aca="true" t="shared" si="1" ref="I16:I23">D16*G16</f>
        <v>0</v>
      </c>
      <c r="K16" s="2"/>
      <c r="L16" s="2"/>
      <c r="M16" s="2"/>
      <c r="N16" s="2"/>
      <c r="O16" s="2"/>
      <c r="P16" s="169"/>
    </row>
    <row r="17" spans="1:16" ht="12.75" customHeight="1">
      <c r="A17" s="174"/>
      <c r="B17" s="151">
        <v>7</v>
      </c>
      <c r="C17" s="152">
        <f>COUNTIF('Test Cases'!Y:Y,B17)</f>
        <v>4</v>
      </c>
      <c r="D17" s="145">
        <f>_xlfn.COUNTIFS('Test Cases'!Y:Y,B17,'Test Cases'!J:J,$D$15)</f>
        <v>0</v>
      </c>
      <c r="E17" s="145">
        <f>_xlfn.COUNTIFS('Test Cases'!Y:Y,B17,'Test Cases'!J:J,$E$15)</f>
        <v>0</v>
      </c>
      <c r="F17" s="145">
        <f>_xlfn.COUNTIFS('Test Cases'!Y:Y,B17,'Test Cases'!J:J,$F$15)</f>
        <v>0</v>
      </c>
      <c r="G17" s="153">
        <v>750</v>
      </c>
      <c r="H17">
        <f t="shared" si="0"/>
        <v>3000</v>
      </c>
      <c r="I17">
        <f t="shared" si="1"/>
        <v>0</v>
      </c>
      <c r="K17" s="2"/>
      <c r="L17" s="2"/>
      <c r="M17" s="2"/>
      <c r="N17" s="2"/>
      <c r="O17" s="2"/>
      <c r="P17" s="169"/>
    </row>
    <row r="18" spans="1:16" ht="12.75" customHeight="1">
      <c r="A18" s="174"/>
      <c r="B18" s="151">
        <v>6</v>
      </c>
      <c r="C18" s="152">
        <f>COUNTIF('Test Cases'!Y:Y,B18)</f>
        <v>5</v>
      </c>
      <c r="D18" s="145">
        <f>_xlfn.COUNTIFS('Test Cases'!Y:Y,B18,'Test Cases'!J:J,$D$15)</f>
        <v>0</v>
      </c>
      <c r="E18" s="145">
        <f>_xlfn.COUNTIFS('Test Cases'!Y:Y,B18,'Test Cases'!J:J,$E$15)</f>
        <v>0</v>
      </c>
      <c r="F18" s="145">
        <f>_xlfn.COUNTIFS('Test Cases'!Y:Y,B18,'Test Cases'!J:J,$F$15)</f>
        <v>0</v>
      </c>
      <c r="G18" s="153">
        <v>100</v>
      </c>
      <c r="H18">
        <f t="shared" si="0"/>
        <v>500</v>
      </c>
      <c r="I18">
        <f t="shared" si="1"/>
        <v>0</v>
      </c>
      <c r="K18" s="2"/>
      <c r="L18" s="2"/>
      <c r="M18" s="2"/>
      <c r="N18" s="2"/>
      <c r="O18" s="2"/>
      <c r="P18" s="169"/>
    </row>
    <row r="19" spans="1:16" ht="12.75" customHeight="1">
      <c r="A19" s="174"/>
      <c r="B19" s="151">
        <v>5</v>
      </c>
      <c r="C19" s="152">
        <f>COUNTIF('Test Cases'!Y:Y,B19)</f>
        <v>34</v>
      </c>
      <c r="D19" s="145">
        <f>_xlfn.COUNTIFS('Test Cases'!Y:Y,B19,'Test Cases'!J:J,$D$15)</f>
        <v>0</v>
      </c>
      <c r="E19" s="145">
        <f>_xlfn.COUNTIFS('Test Cases'!Y:Y,B19,'Test Cases'!J:J,$E$15)</f>
        <v>0</v>
      </c>
      <c r="F19" s="145">
        <f>_xlfn.COUNTIFS('Test Cases'!Y:Y,B19,'Test Cases'!J:J,$F$15)</f>
        <v>0</v>
      </c>
      <c r="G19" s="153">
        <v>50</v>
      </c>
      <c r="H19">
        <f t="shared" si="0"/>
        <v>1700</v>
      </c>
      <c r="I19">
        <f t="shared" si="1"/>
        <v>0</v>
      </c>
      <c r="K19" s="2"/>
      <c r="L19" s="2"/>
      <c r="M19" s="2"/>
      <c r="N19" s="2"/>
      <c r="O19" s="2"/>
      <c r="P19" s="169"/>
    </row>
    <row r="20" spans="1:16" ht="12.75" customHeight="1">
      <c r="A20" s="174"/>
      <c r="B20" s="151">
        <v>4</v>
      </c>
      <c r="C20" s="152">
        <f>COUNTIF('Test Cases'!Y:Y,B20)</f>
        <v>9</v>
      </c>
      <c r="D20" s="145">
        <f>_xlfn.COUNTIFS('Test Cases'!Y:Y,B20,'Test Cases'!J:J,$D$15)</f>
        <v>0</v>
      </c>
      <c r="E20" s="145">
        <f>_xlfn.COUNTIFS('Test Cases'!Y:Y,B20,'Test Cases'!J:J,$E$15)</f>
        <v>0</v>
      </c>
      <c r="F20" s="145">
        <f>_xlfn.COUNTIFS('Test Cases'!Y:Y,B20,'Test Cases'!J:J,$F$15)</f>
        <v>0</v>
      </c>
      <c r="G20" s="153">
        <v>10</v>
      </c>
      <c r="H20">
        <f t="shared" si="0"/>
        <v>90</v>
      </c>
      <c r="I20">
        <f t="shared" si="1"/>
        <v>0</v>
      </c>
      <c r="K20" s="2"/>
      <c r="L20" s="2"/>
      <c r="M20" s="2"/>
      <c r="N20" s="2"/>
      <c r="O20" s="2"/>
      <c r="P20" s="169"/>
    </row>
    <row r="21" spans="1:16" ht="13.5" customHeight="1">
      <c r="A21" s="174"/>
      <c r="B21" s="151">
        <v>3</v>
      </c>
      <c r="C21" s="152">
        <f>COUNTIF('Test Cases'!Y:Y,B21)</f>
        <v>3</v>
      </c>
      <c r="D21" s="145">
        <f>_xlfn.COUNTIFS('Test Cases'!Y:Y,B21,'Test Cases'!J:J,$D$15)</f>
        <v>0</v>
      </c>
      <c r="E21" s="145">
        <f>_xlfn.COUNTIFS('Test Cases'!Y:Y,B21,'Test Cases'!J:J,$E$15)</f>
        <v>0</v>
      </c>
      <c r="F21" s="145">
        <f>_xlfn.COUNTIFS('Test Cases'!Y:Y,B21,'Test Cases'!J:J,$F$15)</f>
        <v>0</v>
      </c>
      <c r="G21" s="153">
        <v>5</v>
      </c>
      <c r="H21">
        <f t="shared" si="0"/>
        <v>15</v>
      </c>
      <c r="I21">
        <f t="shared" si="1"/>
        <v>0</v>
      </c>
      <c r="K21" s="2"/>
      <c r="L21" s="2"/>
      <c r="M21" s="2"/>
      <c r="N21" s="2"/>
      <c r="O21" s="2"/>
      <c r="P21" s="169"/>
    </row>
    <row r="22" spans="1:16" ht="12.75" customHeight="1">
      <c r="A22" s="174"/>
      <c r="B22" s="151">
        <v>2</v>
      </c>
      <c r="C22" s="152">
        <f>COUNTIF('Test Cases'!Y:Y,B22)</f>
        <v>3</v>
      </c>
      <c r="D22" s="145">
        <f>_xlfn.COUNTIFS('Test Cases'!Y:Y,B22,'Test Cases'!J:J,$D$15)</f>
        <v>0</v>
      </c>
      <c r="E22" s="145">
        <f>_xlfn.COUNTIFS('Test Cases'!Y:Y,B22,'Test Cases'!J:J,$E$15)</f>
        <v>0</v>
      </c>
      <c r="F22" s="145">
        <f>_xlfn.COUNTIFS('Test Cases'!Y:Y,B22,'Test Cases'!J:J,$F$15)</f>
        <v>0</v>
      </c>
      <c r="G22" s="153">
        <v>2</v>
      </c>
      <c r="H22">
        <f t="shared" si="0"/>
        <v>6</v>
      </c>
      <c r="I22">
        <f t="shared" si="1"/>
        <v>0</v>
      </c>
      <c r="K22" s="2"/>
      <c r="L22" s="2"/>
      <c r="M22" s="2"/>
      <c r="N22" s="2"/>
      <c r="O22" s="2"/>
      <c r="P22" s="169"/>
    </row>
    <row r="23" spans="1:16" ht="12.75" customHeight="1">
      <c r="A23" s="174"/>
      <c r="B23" s="151">
        <v>1</v>
      </c>
      <c r="C23" s="152">
        <f>COUNTIF('Test Cases'!Y:Y,B23)</f>
        <v>0</v>
      </c>
      <c r="D23" s="145">
        <f>_xlfn.COUNTIFS('Test Cases'!Y:Y,B23,'Test Cases'!J:J,$D$15)</f>
        <v>0</v>
      </c>
      <c r="E23" s="145">
        <f>_xlfn.COUNTIFS('Test Cases'!Y:Y,B23,'Test Cases'!J:J,$E$15)</f>
        <v>0</v>
      </c>
      <c r="F23" s="145">
        <f>_xlfn.COUNTIFS('Test Cases'!Y:Y,B23,'Test Cases'!J:J,$F$15)</f>
        <v>0</v>
      </c>
      <c r="G23" s="153">
        <v>1</v>
      </c>
      <c r="H23">
        <f t="shared" si="0"/>
        <v>0</v>
      </c>
      <c r="I23">
        <f t="shared" si="1"/>
        <v>0</v>
      </c>
      <c r="K23" s="2"/>
      <c r="L23" s="2"/>
      <c r="M23" s="2"/>
      <c r="N23" s="2"/>
      <c r="O23" s="2"/>
      <c r="P23" s="169"/>
    </row>
    <row r="24" spans="1:16" ht="12.75" hidden="1">
      <c r="A24" s="174"/>
      <c r="B24" s="154" t="s">
        <v>475</v>
      </c>
      <c r="C24" s="175"/>
      <c r="D24" s="176">
        <f>SUM(I16:I23)/SUM(H16:H23)*100</f>
        <v>0</v>
      </c>
      <c r="K24" s="2"/>
      <c r="L24" s="2"/>
      <c r="M24" s="2"/>
      <c r="N24" s="2"/>
      <c r="O24" s="2"/>
      <c r="P24" s="169"/>
    </row>
    <row r="25" spans="1:16" ht="12.75">
      <c r="A25" s="177"/>
      <c r="B25" s="178"/>
      <c r="C25" s="178"/>
      <c r="D25" s="178"/>
      <c r="E25" s="178"/>
      <c r="F25" s="178"/>
      <c r="G25" s="178"/>
      <c r="H25" s="178"/>
      <c r="I25" s="178"/>
      <c r="J25" s="178"/>
      <c r="K25" s="179"/>
      <c r="L25" s="179"/>
      <c r="M25" s="179"/>
      <c r="N25" s="179"/>
      <c r="O25" s="179"/>
      <c r="P25" s="180"/>
    </row>
    <row r="27" spans="1:2" ht="12.75">
      <c r="A27" s="221">
        <f>D12+N12</f>
        <v>67</v>
      </c>
      <c r="B27" s="222" t="str">
        <f>"WARNING: THERE IS AT LEAST ONE TEST CASE WITH AN 'INFO' OR BLANK STATUS (SEE ABOVE)"</f>
        <v>WARNING: THERE IS AT LEAST ONE TEST CASE WITH AN 'INFO' OR BLANK STATUS (SEE ABOVE)</v>
      </c>
    </row>
    <row r="28" ht="12.75" customHeight="1">
      <c r="B28" s="223"/>
    </row>
    <row r="29" spans="1:2" ht="12.75" customHeight="1">
      <c r="A29" s="221">
        <f>SUMPRODUCT(--ISERROR('Test Cases'!Y3:Y294))</f>
        <v>9</v>
      </c>
      <c r="B29" s="222" t="str">
        <f>"WARNING: THERE IS AT LEAST ONE TEST CASE WITH MULTIPLE OR INVALID ISSUE CODES (SEE TEST CASES TAB)"</f>
        <v>WARNING: THERE IS AT LEAST ONE TEST CASE WITH MULTIPLE OR INVALID ISSUE CODES (SEE TEST CASES TAB)</v>
      </c>
    </row>
    <row r="30" ht="12.75" customHeight="1"/>
  </sheetData>
  <sheetProtection password="E1A2" sheet="1"/>
  <conditionalFormatting sqref="D12">
    <cfRule type="cellIs" priority="5" dxfId="0" operator="greaterThan" stopIfTrue="1">
      <formula>0</formula>
    </cfRule>
  </conditionalFormatting>
  <conditionalFormatting sqref="N12">
    <cfRule type="cellIs" priority="3" dxfId="0" operator="greaterThan" stopIfTrue="1">
      <formula>0</formula>
    </cfRule>
    <cfRule type="cellIs" priority="4" dxfId="13" operator="lessThan" stopIfTrue="1">
      <formula>0</formula>
    </cfRule>
  </conditionalFormatting>
  <conditionalFormatting sqref="B27">
    <cfRule type="expression" priority="2" dxfId="11" stopIfTrue="1">
      <formula>$A$27=0</formula>
    </cfRule>
  </conditionalFormatting>
  <conditionalFormatting sqref="B29">
    <cfRule type="expression" priority="1" dxfId="11" stopIfTrue="1">
      <formula>$A$29=0</formula>
    </cfRule>
  </conditionalFormatting>
  <printOptions horizontalCentered="1"/>
  <pageMargins left="0.25" right="0.25" top="0.5" bottom="0.5" header="0.25" footer="0.25"/>
  <pageSetup fitToHeight="1" fitToWidth="1" horizontalDpi="1200" verticalDpi="1200" orientation="landscape"/>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43"/>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2.75"/>
  <cols>
    <col min="1" max="13" width="11.421875" style="54" customWidth="1"/>
    <col min="14" max="14" width="9.140625" style="54" customWidth="1"/>
    <col min="15" max="16384" width="11.421875" style="54" customWidth="1"/>
  </cols>
  <sheetData>
    <row r="1" spans="1:14" ht="12.75">
      <c r="A1" s="55" t="s">
        <v>30</v>
      </c>
      <c r="B1" s="47"/>
      <c r="C1" s="47"/>
      <c r="D1" s="47"/>
      <c r="E1" s="47"/>
      <c r="F1" s="47"/>
      <c r="G1" s="47"/>
      <c r="H1" s="47"/>
      <c r="I1" s="47"/>
      <c r="J1" s="47"/>
      <c r="K1" s="47"/>
      <c r="L1" s="47"/>
      <c r="M1" s="47"/>
      <c r="N1" s="48"/>
    </row>
    <row r="2" spans="1:14" s="59" customFormat="1" ht="12.75" customHeight="1">
      <c r="A2" s="231" t="s">
        <v>60</v>
      </c>
      <c r="B2" s="232"/>
      <c r="C2" s="232"/>
      <c r="D2" s="232"/>
      <c r="E2" s="232"/>
      <c r="F2" s="232"/>
      <c r="G2" s="232"/>
      <c r="H2" s="232"/>
      <c r="I2" s="232"/>
      <c r="J2" s="232"/>
      <c r="K2" s="232"/>
      <c r="L2" s="232"/>
      <c r="M2" s="232"/>
      <c r="N2" s="233"/>
    </row>
    <row r="3" spans="1:14" s="60" customFormat="1" ht="12.75" customHeight="1">
      <c r="A3" s="234" t="s">
        <v>92</v>
      </c>
      <c r="B3" s="235"/>
      <c r="C3" s="235"/>
      <c r="D3" s="235"/>
      <c r="E3" s="235"/>
      <c r="F3" s="235"/>
      <c r="G3" s="235"/>
      <c r="H3" s="235"/>
      <c r="I3" s="235"/>
      <c r="J3" s="235"/>
      <c r="K3" s="235"/>
      <c r="L3" s="235"/>
      <c r="M3" s="235"/>
      <c r="N3" s="236"/>
    </row>
    <row r="4" spans="1:14" s="60" customFormat="1" ht="12.75">
      <c r="A4" s="237" t="s">
        <v>189</v>
      </c>
      <c r="B4" s="61"/>
      <c r="C4" s="61"/>
      <c r="D4" s="61"/>
      <c r="E4" s="61"/>
      <c r="F4" s="61"/>
      <c r="G4" s="61"/>
      <c r="H4" s="61"/>
      <c r="I4" s="61"/>
      <c r="J4" s="61"/>
      <c r="K4" s="61"/>
      <c r="L4" s="61"/>
      <c r="M4" s="61"/>
      <c r="N4" s="238"/>
    </row>
    <row r="5" spans="1:14" s="60" customFormat="1" ht="12.75">
      <c r="A5" s="237"/>
      <c r="B5" s="61"/>
      <c r="C5" s="61"/>
      <c r="D5" s="61"/>
      <c r="E5" s="61"/>
      <c r="F5" s="61"/>
      <c r="G5" s="61"/>
      <c r="H5" s="61"/>
      <c r="I5" s="61"/>
      <c r="J5" s="61"/>
      <c r="K5" s="61"/>
      <c r="L5" s="61"/>
      <c r="M5" s="61"/>
      <c r="N5" s="238"/>
    </row>
    <row r="6" spans="1:14" s="60" customFormat="1" ht="12.75">
      <c r="A6" s="237" t="s">
        <v>57</v>
      </c>
      <c r="B6" s="61"/>
      <c r="C6" s="61"/>
      <c r="D6" s="61"/>
      <c r="E6" s="61"/>
      <c r="F6" s="61"/>
      <c r="G6" s="61"/>
      <c r="H6" s="61"/>
      <c r="I6" s="61"/>
      <c r="J6" s="61"/>
      <c r="K6" s="61"/>
      <c r="L6" s="61"/>
      <c r="M6" s="61"/>
      <c r="N6" s="238"/>
    </row>
    <row r="7" spans="1:14" s="60" customFormat="1" ht="12.75">
      <c r="A7" s="237" t="s">
        <v>58</v>
      </c>
      <c r="B7" s="61"/>
      <c r="C7" s="61"/>
      <c r="D7" s="61"/>
      <c r="E7" s="61"/>
      <c r="F7" s="61"/>
      <c r="G7" s="61"/>
      <c r="H7" s="61"/>
      <c r="I7" s="61"/>
      <c r="J7" s="61"/>
      <c r="K7" s="61"/>
      <c r="L7" s="61"/>
      <c r="M7" s="61"/>
      <c r="N7" s="238"/>
    </row>
    <row r="8" spans="1:14" s="60" customFormat="1" ht="12.75">
      <c r="A8" s="237" t="s">
        <v>59</v>
      </c>
      <c r="B8" s="61"/>
      <c r="C8" s="61"/>
      <c r="D8" s="61"/>
      <c r="E8" s="61"/>
      <c r="F8" s="61"/>
      <c r="G8" s="61"/>
      <c r="H8" s="61"/>
      <c r="I8" s="61"/>
      <c r="J8" s="61"/>
      <c r="K8" s="61"/>
      <c r="L8" s="61"/>
      <c r="M8" s="61"/>
      <c r="N8" s="238"/>
    </row>
    <row r="9" spans="1:14" s="60" customFormat="1" ht="12.75">
      <c r="A9" s="237"/>
      <c r="B9" s="61"/>
      <c r="C9" s="61"/>
      <c r="D9" s="61"/>
      <c r="E9" s="61"/>
      <c r="F9" s="61"/>
      <c r="G9" s="61"/>
      <c r="H9" s="61"/>
      <c r="I9" s="61"/>
      <c r="J9" s="61"/>
      <c r="K9" s="61"/>
      <c r="L9" s="61"/>
      <c r="M9" s="61"/>
      <c r="N9" s="238"/>
    </row>
    <row r="10" spans="1:14" s="21" customFormat="1" ht="12.75" customHeight="1">
      <c r="A10" s="239" t="s">
        <v>79</v>
      </c>
      <c r="B10" s="16"/>
      <c r="C10" s="16"/>
      <c r="D10" s="16"/>
      <c r="E10" s="16"/>
      <c r="F10" s="16"/>
      <c r="G10" s="16"/>
      <c r="H10" s="16"/>
      <c r="I10" s="16"/>
      <c r="J10" s="16"/>
      <c r="K10" s="16"/>
      <c r="L10" s="16"/>
      <c r="M10" s="16"/>
      <c r="N10" s="240"/>
    </row>
    <row r="11" spans="1:14" s="21" customFormat="1" ht="12.75">
      <c r="A11" s="239" t="s">
        <v>1027</v>
      </c>
      <c r="B11" s="16"/>
      <c r="C11" s="16"/>
      <c r="D11" s="16"/>
      <c r="E11" s="16"/>
      <c r="F11" s="16"/>
      <c r="G11" s="16"/>
      <c r="H11" s="16"/>
      <c r="I11" s="16"/>
      <c r="J11" s="16"/>
      <c r="K11" s="16"/>
      <c r="L11" s="16"/>
      <c r="M11" s="16"/>
      <c r="N11" s="240"/>
    </row>
    <row r="12" spans="1:14" s="21" customFormat="1" ht="12.75">
      <c r="A12" s="239" t="s">
        <v>405</v>
      </c>
      <c r="B12" s="16"/>
      <c r="C12" s="16"/>
      <c r="D12" s="16"/>
      <c r="E12" s="16"/>
      <c r="F12" s="16"/>
      <c r="G12" s="16"/>
      <c r="H12" s="16"/>
      <c r="I12" s="16"/>
      <c r="J12" s="16"/>
      <c r="K12" s="16"/>
      <c r="L12" s="16"/>
      <c r="M12" s="16"/>
      <c r="N12" s="240"/>
    </row>
    <row r="13" spans="1:14" s="21" customFormat="1" ht="12.75">
      <c r="A13" s="239" t="s">
        <v>190</v>
      </c>
      <c r="B13" s="16"/>
      <c r="C13" s="16"/>
      <c r="D13" s="16"/>
      <c r="E13" s="16"/>
      <c r="F13" s="16"/>
      <c r="G13" s="16"/>
      <c r="H13" s="16"/>
      <c r="I13" s="16"/>
      <c r="J13" s="16"/>
      <c r="K13" s="16"/>
      <c r="L13" s="16"/>
      <c r="M13" s="16"/>
      <c r="N13" s="240"/>
    </row>
    <row r="14" spans="1:14" s="60" customFormat="1" ht="12.75">
      <c r="A14" s="241"/>
      <c r="B14" s="242"/>
      <c r="C14" s="242"/>
      <c r="D14" s="242"/>
      <c r="E14" s="242"/>
      <c r="F14" s="242"/>
      <c r="G14" s="242"/>
      <c r="H14" s="242"/>
      <c r="I14" s="242"/>
      <c r="J14" s="242"/>
      <c r="K14" s="242"/>
      <c r="L14" s="242"/>
      <c r="M14" s="242"/>
      <c r="N14" s="243"/>
    </row>
    <row r="16" spans="1:14" ht="12.75" customHeight="1">
      <c r="A16" s="56" t="s">
        <v>31</v>
      </c>
      <c r="B16" s="57"/>
      <c r="C16" s="57"/>
      <c r="D16" s="57"/>
      <c r="E16" s="57"/>
      <c r="F16" s="57"/>
      <c r="G16" s="57"/>
      <c r="H16" s="57"/>
      <c r="I16" s="57"/>
      <c r="J16" s="57"/>
      <c r="K16" s="57"/>
      <c r="L16" s="57"/>
      <c r="M16" s="57"/>
      <c r="N16" s="58"/>
    </row>
    <row r="17" spans="1:14" ht="12.75" customHeight="1">
      <c r="A17" s="62" t="s">
        <v>44</v>
      </c>
      <c r="B17" s="63"/>
      <c r="C17" s="64"/>
      <c r="D17" s="65" t="s">
        <v>61</v>
      </c>
      <c r="E17" s="66"/>
      <c r="F17" s="66"/>
      <c r="G17" s="66"/>
      <c r="H17" s="66"/>
      <c r="I17" s="66"/>
      <c r="J17" s="66"/>
      <c r="K17" s="66"/>
      <c r="L17" s="66"/>
      <c r="M17" s="66"/>
      <c r="N17" s="67"/>
    </row>
    <row r="18" spans="1:14" ht="12.75">
      <c r="A18" s="68"/>
      <c r="B18" s="69"/>
      <c r="C18" s="70"/>
      <c r="D18" s="71" t="s">
        <v>62</v>
      </c>
      <c r="E18" s="52"/>
      <c r="F18" s="52"/>
      <c r="G18" s="52"/>
      <c r="H18" s="52"/>
      <c r="I18" s="52"/>
      <c r="J18" s="52"/>
      <c r="K18" s="52"/>
      <c r="L18" s="52"/>
      <c r="M18" s="52"/>
      <c r="N18" s="53"/>
    </row>
    <row r="19" spans="1:14" ht="12.75" customHeight="1">
      <c r="A19" s="72" t="s">
        <v>45</v>
      </c>
      <c r="B19" s="73"/>
      <c r="C19" s="74"/>
      <c r="D19" s="75" t="s">
        <v>39</v>
      </c>
      <c r="E19" s="76"/>
      <c r="F19" s="76"/>
      <c r="G19" s="76"/>
      <c r="H19" s="76"/>
      <c r="I19" s="76"/>
      <c r="J19" s="76"/>
      <c r="K19" s="76"/>
      <c r="L19" s="76"/>
      <c r="M19" s="76"/>
      <c r="N19" s="77"/>
    </row>
    <row r="20" spans="1:14" ht="12.75" customHeight="1">
      <c r="A20" s="62" t="s">
        <v>359</v>
      </c>
      <c r="B20" s="63"/>
      <c r="C20" s="64"/>
      <c r="D20" s="65" t="s">
        <v>360</v>
      </c>
      <c r="E20" s="66"/>
      <c r="F20" s="66"/>
      <c r="G20" s="66"/>
      <c r="H20" s="66"/>
      <c r="I20" s="66"/>
      <c r="J20" s="66"/>
      <c r="K20" s="66"/>
      <c r="L20" s="66"/>
      <c r="M20" s="66"/>
      <c r="N20" s="67"/>
    </row>
    <row r="21" spans="1:14" ht="12.75" customHeight="1">
      <c r="A21" s="62" t="s">
        <v>40</v>
      </c>
      <c r="B21" s="63"/>
      <c r="C21" s="64"/>
      <c r="D21" s="65" t="s">
        <v>63</v>
      </c>
      <c r="E21" s="66"/>
      <c r="F21" s="66"/>
      <c r="G21" s="66"/>
      <c r="H21" s="66"/>
      <c r="I21" s="66"/>
      <c r="J21" s="66"/>
      <c r="K21" s="66"/>
      <c r="L21" s="66"/>
      <c r="M21" s="66"/>
      <c r="N21" s="67"/>
    </row>
    <row r="22" spans="1:14" ht="12.75">
      <c r="A22" s="78"/>
      <c r="B22" s="79"/>
      <c r="C22" s="80"/>
      <c r="D22" s="49" t="s">
        <v>64</v>
      </c>
      <c r="E22" s="50"/>
      <c r="F22" s="50"/>
      <c r="G22" s="50"/>
      <c r="H22" s="50"/>
      <c r="I22" s="50"/>
      <c r="J22" s="50"/>
      <c r="K22" s="50"/>
      <c r="L22" s="50"/>
      <c r="M22" s="50"/>
      <c r="N22" s="51"/>
    </row>
    <row r="23" spans="1:14" ht="12.75" customHeight="1">
      <c r="A23" s="68"/>
      <c r="B23" s="69"/>
      <c r="C23" s="70"/>
      <c r="D23" s="71" t="s">
        <v>65</v>
      </c>
      <c r="E23" s="52"/>
      <c r="F23" s="52"/>
      <c r="G23" s="52"/>
      <c r="H23" s="52"/>
      <c r="I23" s="52"/>
      <c r="J23" s="52"/>
      <c r="K23" s="52"/>
      <c r="L23" s="52"/>
      <c r="M23" s="52"/>
      <c r="N23" s="53"/>
    </row>
    <row r="24" spans="1:14" ht="12.75" customHeight="1">
      <c r="A24" s="62" t="s">
        <v>41</v>
      </c>
      <c r="B24" s="63"/>
      <c r="C24" s="64"/>
      <c r="D24" s="65" t="s">
        <v>66</v>
      </c>
      <c r="E24" s="66"/>
      <c r="F24" s="66"/>
      <c r="G24" s="66"/>
      <c r="H24" s="66"/>
      <c r="I24" s="66"/>
      <c r="J24" s="66"/>
      <c r="K24" s="66"/>
      <c r="L24" s="66"/>
      <c r="M24" s="66"/>
      <c r="N24" s="67"/>
    </row>
    <row r="25" spans="1:14" ht="12.75">
      <c r="A25" s="68"/>
      <c r="B25" s="69"/>
      <c r="C25" s="70"/>
      <c r="D25" s="71" t="s">
        <v>67</v>
      </c>
      <c r="E25" s="52"/>
      <c r="F25" s="52"/>
      <c r="G25" s="52"/>
      <c r="H25" s="52"/>
      <c r="I25" s="52"/>
      <c r="J25" s="52"/>
      <c r="K25" s="52"/>
      <c r="L25" s="52"/>
      <c r="M25" s="52"/>
      <c r="N25" s="53"/>
    </row>
    <row r="26" spans="1:14" ht="12.75" customHeight="1">
      <c r="A26" s="62" t="s">
        <v>46</v>
      </c>
      <c r="B26" s="63"/>
      <c r="C26" s="64"/>
      <c r="D26" s="65" t="s">
        <v>68</v>
      </c>
      <c r="E26" s="66"/>
      <c r="F26" s="66"/>
      <c r="G26" s="66"/>
      <c r="H26" s="66"/>
      <c r="I26" s="66"/>
      <c r="J26" s="66"/>
      <c r="K26" s="66"/>
      <c r="L26" s="66"/>
      <c r="M26" s="66"/>
      <c r="N26" s="67"/>
    </row>
    <row r="27" spans="1:14" ht="12.75">
      <c r="A27" s="68"/>
      <c r="B27" s="69"/>
      <c r="C27" s="70"/>
      <c r="D27" s="71" t="s">
        <v>69</v>
      </c>
      <c r="E27" s="52"/>
      <c r="F27" s="52"/>
      <c r="G27" s="52"/>
      <c r="H27" s="52"/>
      <c r="I27" s="52"/>
      <c r="J27" s="52"/>
      <c r="K27" s="52"/>
      <c r="L27" s="52"/>
      <c r="M27" s="52"/>
      <c r="N27" s="53"/>
    </row>
    <row r="28" spans="1:14" ht="12.75" customHeight="1">
      <c r="A28" s="72" t="s">
        <v>82</v>
      </c>
      <c r="B28" s="73"/>
      <c r="C28" s="74"/>
      <c r="D28" s="75" t="s">
        <v>47</v>
      </c>
      <c r="E28" s="76"/>
      <c r="F28" s="76"/>
      <c r="G28" s="76"/>
      <c r="H28" s="76"/>
      <c r="I28" s="76"/>
      <c r="J28" s="76"/>
      <c r="K28" s="76"/>
      <c r="L28" s="76"/>
      <c r="M28" s="76"/>
      <c r="N28" s="77"/>
    </row>
    <row r="29" spans="1:14" ht="12.75" customHeight="1">
      <c r="A29" s="62" t="s">
        <v>83</v>
      </c>
      <c r="B29" s="63"/>
      <c r="C29" s="64"/>
      <c r="D29" s="65" t="s">
        <v>70</v>
      </c>
      <c r="E29" s="66"/>
      <c r="F29" s="66"/>
      <c r="G29" s="66"/>
      <c r="H29" s="66"/>
      <c r="I29" s="66"/>
      <c r="J29" s="66"/>
      <c r="K29" s="66"/>
      <c r="L29" s="66"/>
      <c r="M29" s="66"/>
      <c r="N29" s="67"/>
    </row>
    <row r="30" spans="1:14" ht="12.75">
      <c r="A30" s="68"/>
      <c r="B30" s="69"/>
      <c r="C30" s="70"/>
      <c r="D30" s="71" t="s">
        <v>71</v>
      </c>
      <c r="E30" s="52"/>
      <c r="F30" s="52"/>
      <c r="G30" s="52"/>
      <c r="H30" s="52"/>
      <c r="I30" s="52"/>
      <c r="J30" s="52"/>
      <c r="K30" s="52"/>
      <c r="L30" s="52"/>
      <c r="M30" s="52"/>
      <c r="N30" s="53"/>
    </row>
    <row r="31" spans="1:14" ht="12.75" customHeight="1">
      <c r="A31" s="62" t="s">
        <v>43</v>
      </c>
      <c r="B31" s="63"/>
      <c r="C31" s="64"/>
      <c r="D31" s="65" t="s">
        <v>72</v>
      </c>
      <c r="E31" s="66"/>
      <c r="F31" s="66"/>
      <c r="G31" s="66"/>
      <c r="H31" s="66"/>
      <c r="I31" s="66"/>
      <c r="J31" s="66"/>
      <c r="K31" s="66"/>
      <c r="L31" s="66"/>
      <c r="M31" s="66"/>
      <c r="N31" s="67"/>
    </row>
    <row r="32" spans="1:14" ht="12.75">
      <c r="A32" s="78"/>
      <c r="B32" s="79"/>
      <c r="C32" s="80"/>
      <c r="D32" s="49" t="s">
        <v>73</v>
      </c>
      <c r="E32" s="50"/>
      <c r="F32" s="50"/>
      <c r="G32" s="50"/>
      <c r="H32" s="50"/>
      <c r="I32" s="50"/>
      <c r="J32" s="50"/>
      <c r="K32" s="50"/>
      <c r="L32" s="50"/>
      <c r="M32" s="50"/>
      <c r="N32" s="51"/>
    </row>
    <row r="33" spans="1:14" ht="12.75">
      <c r="A33" s="78"/>
      <c r="B33" s="79"/>
      <c r="C33" s="80"/>
      <c r="D33" s="49" t="s">
        <v>76</v>
      </c>
      <c r="E33" s="50"/>
      <c r="F33" s="50"/>
      <c r="G33" s="50"/>
      <c r="H33" s="50"/>
      <c r="I33" s="50"/>
      <c r="J33" s="50"/>
      <c r="K33" s="50"/>
      <c r="L33" s="50"/>
      <c r="M33" s="50"/>
      <c r="N33" s="51"/>
    </row>
    <row r="34" spans="1:14" ht="12.75">
      <c r="A34" s="78"/>
      <c r="B34" s="79"/>
      <c r="C34" s="80"/>
      <c r="D34" s="49" t="s">
        <v>74</v>
      </c>
      <c r="E34" s="50"/>
      <c r="F34" s="50"/>
      <c r="G34" s="50"/>
      <c r="H34" s="50"/>
      <c r="I34" s="50"/>
      <c r="J34" s="50"/>
      <c r="K34" s="50"/>
      <c r="L34" s="50"/>
      <c r="M34" s="50"/>
      <c r="N34" s="51"/>
    </row>
    <row r="35" spans="1:14" ht="12.75">
      <c r="A35" s="68"/>
      <c r="B35" s="69"/>
      <c r="C35" s="70"/>
      <c r="D35" s="71" t="s">
        <v>75</v>
      </c>
      <c r="E35" s="52"/>
      <c r="F35" s="52"/>
      <c r="G35" s="52"/>
      <c r="H35" s="52"/>
      <c r="I35" s="52"/>
      <c r="J35" s="52"/>
      <c r="K35" s="52"/>
      <c r="L35" s="52"/>
      <c r="M35" s="52"/>
      <c r="N35" s="53"/>
    </row>
    <row r="36" spans="1:14" ht="12.75" customHeight="1">
      <c r="A36" s="62" t="s">
        <v>49</v>
      </c>
      <c r="B36" s="63"/>
      <c r="C36" s="64"/>
      <c r="D36" s="65" t="s">
        <v>77</v>
      </c>
      <c r="E36" s="66"/>
      <c r="F36" s="66"/>
      <c r="G36" s="66"/>
      <c r="H36" s="66"/>
      <c r="I36" s="66"/>
      <c r="J36" s="66"/>
      <c r="K36" s="66"/>
      <c r="L36" s="66"/>
      <c r="M36" s="66"/>
      <c r="N36" s="67"/>
    </row>
    <row r="37" spans="1:14" ht="12.75">
      <c r="A37" s="68"/>
      <c r="B37" s="69"/>
      <c r="C37" s="70"/>
      <c r="D37" s="71" t="s">
        <v>78</v>
      </c>
      <c r="E37" s="52"/>
      <c r="F37" s="52"/>
      <c r="G37" s="52"/>
      <c r="H37" s="52"/>
      <c r="I37" s="52"/>
      <c r="J37" s="52"/>
      <c r="K37" s="52"/>
      <c r="L37" s="52"/>
      <c r="M37" s="52"/>
      <c r="N37" s="53"/>
    </row>
    <row r="38" spans="1:14" ht="12.75" customHeight="1">
      <c r="A38" s="72" t="s">
        <v>48</v>
      </c>
      <c r="B38" s="73"/>
      <c r="C38" s="74"/>
      <c r="D38" s="75" t="s">
        <v>42</v>
      </c>
      <c r="E38" s="76"/>
      <c r="F38" s="76"/>
      <c r="G38" s="76"/>
      <c r="H38" s="76"/>
      <c r="I38" s="76"/>
      <c r="J38" s="76"/>
      <c r="K38" s="76"/>
      <c r="L38" s="76"/>
      <c r="M38" s="76"/>
      <c r="N38" s="77"/>
    </row>
    <row r="39" spans="1:14" ht="12.75">
      <c r="A39" s="181" t="s">
        <v>484</v>
      </c>
      <c r="B39" s="182"/>
      <c r="C39" s="183"/>
      <c r="D39" s="254" t="s">
        <v>485</v>
      </c>
      <c r="E39" s="255"/>
      <c r="F39" s="255"/>
      <c r="G39" s="255"/>
      <c r="H39" s="255"/>
      <c r="I39" s="255"/>
      <c r="J39" s="255"/>
      <c r="K39" s="255"/>
      <c r="L39" s="255"/>
      <c r="M39" s="255"/>
      <c r="N39" s="256"/>
    </row>
    <row r="40" spans="1:14" ht="12.75">
      <c r="A40" s="184"/>
      <c r="B40" s="79"/>
      <c r="C40" s="185"/>
      <c r="D40" s="257"/>
      <c r="E40" s="258"/>
      <c r="F40" s="258"/>
      <c r="G40" s="258"/>
      <c r="H40" s="258"/>
      <c r="I40" s="258"/>
      <c r="J40" s="258"/>
      <c r="K40" s="258"/>
      <c r="L40" s="258"/>
      <c r="M40" s="258"/>
      <c r="N40" s="259"/>
    </row>
    <row r="41" spans="1:14" ht="12.75">
      <c r="A41" s="186"/>
      <c r="B41" s="187"/>
      <c r="C41" s="188"/>
      <c r="D41" s="260"/>
      <c r="E41" s="261"/>
      <c r="F41" s="261"/>
      <c r="G41" s="261"/>
      <c r="H41" s="261"/>
      <c r="I41" s="261"/>
      <c r="J41" s="261"/>
      <c r="K41" s="261"/>
      <c r="L41" s="261"/>
      <c r="M41" s="261"/>
      <c r="N41" s="262"/>
    </row>
    <row r="42" spans="1:14" ht="12.75">
      <c r="A42" s="181" t="s">
        <v>531</v>
      </c>
      <c r="B42" s="182"/>
      <c r="C42" s="183"/>
      <c r="D42" s="254" t="s">
        <v>532</v>
      </c>
      <c r="E42" s="255"/>
      <c r="F42" s="255"/>
      <c r="G42" s="255"/>
      <c r="H42" s="255"/>
      <c r="I42" s="255"/>
      <c r="J42" s="255"/>
      <c r="K42" s="255"/>
      <c r="L42" s="255"/>
      <c r="M42" s="255"/>
      <c r="N42" s="256"/>
    </row>
    <row r="43" spans="1:14" ht="12.75">
      <c r="A43" s="186"/>
      <c r="B43" s="187"/>
      <c r="C43" s="188"/>
      <c r="D43" s="260"/>
      <c r="E43" s="261"/>
      <c r="F43" s="261"/>
      <c r="G43" s="261"/>
      <c r="H43" s="261"/>
      <c r="I43" s="261"/>
      <c r="J43" s="261"/>
      <c r="K43" s="261"/>
      <c r="L43" s="261"/>
      <c r="M43" s="261"/>
      <c r="N43" s="262"/>
    </row>
  </sheetData>
  <sheetProtection/>
  <mergeCells count="2">
    <mergeCell ref="D39:N41"/>
    <mergeCell ref="D42:N43"/>
  </mergeCells>
  <printOptions horizontalCentered="1"/>
  <pageMargins left="0.25" right="0.25" top="0.5" bottom="0.5" header="0.25" footer="0.25"/>
  <pageSetup horizontalDpi="1200" verticalDpi="1200" orientation="landscape"/>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AA86"/>
  <sheetViews>
    <sheetView showGridLines="0" tabSelected="1" zoomScale="80" zoomScaleNormal="80" zoomScalePageLayoutView="0" workbookViewId="0" topLeftCell="H1">
      <pane ySplit="2" topLeftCell="A3" activePane="bottomLeft" state="frozen"/>
      <selection pane="topLeft" activeCell="A1" sqref="A1"/>
      <selection pane="bottomLeft" activeCell="Y1" sqref="Y1:Y16384"/>
    </sheetView>
  </sheetViews>
  <sheetFormatPr defaultColWidth="11.421875" defaultRowHeight="12.75"/>
  <cols>
    <col min="1" max="1" width="10.140625" style="26" customWidth="1"/>
    <col min="2" max="2" width="8.7109375" style="26" customWidth="1"/>
    <col min="3" max="3" width="18.7109375" style="26" customWidth="1"/>
    <col min="4" max="4" width="10.28125" style="26" customWidth="1"/>
    <col min="5" max="5" width="14.421875" style="26" customWidth="1"/>
    <col min="6" max="6" width="31.421875" style="26" customWidth="1"/>
    <col min="7" max="7" width="32.28125" style="26" customWidth="1"/>
    <col min="8" max="8" width="30.7109375" style="26" customWidth="1"/>
    <col min="9" max="9" width="18.421875" style="26" customWidth="1"/>
    <col min="10" max="10" width="10.28125" style="26" customWidth="1"/>
    <col min="11" max="11" width="18.421875" style="121" customWidth="1"/>
    <col min="12" max="12" width="14.28125" style="26" customWidth="1"/>
    <col min="13" max="14" width="12.140625" style="157" customWidth="1"/>
    <col min="15" max="15" width="96.28125" style="157" customWidth="1"/>
    <col min="16" max="24" width="11.421875" style="26" customWidth="1"/>
    <col min="25" max="25" width="16.00390625" style="26" hidden="1" customWidth="1"/>
    <col min="26" max="26" width="11.421875" style="0" customWidth="1"/>
    <col min="27" max="16384" width="11.421875" style="26" customWidth="1"/>
  </cols>
  <sheetData>
    <row r="1" spans="1:25" ht="12.75">
      <c r="A1" s="55" t="s">
        <v>37</v>
      </c>
      <c r="B1" s="47"/>
      <c r="C1" s="47"/>
      <c r="D1" s="47"/>
      <c r="E1" s="47"/>
      <c r="F1" s="47"/>
      <c r="G1" s="47"/>
      <c r="H1" s="47"/>
      <c r="I1" s="47"/>
      <c r="J1" s="47"/>
      <c r="K1" s="118"/>
      <c r="L1" s="47"/>
      <c r="M1" s="47"/>
      <c r="N1" s="158"/>
      <c r="O1" s="201"/>
      <c r="Y1" s="47"/>
    </row>
    <row r="2" spans="1:25" ht="39" customHeight="1">
      <c r="A2" s="81" t="s">
        <v>14</v>
      </c>
      <c r="B2" s="81" t="s">
        <v>28</v>
      </c>
      <c r="C2" s="81" t="s">
        <v>362</v>
      </c>
      <c r="D2" s="81" t="s">
        <v>15</v>
      </c>
      <c r="E2" s="81" t="s">
        <v>16</v>
      </c>
      <c r="F2" s="81" t="s">
        <v>51</v>
      </c>
      <c r="G2" s="81" t="s">
        <v>93</v>
      </c>
      <c r="H2" s="81" t="s">
        <v>17</v>
      </c>
      <c r="I2" s="81" t="s">
        <v>18</v>
      </c>
      <c r="J2" s="81" t="s">
        <v>6</v>
      </c>
      <c r="K2" s="115" t="s">
        <v>32</v>
      </c>
      <c r="L2" s="81" t="s">
        <v>52</v>
      </c>
      <c r="M2" s="155" t="s">
        <v>478</v>
      </c>
      <c r="N2" s="156" t="s">
        <v>533</v>
      </c>
      <c r="O2" s="156" t="s">
        <v>534</v>
      </c>
      <c r="Y2" s="156" t="s">
        <v>535</v>
      </c>
    </row>
    <row r="3" spans="1:25" ht="132.75" customHeight="1">
      <c r="A3" s="107" t="s">
        <v>193</v>
      </c>
      <c r="B3" s="124" t="s">
        <v>450</v>
      </c>
      <c r="C3" s="124" t="s">
        <v>451</v>
      </c>
      <c r="D3" s="92" t="s">
        <v>95</v>
      </c>
      <c r="E3" s="108"/>
      <c r="F3" s="87" t="s">
        <v>413</v>
      </c>
      <c r="G3" s="87" t="s">
        <v>414</v>
      </c>
      <c r="H3" s="87" t="s">
        <v>415</v>
      </c>
      <c r="I3" s="113"/>
      <c r="J3" s="110"/>
      <c r="K3" s="119" t="s">
        <v>420</v>
      </c>
      <c r="L3" s="113"/>
      <c r="M3" s="159" t="s">
        <v>479</v>
      </c>
      <c r="N3" s="199" t="s">
        <v>1028</v>
      </c>
      <c r="O3" s="244" t="s">
        <v>1029</v>
      </c>
      <c r="Y3" s="161" t="e">
        <f>IF(OR(J3="Fail",ISBLANK(J3)),INDEX('Issue Code Table'!C:C,MATCH(N:N,'Issue Code Table'!A:A,0)),IF(M3="Critical",6,IF(M3="Significant",5,IF(M3="Moderate",3,2))))</f>
        <v>#N/A</v>
      </c>
    </row>
    <row r="4" spans="1:25" ht="199.5" customHeight="1">
      <c r="A4" s="107" t="s">
        <v>194</v>
      </c>
      <c r="B4" s="124" t="s">
        <v>450</v>
      </c>
      <c r="C4" s="124" t="s">
        <v>451</v>
      </c>
      <c r="D4" s="92" t="s">
        <v>99</v>
      </c>
      <c r="E4" s="108" t="s">
        <v>203</v>
      </c>
      <c r="F4" s="87" t="s">
        <v>416</v>
      </c>
      <c r="G4" s="87" t="s">
        <v>438</v>
      </c>
      <c r="H4" s="87" t="s">
        <v>417</v>
      </c>
      <c r="I4" s="113"/>
      <c r="J4" s="110"/>
      <c r="K4" s="119" t="s">
        <v>420</v>
      </c>
      <c r="L4" s="113"/>
      <c r="M4" s="159" t="s">
        <v>479</v>
      </c>
      <c r="N4" s="199" t="s">
        <v>1030</v>
      </c>
      <c r="O4" s="245" t="s">
        <v>1031</v>
      </c>
      <c r="Y4" s="161" t="e">
        <f>IF(OR(J4="Fail",ISBLANK(J4)),INDEX('Issue Code Table'!C:C,MATCH(N:N,'Issue Code Table'!A:A,0)),IF(M4="Critical",6,IF(M4="Significant",5,IF(M4="Moderate",3,2))))</f>
        <v>#N/A</v>
      </c>
    </row>
    <row r="5" spans="1:25" ht="114.75">
      <c r="A5" s="107" t="s">
        <v>197</v>
      </c>
      <c r="B5" s="107" t="s">
        <v>94</v>
      </c>
      <c r="C5" s="108" t="s">
        <v>363</v>
      </c>
      <c r="D5" s="108" t="s">
        <v>95</v>
      </c>
      <c r="E5" s="108"/>
      <c r="F5" s="108" t="s">
        <v>96</v>
      </c>
      <c r="G5" s="107" t="s">
        <v>443</v>
      </c>
      <c r="H5" s="108" t="s">
        <v>97</v>
      </c>
      <c r="I5" s="109"/>
      <c r="J5" s="110"/>
      <c r="K5" s="89" t="s">
        <v>444</v>
      </c>
      <c r="L5" s="90"/>
      <c r="M5" s="159" t="s">
        <v>481</v>
      </c>
      <c r="N5" s="199" t="s">
        <v>487</v>
      </c>
      <c r="O5" s="245" t="s">
        <v>1032</v>
      </c>
      <c r="Y5" s="161">
        <f>IF(OR(J5="Fail",ISBLANK(J5)),INDEX('Issue Code Table'!C:C,MATCH(N:N,'Issue Code Table'!A:A,0)),IF(M5="Critical",6,IF(M5="Significant",5,IF(M5="Moderate",3,2))))</f>
        <v>4</v>
      </c>
    </row>
    <row r="6" spans="1:25" ht="63.75">
      <c r="A6" s="107" t="s">
        <v>198</v>
      </c>
      <c r="B6" s="108" t="s">
        <v>98</v>
      </c>
      <c r="C6" s="108" t="s">
        <v>364</v>
      </c>
      <c r="D6" s="108" t="s">
        <v>99</v>
      </c>
      <c r="E6" s="108" t="s">
        <v>100</v>
      </c>
      <c r="F6" s="108" t="s">
        <v>195</v>
      </c>
      <c r="G6" s="108" t="s">
        <v>196</v>
      </c>
      <c r="H6" s="108" t="s">
        <v>101</v>
      </c>
      <c r="I6" s="109"/>
      <c r="J6" s="110"/>
      <c r="K6" s="88"/>
      <c r="L6" s="88"/>
      <c r="M6" s="159" t="s">
        <v>480</v>
      </c>
      <c r="N6" s="199" t="s">
        <v>488</v>
      </c>
      <c r="O6" s="245" t="s">
        <v>1033</v>
      </c>
      <c r="Y6" s="161">
        <f>IF(OR(J6="Fail",ISBLANK(J6)),INDEX('Issue Code Table'!C:C,MATCH(N:N,'Issue Code Table'!A:A,0)),IF(M6="Critical",6,IF(M6="Significant",5,IF(M6="Moderate",3,2))))</f>
        <v>4</v>
      </c>
    </row>
    <row r="7" spans="1:25" ht="153">
      <c r="A7" s="107" t="s">
        <v>202</v>
      </c>
      <c r="B7" s="108" t="s">
        <v>98</v>
      </c>
      <c r="C7" s="108" t="s">
        <v>364</v>
      </c>
      <c r="D7" s="108" t="s">
        <v>95</v>
      </c>
      <c r="E7" s="108"/>
      <c r="F7" s="108" t="s">
        <v>404</v>
      </c>
      <c r="G7" s="108" t="s">
        <v>102</v>
      </c>
      <c r="H7" s="92" t="s">
        <v>1034</v>
      </c>
      <c r="I7" s="109"/>
      <c r="J7" s="110"/>
      <c r="K7" s="89" t="s">
        <v>445</v>
      </c>
      <c r="L7" s="113"/>
      <c r="M7" s="159" t="s">
        <v>480</v>
      </c>
      <c r="N7" s="199" t="s">
        <v>599</v>
      </c>
      <c r="O7" s="245" t="s">
        <v>1035</v>
      </c>
      <c r="Y7" s="161">
        <f>IF(OR(J7="Fail",ISBLANK(J7)),INDEX('Issue Code Table'!C:C,MATCH(N:N,'Issue Code Table'!A:A,0)),IF(M7="Critical",6,IF(M7="Significant",5,IF(M7="Moderate",3,2))))</f>
        <v>5</v>
      </c>
    </row>
    <row r="8" spans="1:25" ht="201.75" customHeight="1">
      <c r="A8" s="107" t="s">
        <v>207</v>
      </c>
      <c r="B8" s="108" t="s">
        <v>103</v>
      </c>
      <c r="C8" s="108" t="s">
        <v>365</v>
      </c>
      <c r="D8" s="108" t="s">
        <v>104</v>
      </c>
      <c r="E8" s="108"/>
      <c r="F8" s="108" t="s">
        <v>199</v>
      </c>
      <c r="G8" s="108" t="s">
        <v>200</v>
      </c>
      <c r="H8" s="108" t="s">
        <v>201</v>
      </c>
      <c r="I8" s="109"/>
      <c r="J8" s="110"/>
      <c r="K8" s="89"/>
      <c r="L8" s="90"/>
      <c r="M8" s="159" t="s">
        <v>480</v>
      </c>
      <c r="N8" s="199" t="s">
        <v>1037</v>
      </c>
      <c r="O8" s="244" t="s">
        <v>1036</v>
      </c>
      <c r="Y8" s="161">
        <f>IF(OR(J8="Fail",ISBLANK(J8)),INDEX('Issue Code Table'!C:C,MATCH(N:N,'Issue Code Table'!A:A,0)),IF(M8="Critical",6,IF(M8="Significant",5,IF(M8="Moderate",3,2))))</f>
        <v>5</v>
      </c>
    </row>
    <row r="9" spans="1:25" ht="63.75">
      <c r="A9" s="107" t="s">
        <v>210</v>
      </c>
      <c r="B9" s="108" t="s">
        <v>103</v>
      </c>
      <c r="C9" s="108" t="s">
        <v>365</v>
      </c>
      <c r="D9" s="108" t="s">
        <v>104</v>
      </c>
      <c r="E9" s="108" t="s">
        <v>203</v>
      </c>
      <c r="F9" s="108" t="s">
        <v>204</v>
      </c>
      <c r="G9" s="108" t="s">
        <v>205</v>
      </c>
      <c r="H9" s="108" t="s">
        <v>206</v>
      </c>
      <c r="I9" s="109"/>
      <c r="J9" s="110"/>
      <c r="K9" s="89"/>
      <c r="L9" s="90"/>
      <c r="M9" s="159" t="s">
        <v>480</v>
      </c>
      <c r="N9" s="199" t="s">
        <v>1037</v>
      </c>
      <c r="O9" s="244" t="s">
        <v>1036</v>
      </c>
      <c r="Y9" s="161">
        <f>IF(OR(J9="Fail",ISBLANK(J9)),INDEX('Issue Code Table'!C:C,MATCH(N:N,'Issue Code Table'!A:A,0)),IF(M9="Critical",6,IF(M9="Significant",5,IF(M9="Moderate",3,2))))</f>
        <v>5</v>
      </c>
    </row>
    <row r="10" spans="1:25" ht="89.25">
      <c r="A10" s="107" t="s">
        <v>211</v>
      </c>
      <c r="B10" s="108" t="s">
        <v>103</v>
      </c>
      <c r="C10" s="108" t="s">
        <v>365</v>
      </c>
      <c r="D10" s="108" t="s">
        <v>104</v>
      </c>
      <c r="E10" s="108" t="s">
        <v>203</v>
      </c>
      <c r="F10" s="108" t="s">
        <v>105</v>
      </c>
      <c r="G10" s="108" t="s">
        <v>208</v>
      </c>
      <c r="H10" s="108" t="s">
        <v>209</v>
      </c>
      <c r="I10" s="109"/>
      <c r="J10" s="110"/>
      <c r="K10" s="89"/>
      <c r="L10" s="90"/>
      <c r="M10" s="159" t="s">
        <v>481</v>
      </c>
      <c r="N10" s="199" t="s">
        <v>513</v>
      </c>
      <c r="O10" s="245" t="s">
        <v>1038</v>
      </c>
      <c r="Y10" s="161">
        <f>IF(OR(J10="Fail",ISBLANK(J10)),INDEX('Issue Code Table'!C:C,MATCH(N:N,'Issue Code Table'!A:A,0)),IF(M10="Critical",6,IF(M10="Significant",5,IF(M10="Moderate",3,2))))</f>
        <v>5</v>
      </c>
    </row>
    <row r="11" spans="1:25" ht="165.75">
      <c r="A11" s="107" t="s">
        <v>212</v>
      </c>
      <c r="B11" s="108" t="s">
        <v>106</v>
      </c>
      <c r="C11" s="108" t="s">
        <v>366</v>
      </c>
      <c r="D11" s="108" t="s">
        <v>107</v>
      </c>
      <c r="E11" s="108" t="s">
        <v>108</v>
      </c>
      <c r="F11" s="108" t="s">
        <v>109</v>
      </c>
      <c r="G11" s="107" t="s">
        <v>110</v>
      </c>
      <c r="H11" s="92" t="s">
        <v>111</v>
      </c>
      <c r="I11" s="125" t="s">
        <v>442</v>
      </c>
      <c r="J11" s="110"/>
      <c r="K11" s="89" t="s">
        <v>446</v>
      </c>
      <c r="L11" s="90"/>
      <c r="M11" s="159" t="s">
        <v>482</v>
      </c>
      <c r="N11" s="199" t="s">
        <v>542</v>
      </c>
      <c r="O11" s="245" t="s">
        <v>1039</v>
      </c>
      <c r="Y11" s="161">
        <f>IF(OR(J11="Fail",ISBLANK(J11)),INDEX('Issue Code Table'!C:C,MATCH(N:N,'Issue Code Table'!A:A,0)),IF(M11="Critical",6,IF(M11="Significant",5,IF(M11="Moderate",3,2))))</f>
        <v>2</v>
      </c>
    </row>
    <row r="12" spans="1:25" ht="127.5" customHeight="1">
      <c r="A12" s="107" t="s">
        <v>213</v>
      </c>
      <c r="B12" s="108" t="s">
        <v>106</v>
      </c>
      <c r="C12" s="108" t="s">
        <v>366</v>
      </c>
      <c r="D12" s="108" t="s">
        <v>107</v>
      </c>
      <c r="E12" s="108" t="s">
        <v>108</v>
      </c>
      <c r="F12" s="108" t="s">
        <v>112</v>
      </c>
      <c r="G12" s="107" t="s">
        <v>441</v>
      </c>
      <c r="H12" s="189" t="s">
        <v>440</v>
      </c>
      <c r="I12" s="125" t="s">
        <v>442</v>
      </c>
      <c r="J12" s="110"/>
      <c r="K12" s="89" t="s">
        <v>447</v>
      </c>
      <c r="L12" s="90"/>
      <c r="M12" s="159" t="s">
        <v>482</v>
      </c>
      <c r="N12" s="199" t="s">
        <v>542</v>
      </c>
      <c r="O12" s="245" t="s">
        <v>1039</v>
      </c>
      <c r="Y12" s="161">
        <f>IF(OR(J12="Fail",ISBLANK(J12)),INDEX('Issue Code Table'!C:C,MATCH(N:N,'Issue Code Table'!A:A,0)),IF(M12="Critical",6,IF(M12="Significant",5,IF(M12="Moderate",3,2))))</f>
        <v>2</v>
      </c>
    </row>
    <row r="13" spans="1:25" ht="344.25">
      <c r="A13" s="107" t="s">
        <v>214</v>
      </c>
      <c r="B13" s="108" t="s">
        <v>113</v>
      </c>
      <c r="C13" s="108" t="s">
        <v>367</v>
      </c>
      <c r="D13" s="108" t="s">
        <v>104</v>
      </c>
      <c r="E13" s="108"/>
      <c r="F13" s="108" t="s">
        <v>215</v>
      </c>
      <c r="G13" s="108" t="s">
        <v>216</v>
      </c>
      <c r="H13" s="108" t="s">
        <v>217</v>
      </c>
      <c r="I13" s="109"/>
      <c r="J13" s="110"/>
      <c r="K13" s="89"/>
      <c r="L13" s="90"/>
      <c r="M13" s="159" t="s">
        <v>480</v>
      </c>
      <c r="N13" s="199" t="s">
        <v>489</v>
      </c>
      <c r="O13" s="245" t="s">
        <v>1040</v>
      </c>
      <c r="Y13" s="161">
        <f>IF(OR(J13="Fail",ISBLANK(J13)),INDEX('Issue Code Table'!C:C,MATCH(N:N,'Issue Code Table'!A:A,0)),IF(M13="Critical",6,IF(M13="Significant",5,IF(M13="Moderate",3,2))))</f>
        <v>5</v>
      </c>
    </row>
    <row r="14" spans="1:25" ht="229.5">
      <c r="A14" s="107" t="s">
        <v>218</v>
      </c>
      <c r="B14" s="108" t="s">
        <v>113</v>
      </c>
      <c r="C14" s="108" t="s">
        <v>367</v>
      </c>
      <c r="D14" s="108" t="s">
        <v>104</v>
      </c>
      <c r="E14" s="108" t="s">
        <v>203</v>
      </c>
      <c r="F14" s="108" t="s">
        <v>219</v>
      </c>
      <c r="G14" s="108" t="s">
        <v>220</v>
      </c>
      <c r="H14" s="108" t="s">
        <v>221</v>
      </c>
      <c r="I14" s="109"/>
      <c r="J14" s="110"/>
      <c r="K14" s="89"/>
      <c r="L14" s="90"/>
      <c r="M14" s="159" t="s">
        <v>480</v>
      </c>
      <c r="N14" s="199" t="s">
        <v>489</v>
      </c>
      <c r="O14" s="245" t="s">
        <v>1040</v>
      </c>
      <c r="Y14" s="161">
        <f>IF(OR(J14="Fail",ISBLANK(J14)),INDEX('Issue Code Table'!C:C,MATCH(N:N,'Issue Code Table'!A:A,0)),IF(M14="Critical",6,IF(M14="Significant",5,IF(M14="Moderate",3,2))))</f>
        <v>5</v>
      </c>
    </row>
    <row r="15" spans="1:25" ht="89.25">
      <c r="A15" s="107" t="s">
        <v>222</v>
      </c>
      <c r="B15" s="108" t="s">
        <v>113</v>
      </c>
      <c r="C15" s="108" t="s">
        <v>367</v>
      </c>
      <c r="D15" s="108" t="s">
        <v>104</v>
      </c>
      <c r="E15" s="108" t="s">
        <v>203</v>
      </c>
      <c r="F15" s="108" t="s">
        <v>219</v>
      </c>
      <c r="G15" s="108" t="s">
        <v>223</v>
      </c>
      <c r="H15" s="108" t="s">
        <v>224</v>
      </c>
      <c r="I15" s="109"/>
      <c r="J15" s="110"/>
      <c r="K15" s="89"/>
      <c r="L15" s="90"/>
      <c r="M15" s="159" t="s">
        <v>480</v>
      </c>
      <c r="N15" s="199" t="s">
        <v>489</v>
      </c>
      <c r="O15" s="245" t="s">
        <v>1040</v>
      </c>
      <c r="Y15" s="161">
        <f>IF(OR(J15="Fail",ISBLANK(J15)),INDEX('Issue Code Table'!C:C,MATCH(N:N,'Issue Code Table'!A:A,0)),IF(M15="Critical",6,IF(M15="Significant",5,IF(M15="Moderate",3,2))))</f>
        <v>5</v>
      </c>
    </row>
    <row r="16" spans="1:25" ht="280.5">
      <c r="A16" s="107" t="s">
        <v>225</v>
      </c>
      <c r="B16" s="108" t="s">
        <v>113</v>
      </c>
      <c r="C16" s="108" t="s">
        <v>367</v>
      </c>
      <c r="D16" s="108" t="s">
        <v>104</v>
      </c>
      <c r="E16" s="108"/>
      <c r="F16" s="108" t="s">
        <v>226</v>
      </c>
      <c r="G16" s="108" t="s">
        <v>227</v>
      </c>
      <c r="H16" s="108" t="s">
        <v>228</v>
      </c>
      <c r="I16" s="109"/>
      <c r="J16" s="110"/>
      <c r="K16" s="89"/>
      <c r="L16" s="90"/>
      <c r="M16" s="159" t="s">
        <v>480</v>
      </c>
      <c r="N16" s="199" t="s">
        <v>489</v>
      </c>
      <c r="O16" s="245" t="s">
        <v>1040</v>
      </c>
      <c r="Y16" s="161">
        <f>IF(OR(J16="Fail",ISBLANK(J16)),INDEX('Issue Code Table'!C:C,MATCH(N:N,'Issue Code Table'!A:A,0)),IF(M16="Critical",6,IF(M16="Significant",5,IF(M16="Moderate",3,2))))</f>
        <v>5</v>
      </c>
    </row>
    <row r="17" spans="1:25" ht="127.5">
      <c r="A17" s="107" t="s">
        <v>229</v>
      </c>
      <c r="B17" s="108" t="s">
        <v>114</v>
      </c>
      <c r="C17" s="108" t="s">
        <v>368</v>
      </c>
      <c r="D17" s="108" t="s">
        <v>107</v>
      </c>
      <c r="E17" s="108" t="s">
        <v>115</v>
      </c>
      <c r="F17" s="108" t="s">
        <v>116</v>
      </c>
      <c r="G17" s="108" t="s">
        <v>230</v>
      </c>
      <c r="H17" s="108" t="s">
        <v>231</v>
      </c>
      <c r="I17" s="109"/>
      <c r="J17" s="110"/>
      <c r="K17" s="89"/>
      <c r="L17" s="89"/>
      <c r="M17" s="159" t="s">
        <v>480</v>
      </c>
      <c r="N17" s="199" t="s">
        <v>490</v>
      </c>
      <c r="O17" s="245" t="s">
        <v>1041</v>
      </c>
      <c r="Y17" s="161">
        <f>IF(OR(J17="Fail",ISBLANK(J17)),INDEX('Issue Code Table'!C:C,MATCH(N:N,'Issue Code Table'!A:A,0)),IF(M17="Critical",6,IF(M17="Significant",5,IF(M17="Moderate",3,2))))</f>
        <v>5</v>
      </c>
    </row>
    <row r="18" spans="1:25" ht="382.5">
      <c r="A18" s="107" t="s">
        <v>232</v>
      </c>
      <c r="B18" s="108" t="s">
        <v>114</v>
      </c>
      <c r="C18" s="108" t="s">
        <v>368</v>
      </c>
      <c r="D18" s="108" t="s">
        <v>104</v>
      </c>
      <c r="E18" s="108" t="s">
        <v>233</v>
      </c>
      <c r="F18" s="108" t="s">
        <v>117</v>
      </c>
      <c r="G18" s="108" t="s">
        <v>524</v>
      </c>
      <c r="H18" s="108" t="s">
        <v>118</v>
      </c>
      <c r="I18" s="125" t="s">
        <v>442</v>
      </c>
      <c r="J18" s="110"/>
      <c r="K18" s="89" t="s">
        <v>448</v>
      </c>
      <c r="L18" s="89"/>
      <c r="M18" s="159" t="s">
        <v>480</v>
      </c>
      <c r="N18" s="199" t="s">
        <v>489</v>
      </c>
      <c r="O18" s="245" t="s">
        <v>1040</v>
      </c>
      <c r="Y18" s="161">
        <f>IF(OR(J18="Fail",ISBLANK(J18)),INDEX('Issue Code Table'!C:C,MATCH(N:N,'Issue Code Table'!A:A,0)),IF(M18="Critical",6,IF(M18="Significant",5,IF(M18="Moderate",3,2))))</f>
        <v>5</v>
      </c>
    </row>
    <row r="19" spans="1:25" ht="114.75">
      <c r="A19" s="107" t="s">
        <v>234</v>
      </c>
      <c r="B19" s="108" t="s">
        <v>114</v>
      </c>
      <c r="C19" s="108" t="s">
        <v>368</v>
      </c>
      <c r="D19" s="108" t="s">
        <v>104</v>
      </c>
      <c r="E19" s="108"/>
      <c r="F19" s="108" t="s">
        <v>235</v>
      </c>
      <c r="G19" s="108" t="s">
        <v>525</v>
      </c>
      <c r="H19" s="108" t="s">
        <v>236</v>
      </c>
      <c r="I19" s="109"/>
      <c r="J19" s="110"/>
      <c r="K19" s="89"/>
      <c r="L19" s="89"/>
      <c r="M19" s="159" t="s">
        <v>480</v>
      </c>
      <c r="N19" s="199" t="s">
        <v>489</v>
      </c>
      <c r="O19" s="245" t="s">
        <v>1040</v>
      </c>
      <c r="Y19" s="161">
        <f>IF(OR(J19="Fail",ISBLANK(J19)),INDEX('Issue Code Table'!C:C,MATCH(N:N,'Issue Code Table'!A:A,0)),IF(M19="Critical",6,IF(M19="Significant",5,IF(M19="Moderate",3,2))))</f>
        <v>5</v>
      </c>
    </row>
    <row r="20" spans="1:25" ht="89.25">
      <c r="A20" s="107" t="s">
        <v>237</v>
      </c>
      <c r="B20" s="108" t="s">
        <v>114</v>
      </c>
      <c r="C20" s="108" t="s">
        <v>368</v>
      </c>
      <c r="D20" s="108" t="s">
        <v>104</v>
      </c>
      <c r="E20" s="108"/>
      <c r="F20" s="108" t="s">
        <v>238</v>
      </c>
      <c r="G20" s="108" t="s">
        <v>239</v>
      </c>
      <c r="H20" s="108" t="s">
        <v>240</v>
      </c>
      <c r="I20" s="109"/>
      <c r="J20" s="110"/>
      <c r="K20" s="89"/>
      <c r="L20" s="89"/>
      <c r="M20" s="159" t="s">
        <v>480</v>
      </c>
      <c r="N20" s="199" t="s">
        <v>490</v>
      </c>
      <c r="O20" s="244" t="s">
        <v>1041</v>
      </c>
      <c r="Y20" s="161">
        <f>IF(OR(J20="Fail",ISBLANK(J20)),INDEX('Issue Code Table'!C:C,MATCH(N:N,'Issue Code Table'!A:A,0)),IF(M20="Critical",6,IF(M20="Significant",5,IF(M20="Moderate",3,2))))</f>
        <v>5</v>
      </c>
    </row>
    <row r="21" spans="1:25" ht="204">
      <c r="A21" s="107" t="s">
        <v>241</v>
      </c>
      <c r="B21" s="108" t="s">
        <v>114</v>
      </c>
      <c r="C21" s="108" t="s">
        <v>368</v>
      </c>
      <c r="D21" s="108" t="s">
        <v>104</v>
      </c>
      <c r="E21" s="108" t="s">
        <v>203</v>
      </c>
      <c r="F21" s="108" t="s">
        <v>242</v>
      </c>
      <c r="G21" s="108" t="s">
        <v>243</v>
      </c>
      <c r="H21" s="108" t="s">
        <v>244</v>
      </c>
      <c r="I21" s="109"/>
      <c r="J21" s="110"/>
      <c r="K21" s="89"/>
      <c r="L21" s="90"/>
      <c r="M21" s="159" t="s">
        <v>481</v>
      </c>
      <c r="N21" s="199" t="s">
        <v>609</v>
      </c>
      <c r="O21" s="244" t="s">
        <v>1042</v>
      </c>
      <c r="Y21" s="161">
        <f>IF(OR(J21="Fail",ISBLANK(J21)),INDEX('Issue Code Table'!C:C,MATCH(N:N,'Issue Code Table'!A:A,0)),IF(M21="Critical",6,IF(M21="Significant",5,IF(M21="Moderate",3,2))))</f>
        <v>6</v>
      </c>
    </row>
    <row r="22" spans="1:25" ht="159.75" customHeight="1">
      <c r="A22" s="107" t="s">
        <v>245</v>
      </c>
      <c r="B22" s="108" t="s">
        <v>114</v>
      </c>
      <c r="C22" s="108" t="s">
        <v>368</v>
      </c>
      <c r="D22" s="108" t="s">
        <v>104</v>
      </c>
      <c r="E22" s="108" t="s">
        <v>203</v>
      </c>
      <c r="F22" s="108" t="s">
        <v>246</v>
      </c>
      <c r="G22" s="108" t="s">
        <v>247</v>
      </c>
      <c r="H22" s="108" t="s">
        <v>248</v>
      </c>
      <c r="I22" s="109"/>
      <c r="J22" s="110"/>
      <c r="K22" s="116"/>
      <c r="L22" s="92"/>
      <c r="M22" s="159" t="s">
        <v>480</v>
      </c>
      <c r="N22" s="199" t="s">
        <v>1037</v>
      </c>
      <c r="O22" s="244" t="s">
        <v>1036</v>
      </c>
      <c r="Y22" s="161">
        <f>IF(OR(J22="Fail",ISBLANK(J22)),INDEX('Issue Code Table'!C:C,MATCH(N:N,'Issue Code Table'!A:A,0)),IF(M22="Critical",6,IF(M22="Significant",5,IF(M22="Moderate",3,2))))</f>
        <v>5</v>
      </c>
    </row>
    <row r="23" spans="1:25" ht="191.25">
      <c r="A23" s="108" t="s">
        <v>249</v>
      </c>
      <c r="B23" s="108" t="s">
        <v>114</v>
      </c>
      <c r="C23" s="108" t="s">
        <v>368</v>
      </c>
      <c r="D23" s="108" t="s">
        <v>104</v>
      </c>
      <c r="E23" s="108" t="s">
        <v>203</v>
      </c>
      <c r="F23" s="108" t="s">
        <v>250</v>
      </c>
      <c r="G23" s="108" t="s">
        <v>251</v>
      </c>
      <c r="H23" s="108" t="s">
        <v>252</v>
      </c>
      <c r="I23" s="109"/>
      <c r="J23" s="110"/>
      <c r="K23" s="89"/>
      <c r="L23" s="90"/>
      <c r="M23" s="159" t="s">
        <v>480</v>
      </c>
      <c r="N23" s="199" t="s">
        <v>1037</v>
      </c>
      <c r="O23" s="244" t="s">
        <v>1036</v>
      </c>
      <c r="Y23" s="161">
        <f>IF(OR(J23="Fail",ISBLANK(J23)),INDEX('Issue Code Table'!C:C,MATCH(N:N,'Issue Code Table'!A:A,0)),IF(M23="Critical",6,IF(M23="Significant",5,IF(M23="Moderate",3,2))))</f>
        <v>5</v>
      </c>
    </row>
    <row r="24" spans="1:25" ht="318.75">
      <c r="A24" s="107" t="s">
        <v>253</v>
      </c>
      <c r="B24" s="108" t="s">
        <v>114</v>
      </c>
      <c r="C24" s="108" t="s">
        <v>368</v>
      </c>
      <c r="D24" s="108" t="s">
        <v>104</v>
      </c>
      <c r="E24" s="108" t="s">
        <v>203</v>
      </c>
      <c r="F24" s="108" t="s">
        <v>254</v>
      </c>
      <c r="G24" s="108" t="s">
        <v>255</v>
      </c>
      <c r="H24" s="108" t="s">
        <v>256</v>
      </c>
      <c r="I24" s="109"/>
      <c r="J24" s="110"/>
      <c r="K24" s="89"/>
      <c r="L24" s="90"/>
      <c r="M24" s="159" t="s">
        <v>480</v>
      </c>
      <c r="N24" s="199" t="s">
        <v>1037</v>
      </c>
      <c r="O24" s="244" t="s">
        <v>1036</v>
      </c>
      <c r="Y24" s="161">
        <f>IF(OR(J24="Fail",ISBLANK(J24)),INDEX('Issue Code Table'!C:C,MATCH(N:N,'Issue Code Table'!A:A,0)),IF(M24="Critical",6,IF(M24="Significant",5,IF(M24="Moderate",3,2))))</f>
        <v>5</v>
      </c>
    </row>
    <row r="25" spans="1:25" ht="51">
      <c r="A25" s="107" t="s">
        <v>257</v>
      </c>
      <c r="B25" s="108" t="s">
        <v>114</v>
      </c>
      <c r="C25" s="108" t="s">
        <v>368</v>
      </c>
      <c r="D25" s="108" t="s">
        <v>104</v>
      </c>
      <c r="E25" s="108"/>
      <c r="F25" s="108" t="s">
        <v>258</v>
      </c>
      <c r="G25" s="108" t="s">
        <v>259</v>
      </c>
      <c r="H25" s="108" t="s">
        <v>260</v>
      </c>
      <c r="I25" s="109"/>
      <c r="J25" s="110"/>
      <c r="K25" s="89"/>
      <c r="L25" s="90"/>
      <c r="M25" s="159" t="s">
        <v>480</v>
      </c>
      <c r="N25" s="199" t="s">
        <v>490</v>
      </c>
      <c r="O25" s="244" t="s">
        <v>1041</v>
      </c>
      <c r="Y25" s="161">
        <f>IF(OR(J25="Fail",ISBLANK(J25)),INDEX('Issue Code Table'!C:C,MATCH(N:N,'Issue Code Table'!A:A,0)),IF(M25="Critical",6,IF(M25="Significant",5,IF(M25="Moderate",3,2))))</f>
        <v>5</v>
      </c>
    </row>
    <row r="26" spans="1:25" ht="331.5">
      <c r="A26" s="107" t="s">
        <v>261</v>
      </c>
      <c r="B26" s="108" t="s">
        <v>114</v>
      </c>
      <c r="C26" s="108" t="s">
        <v>368</v>
      </c>
      <c r="D26" s="108" t="s">
        <v>104</v>
      </c>
      <c r="E26" s="108"/>
      <c r="F26" s="108" t="s">
        <v>262</v>
      </c>
      <c r="G26" s="108" t="s">
        <v>263</v>
      </c>
      <c r="H26" s="108" t="s">
        <v>264</v>
      </c>
      <c r="I26" s="109"/>
      <c r="J26" s="110"/>
      <c r="K26" s="89"/>
      <c r="L26" s="90"/>
      <c r="M26" s="159" t="s">
        <v>480</v>
      </c>
      <c r="N26" s="199" t="s">
        <v>490</v>
      </c>
      <c r="O26" s="244" t="s">
        <v>1041</v>
      </c>
      <c r="Y26" s="161">
        <f>IF(OR(J26="Fail",ISBLANK(J26)),INDEX('Issue Code Table'!C:C,MATCH(N:N,'Issue Code Table'!A:A,0)),IF(M26="Critical",6,IF(M26="Significant",5,IF(M26="Moderate",3,2))))</f>
        <v>5</v>
      </c>
    </row>
    <row r="27" spans="1:25" ht="242.25">
      <c r="A27" s="107" t="s">
        <v>265</v>
      </c>
      <c r="B27" s="108" t="s">
        <v>114</v>
      </c>
      <c r="C27" s="108" t="s">
        <v>368</v>
      </c>
      <c r="D27" s="108" t="s">
        <v>104</v>
      </c>
      <c r="E27" s="108"/>
      <c r="F27" s="108" t="s">
        <v>266</v>
      </c>
      <c r="G27" s="108" t="s">
        <v>267</v>
      </c>
      <c r="H27" s="107" t="s">
        <v>452</v>
      </c>
      <c r="I27" s="109"/>
      <c r="J27" s="110"/>
      <c r="K27" s="119" t="s">
        <v>453</v>
      </c>
      <c r="L27" s="90"/>
      <c r="M27" s="159" t="s">
        <v>480</v>
      </c>
      <c r="N27" s="199" t="s">
        <v>490</v>
      </c>
      <c r="O27" s="244" t="s">
        <v>1041</v>
      </c>
      <c r="Y27" s="161">
        <f>IF(OR(J27="Fail",ISBLANK(J27)),INDEX('Issue Code Table'!C:C,MATCH(N:N,'Issue Code Table'!A:A,0)),IF(M27="Critical",6,IF(M27="Significant",5,IF(M27="Moderate",3,2))))</f>
        <v>5</v>
      </c>
    </row>
    <row r="28" spans="1:27" ht="242.25">
      <c r="A28" s="107" t="s">
        <v>268</v>
      </c>
      <c r="B28" s="108" t="s">
        <v>114</v>
      </c>
      <c r="C28" s="108" t="s">
        <v>368</v>
      </c>
      <c r="D28" s="108" t="s">
        <v>104</v>
      </c>
      <c r="E28" s="108" t="s">
        <v>119</v>
      </c>
      <c r="F28" s="108" t="s">
        <v>186</v>
      </c>
      <c r="G28" s="108" t="s">
        <v>120</v>
      </c>
      <c r="H28" s="108" t="s">
        <v>269</v>
      </c>
      <c r="I28" s="109"/>
      <c r="J28" s="110"/>
      <c r="K28" s="89"/>
      <c r="L28" s="90"/>
      <c r="M28" s="159" t="s">
        <v>480</v>
      </c>
      <c r="N28" s="199" t="s">
        <v>490</v>
      </c>
      <c r="O28" s="244" t="s">
        <v>1041</v>
      </c>
      <c r="Y28" s="161">
        <f>IF(OR(J28="Fail",ISBLANK(J28)),INDEX('Issue Code Table'!C:C,MATCH(N:N,'Issue Code Table'!A:A,0)),IF(M28="Critical",6,IF(M28="Significant",5,IF(M28="Moderate",3,2))))</f>
        <v>5</v>
      </c>
      <c r="AA28" s="160"/>
    </row>
    <row r="29" spans="1:25" ht="114.75">
      <c r="A29" s="107" t="s">
        <v>270</v>
      </c>
      <c r="B29" s="108" t="s">
        <v>114</v>
      </c>
      <c r="C29" s="108" t="s">
        <v>368</v>
      </c>
      <c r="D29" s="108" t="s">
        <v>107</v>
      </c>
      <c r="E29" s="108"/>
      <c r="F29" s="126" t="s">
        <v>389</v>
      </c>
      <c r="G29" s="108" t="s">
        <v>392</v>
      </c>
      <c r="H29" s="108" t="s">
        <v>1087</v>
      </c>
      <c r="I29" s="125" t="s">
        <v>442</v>
      </c>
      <c r="J29" s="110"/>
      <c r="K29" s="89" t="s">
        <v>449</v>
      </c>
      <c r="L29" s="90"/>
      <c r="M29" s="159" t="s">
        <v>480</v>
      </c>
      <c r="N29" s="199" t="s">
        <v>489</v>
      </c>
      <c r="O29" s="244" t="s">
        <v>1040</v>
      </c>
      <c r="Y29" s="161">
        <f>IF(OR(J29="Fail",ISBLANK(J29)),INDEX('Issue Code Table'!C:C,MATCH(N:N,'Issue Code Table'!A:A,0)),IF(M29="Critical",6,IF(M29="Significant",5,IF(M29="Moderate",3,2))))</f>
        <v>5</v>
      </c>
    </row>
    <row r="30" spans="1:25" ht="89.25">
      <c r="A30" s="107" t="s">
        <v>272</v>
      </c>
      <c r="B30" s="108" t="s">
        <v>121</v>
      </c>
      <c r="C30" s="108" t="s">
        <v>402</v>
      </c>
      <c r="D30" s="108" t="s">
        <v>104</v>
      </c>
      <c r="E30" s="108" t="s">
        <v>203</v>
      </c>
      <c r="F30" s="108" t="s">
        <v>393</v>
      </c>
      <c r="G30" s="108" t="s">
        <v>394</v>
      </c>
      <c r="H30" s="108" t="s">
        <v>271</v>
      </c>
      <c r="I30" s="109"/>
      <c r="J30" s="110"/>
      <c r="K30" s="89"/>
      <c r="L30" s="90"/>
      <c r="M30" s="159" t="s">
        <v>480</v>
      </c>
      <c r="N30" s="199" t="s">
        <v>513</v>
      </c>
      <c r="O30" s="244" t="s">
        <v>1038</v>
      </c>
      <c r="Y30" s="161">
        <f>IF(OR(J30="Fail",ISBLANK(J30)),INDEX('Issue Code Table'!C:C,MATCH(N:N,'Issue Code Table'!A:A,0)),IF(M30="Critical",6,IF(M30="Significant",5,IF(M30="Moderate",3,2))))</f>
        <v>5</v>
      </c>
    </row>
    <row r="31" spans="1:25" ht="204">
      <c r="A31" s="107" t="s">
        <v>273</v>
      </c>
      <c r="B31" s="108" t="s">
        <v>122</v>
      </c>
      <c r="C31" s="108" t="s">
        <v>369</v>
      </c>
      <c r="D31" s="108" t="s">
        <v>104</v>
      </c>
      <c r="E31" s="108"/>
      <c r="F31" s="107" t="s">
        <v>436</v>
      </c>
      <c r="G31" s="107" t="s">
        <v>435</v>
      </c>
      <c r="H31" s="107" t="s">
        <v>434</v>
      </c>
      <c r="I31" s="109"/>
      <c r="J31" s="110"/>
      <c r="K31" s="119" t="s">
        <v>437</v>
      </c>
      <c r="L31" s="90"/>
      <c r="M31" s="159" t="s">
        <v>482</v>
      </c>
      <c r="N31" s="199" t="s">
        <v>1043</v>
      </c>
      <c r="O31" s="245" t="s">
        <v>1044</v>
      </c>
      <c r="Y31" s="161" t="e">
        <f>IF(OR(J31="Fail",ISBLANK(J31)),INDEX('Issue Code Table'!C:C,MATCH(N:N,'Issue Code Table'!A:A,0)),IF(M31="Critical",6,IF(M31="Significant",5,IF(M31="Moderate",3,2))))</f>
        <v>#N/A</v>
      </c>
    </row>
    <row r="32" spans="1:25" ht="115.5" customHeight="1">
      <c r="A32" s="107" t="s">
        <v>274</v>
      </c>
      <c r="B32" s="108" t="s">
        <v>123</v>
      </c>
      <c r="C32" s="108" t="s">
        <v>370</v>
      </c>
      <c r="D32" s="108" t="s">
        <v>95</v>
      </c>
      <c r="E32" s="108"/>
      <c r="F32" s="107" t="s">
        <v>430</v>
      </c>
      <c r="G32" s="107" t="s">
        <v>432</v>
      </c>
      <c r="H32" s="107" t="s">
        <v>431</v>
      </c>
      <c r="I32" s="109"/>
      <c r="J32" s="110"/>
      <c r="K32" s="119" t="s">
        <v>433</v>
      </c>
      <c r="L32" s="90"/>
      <c r="M32" s="159" t="s">
        <v>481</v>
      </c>
      <c r="N32" s="199" t="s">
        <v>514</v>
      </c>
      <c r="O32" s="245" t="s">
        <v>1045</v>
      </c>
      <c r="Y32" s="161">
        <f>IF(OR(J32="Fail",ISBLANK(J32)),INDEX('Issue Code Table'!C:C,MATCH(N:N,'Issue Code Table'!A:A,0)),IF(M32="Critical",6,IF(M32="Significant",5,IF(M32="Moderate",3,2))))</f>
        <v>2</v>
      </c>
    </row>
    <row r="33" spans="1:25" ht="76.5">
      <c r="A33" s="107" t="s">
        <v>275</v>
      </c>
      <c r="B33" s="108" t="s">
        <v>124</v>
      </c>
      <c r="C33" s="108" t="s">
        <v>371</v>
      </c>
      <c r="D33" s="108" t="s">
        <v>95</v>
      </c>
      <c r="E33" s="108"/>
      <c r="F33" s="108" t="s">
        <v>125</v>
      </c>
      <c r="G33" s="108" t="s">
        <v>126</v>
      </c>
      <c r="H33" s="108" t="s">
        <v>127</v>
      </c>
      <c r="I33" s="109"/>
      <c r="J33" s="110"/>
      <c r="K33" s="89" t="s">
        <v>357</v>
      </c>
      <c r="L33" s="90"/>
      <c r="M33" s="159" t="s">
        <v>480</v>
      </c>
      <c r="N33" s="199" t="s">
        <v>515</v>
      </c>
      <c r="O33" s="245" t="s">
        <v>1046</v>
      </c>
      <c r="Y33" s="161">
        <f>IF(OR(J33="Fail",ISBLANK(J33)),INDEX('Issue Code Table'!C:C,MATCH(N:N,'Issue Code Table'!A:A,0)),IF(M33="Critical",6,IF(M33="Significant",5,IF(M33="Moderate",3,2))))</f>
        <v>6</v>
      </c>
    </row>
    <row r="34" spans="1:25" ht="178.5">
      <c r="A34" s="107" t="s">
        <v>280</v>
      </c>
      <c r="B34" s="108" t="s">
        <v>128</v>
      </c>
      <c r="C34" s="108" t="s">
        <v>395</v>
      </c>
      <c r="D34" s="108" t="s">
        <v>104</v>
      </c>
      <c r="E34" s="108" t="s">
        <v>276</v>
      </c>
      <c r="F34" s="108" t="s">
        <v>277</v>
      </c>
      <c r="G34" s="108" t="s">
        <v>278</v>
      </c>
      <c r="H34" s="108" t="s">
        <v>279</v>
      </c>
      <c r="I34" s="109"/>
      <c r="J34" s="110"/>
      <c r="K34" s="89"/>
      <c r="L34" s="90"/>
      <c r="M34" s="159" t="s">
        <v>481</v>
      </c>
      <c r="N34" s="199" t="s">
        <v>663</v>
      </c>
      <c r="O34" s="245" t="s">
        <v>1048</v>
      </c>
      <c r="Y34" s="161">
        <f>IF(OR(J34="Fail",ISBLANK(J34)),INDEX('Issue Code Table'!C:C,MATCH(N:N,'Issue Code Table'!A:A,0)),IF(M34="Critical",6,IF(M34="Significant",5,IF(M34="Moderate",3,2))))</f>
        <v>5</v>
      </c>
    </row>
    <row r="35" spans="1:25" ht="153">
      <c r="A35" s="107" t="s">
        <v>283</v>
      </c>
      <c r="B35" s="108" t="s">
        <v>128</v>
      </c>
      <c r="C35" s="108" t="s">
        <v>395</v>
      </c>
      <c r="D35" s="108" t="s">
        <v>104</v>
      </c>
      <c r="E35" s="108" t="s">
        <v>203</v>
      </c>
      <c r="F35" s="108" t="s">
        <v>129</v>
      </c>
      <c r="G35" s="108" t="s">
        <v>281</v>
      </c>
      <c r="H35" s="108" t="s">
        <v>282</v>
      </c>
      <c r="I35" s="109"/>
      <c r="J35" s="110"/>
      <c r="K35" s="89"/>
      <c r="L35" s="90"/>
      <c r="M35" s="159" t="s">
        <v>480</v>
      </c>
      <c r="N35" s="199" t="s">
        <v>671</v>
      </c>
      <c r="O35" s="244" t="s">
        <v>1047</v>
      </c>
      <c r="Y35" s="161">
        <f>IF(OR(J35="Fail",ISBLANK(J35)),INDEX('Issue Code Table'!C:C,MATCH(N:N,'Issue Code Table'!A:A,0)),IF(M35="Critical",6,IF(M35="Significant",5,IF(M35="Moderate",3,2))))</f>
        <v>5</v>
      </c>
    </row>
    <row r="36" spans="1:25" ht="191.25">
      <c r="A36" s="107" t="s">
        <v>287</v>
      </c>
      <c r="B36" s="108" t="s">
        <v>128</v>
      </c>
      <c r="C36" s="108" t="s">
        <v>395</v>
      </c>
      <c r="D36" s="108" t="s">
        <v>104</v>
      </c>
      <c r="E36" s="108" t="s">
        <v>203</v>
      </c>
      <c r="F36" s="108" t="s">
        <v>284</v>
      </c>
      <c r="G36" s="114" t="s">
        <v>285</v>
      </c>
      <c r="H36" s="108" t="s">
        <v>286</v>
      </c>
      <c r="I36" s="109"/>
      <c r="J36" s="110"/>
      <c r="K36" s="89"/>
      <c r="L36" s="90"/>
      <c r="M36" s="159" t="s">
        <v>481</v>
      </c>
      <c r="N36" s="199" t="s">
        <v>663</v>
      </c>
      <c r="O36" s="244" t="s">
        <v>1048</v>
      </c>
      <c r="Y36" s="161">
        <f>IF(OR(J36="Fail",ISBLANK(J36)),INDEX('Issue Code Table'!C:C,MATCH(N:N,'Issue Code Table'!A:A,0)),IF(M36="Critical",6,IF(M36="Significant",5,IF(M36="Moderate",3,2))))</f>
        <v>5</v>
      </c>
    </row>
    <row r="37" spans="1:25" ht="120.75" customHeight="1">
      <c r="A37" s="107" t="s">
        <v>290</v>
      </c>
      <c r="B37" s="108" t="s">
        <v>128</v>
      </c>
      <c r="C37" s="108" t="s">
        <v>395</v>
      </c>
      <c r="D37" s="108" t="s">
        <v>104</v>
      </c>
      <c r="E37" s="108" t="s">
        <v>203</v>
      </c>
      <c r="F37" s="108" t="s">
        <v>288</v>
      </c>
      <c r="G37" s="107" t="s">
        <v>1211</v>
      </c>
      <c r="H37" s="108" t="s">
        <v>289</v>
      </c>
      <c r="I37" s="109"/>
      <c r="J37" s="110"/>
      <c r="K37" s="89"/>
      <c r="L37" s="90"/>
      <c r="M37" s="159" t="s">
        <v>481</v>
      </c>
      <c r="N37" s="199" t="s">
        <v>663</v>
      </c>
      <c r="O37" s="244" t="s">
        <v>1048</v>
      </c>
      <c r="Y37" s="161">
        <f>IF(OR(J37="Fail",ISBLANK(J37)),INDEX('Issue Code Table'!C:C,MATCH(N:N,'Issue Code Table'!A:A,0)),IF(M37="Critical",6,IF(M37="Significant",5,IF(M37="Moderate",3,2))))</f>
        <v>5</v>
      </c>
    </row>
    <row r="38" spans="1:25" ht="369.75">
      <c r="A38" s="107" t="s">
        <v>294</v>
      </c>
      <c r="B38" s="108" t="s">
        <v>128</v>
      </c>
      <c r="C38" s="108" t="s">
        <v>395</v>
      </c>
      <c r="D38" s="108" t="s">
        <v>104</v>
      </c>
      <c r="E38" s="108" t="s">
        <v>130</v>
      </c>
      <c r="F38" s="108" t="s">
        <v>291</v>
      </c>
      <c r="G38" s="108" t="s">
        <v>292</v>
      </c>
      <c r="H38" s="108" t="s">
        <v>293</v>
      </c>
      <c r="I38" s="109"/>
      <c r="J38" s="110"/>
      <c r="K38" s="89"/>
      <c r="L38" s="90"/>
      <c r="M38" s="159" t="s">
        <v>481</v>
      </c>
      <c r="N38" s="199" t="s">
        <v>663</v>
      </c>
      <c r="O38" s="244" t="s">
        <v>1048</v>
      </c>
      <c r="Y38" s="161">
        <f>IF(OR(J38="Fail",ISBLANK(J38)),INDEX('Issue Code Table'!C:C,MATCH(N:N,'Issue Code Table'!A:A,0)),IF(M38="Critical",6,IF(M38="Significant",5,IF(M38="Moderate",3,2))))</f>
        <v>5</v>
      </c>
    </row>
    <row r="39" spans="1:25" ht="127.5">
      <c r="A39" s="107" t="s">
        <v>298</v>
      </c>
      <c r="B39" s="108" t="s">
        <v>184</v>
      </c>
      <c r="C39" s="108" t="s">
        <v>372</v>
      </c>
      <c r="D39" s="108" t="s">
        <v>99</v>
      </c>
      <c r="E39" s="108"/>
      <c r="F39" s="108" t="s">
        <v>295</v>
      </c>
      <c r="G39" s="108" t="s">
        <v>296</v>
      </c>
      <c r="H39" s="108" t="s">
        <v>297</v>
      </c>
      <c r="I39" s="109"/>
      <c r="J39" s="110"/>
      <c r="K39" s="89"/>
      <c r="L39" s="90"/>
      <c r="M39" s="159" t="s">
        <v>481</v>
      </c>
      <c r="N39" s="199" t="s">
        <v>673</v>
      </c>
      <c r="O39" s="244" t="s">
        <v>1049</v>
      </c>
      <c r="Y39" s="161">
        <f>IF(OR(J39="Fail",ISBLANK(J39)),INDEX('Issue Code Table'!C:C,MATCH(N:N,'Issue Code Table'!A:A,0)),IF(M39="Critical",6,IF(M39="Significant",5,IF(M39="Moderate",3,2))))</f>
        <v>4</v>
      </c>
    </row>
    <row r="40" spans="1:25" ht="168.75" customHeight="1">
      <c r="A40" s="107" t="s">
        <v>299</v>
      </c>
      <c r="B40" s="108" t="s">
        <v>131</v>
      </c>
      <c r="C40" s="108" t="s">
        <v>373</v>
      </c>
      <c r="D40" s="108" t="s">
        <v>95</v>
      </c>
      <c r="E40" s="108"/>
      <c r="F40" s="108" t="s">
        <v>132</v>
      </c>
      <c r="G40" s="108" t="s">
        <v>521</v>
      </c>
      <c r="H40" s="108" t="s">
        <v>133</v>
      </c>
      <c r="I40" s="109"/>
      <c r="J40" s="110"/>
      <c r="K40" s="89"/>
      <c r="L40" s="90"/>
      <c r="M40" s="247" t="s">
        <v>482</v>
      </c>
      <c r="N40" s="199" t="s">
        <v>1050</v>
      </c>
      <c r="O40" s="245" t="s">
        <v>1051</v>
      </c>
      <c r="Y40" s="161" t="e">
        <f>IF(OR(J40="Fail",ISBLANK(J40)),INDEX('Issue Code Table'!C:C,MATCH(N:N,'Issue Code Table'!A:A,0)),IF(M40="Critical",6,IF(M40="Significant",5,IF(M40="Moderate",3,2))))</f>
        <v>#N/A</v>
      </c>
    </row>
    <row r="41" spans="1:25" ht="127.5">
      <c r="A41" s="107" t="s">
        <v>300</v>
      </c>
      <c r="B41" s="108" t="s">
        <v>134</v>
      </c>
      <c r="C41" s="108" t="s">
        <v>374</v>
      </c>
      <c r="D41" s="108" t="s">
        <v>95</v>
      </c>
      <c r="E41" s="108"/>
      <c r="F41" s="108" t="s">
        <v>135</v>
      </c>
      <c r="G41" s="108" t="s">
        <v>396</v>
      </c>
      <c r="H41" s="108" t="s">
        <v>136</v>
      </c>
      <c r="I41" s="109"/>
      <c r="J41" s="110"/>
      <c r="K41" s="89"/>
      <c r="L41" s="90"/>
      <c r="M41" s="159" t="s">
        <v>481</v>
      </c>
      <c r="N41" s="199" t="s">
        <v>679</v>
      </c>
      <c r="O41" s="245" t="s">
        <v>1052</v>
      </c>
      <c r="Y41" s="161">
        <f>IF(OR(J41="Fail",ISBLANK(J41)),INDEX('Issue Code Table'!C:C,MATCH(N:N,'Issue Code Table'!A:A,0)),IF(M41="Critical",6,IF(M41="Significant",5,IF(M41="Moderate",3,2))))</f>
        <v>4</v>
      </c>
    </row>
    <row r="42" spans="1:25" ht="127.5">
      <c r="A42" s="107" t="s">
        <v>301</v>
      </c>
      <c r="B42" s="108" t="s">
        <v>137</v>
      </c>
      <c r="C42" s="108" t="s">
        <v>375</v>
      </c>
      <c r="D42" s="108" t="s">
        <v>95</v>
      </c>
      <c r="E42" s="108"/>
      <c r="F42" s="108" t="s">
        <v>138</v>
      </c>
      <c r="G42" s="108" t="s">
        <v>139</v>
      </c>
      <c r="H42" s="108" t="s">
        <v>1209</v>
      </c>
      <c r="I42" s="109"/>
      <c r="J42" s="110"/>
      <c r="K42" s="89"/>
      <c r="L42" s="90"/>
      <c r="M42" s="159" t="s">
        <v>481</v>
      </c>
      <c r="N42" s="199" t="s">
        <v>1053</v>
      </c>
      <c r="O42" s="245" t="s">
        <v>1054</v>
      </c>
      <c r="Y42" s="161" t="e">
        <f>IF(OR(J42="Fail",ISBLANK(J42)),INDEX('Issue Code Table'!C:C,MATCH(N:N,'Issue Code Table'!A:A,0)),IF(M42="Critical",6,IF(M42="Significant",5,IF(M42="Moderate",3,2))))</f>
        <v>#N/A</v>
      </c>
    </row>
    <row r="43" spans="1:25" ht="127.5">
      <c r="A43" s="107" t="s">
        <v>302</v>
      </c>
      <c r="B43" s="108" t="s">
        <v>140</v>
      </c>
      <c r="C43" s="108" t="s">
        <v>376</v>
      </c>
      <c r="D43" s="108" t="s">
        <v>95</v>
      </c>
      <c r="E43" s="108"/>
      <c r="F43" s="108" t="s">
        <v>400</v>
      </c>
      <c r="G43" s="108" t="s">
        <v>141</v>
      </c>
      <c r="H43" s="108" t="s">
        <v>401</v>
      </c>
      <c r="I43" s="109"/>
      <c r="J43" s="110"/>
      <c r="K43" s="89"/>
      <c r="L43" s="91"/>
      <c r="M43" s="159" t="s">
        <v>481</v>
      </c>
      <c r="N43" s="199" t="s">
        <v>494</v>
      </c>
      <c r="O43" s="246" t="s">
        <v>1055</v>
      </c>
      <c r="Y43" s="161">
        <f>IF(OR(J43="Fail",ISBLANK(J43)),INDEX('Issue Code Table'!C:C,MATCH(N:N,'Issue Code Table'!A:A,0)),IF(M43="Critical",6,IF(M43="Significant",5,IF(M43="Moderate",3,2))))</f>
        <v>3</v>
      </c>
    </row>
    <row r="44" spans="1:25" ht="130.5" customHeight="1">
      <c r="A44" s="107" t="s">
        <v>304</v>
      </c>
      <c r="B44" s="108" t="s">
        <v>142</v>
      </c>
      <c r="C44" s="108" t="s">
        <v>377</v>
      </c>
      <c r="D44" s="108" t="s">
        <v>104</v>
      </c>
      <c r="E44" s="108"/>
      <c r="F44" s="108" t="s">
        <v>143</v>
      </c>
      <c r="G44" s="108" t="s">
        <v>305</v>
      </c>
      <c r="H44" s="108" t="s">
        <v>306</v>
      </c>
      <c r="I44" s="109"/>
      <c r="J44" s="110"/>
      <c r="K44" s="119" t="s">
        <v>419</v>
      </c>
      <c r="L44" s="90"/>
      <c r="M44" s="159" t="s">
        <v>481</v>
      </c>
      <c r="N44" s="199" t="s">
        <v>495</v>
      </c>
      <c r="O44" s="245" t="s">
        <v>1056</v>
      </c>
      <c r="Y44" s="161">
        <f>IF(OR(J44="Fail",ISBLANK(J44)),INDEX('Issue Code Table'!C:C,MATCH(N:N,'Issue Code Table'!A:A,0)),IF(M44="Critical",6,IF(M44="Significant",5,IF(M44="Moderate",3,2))))</f>
        <v>5</v>
      </c>
    </row>
    <row r="45" spans="1:25" ht="96.75" customHeight="1">
      <c r="A45" s="107" t="s">
        <v>307</v>
      </c>
      <c r="B45" s="108" t="s">
        <v>142</v>
      </c>
      <c r="C45" s="108" t="s">
        <v>377</v>
      </c>
      <c r="D45" s="108" t="s">
        <v>104</v>
      </c>
      <c r="E45" s="108"/>
      <c r="F45" s="108" t="s">
        <v>397</v>
      </c>
      <c r="G45" s="108" t="s">
        <v>303</v>
      </c>
      <c r="H45" s="107" t="s">
        <v>418</v>
      </c>
      <c r="I45" s="109"/>
      <c r="J45" s="110"/>
      <c r="K45" s="119" t="s">
        <v>419</v>
      </c>
      <c r="L45" s="90"/>
      <c r="M45" s="159" t="s">
        <v>481</v>
      </c>
      <c r="N45" s="199" t="s">
        <v>495</v>
      </c>
      <c r="O45" s="245" t="s">
        <v>1056</v>
      </c>
      <c r="Y45" s="161">
        <f>IF(OR(J45="Fail",ISBLANK(J45)),INDEX('Issue Code Table'!C:C,MATCH(N:N,'Issue Code Table'!A:A,0)),IF(M45="Critical",6,IF(M45="Significant",5,IF(M45="Moderate",3,2))))</f>
        <v>5</v>
      </c>
    </row>
    <row r="46" spans="1:25" ht="114.75">
      <c r="A46" s="107" t="s">
        <v>312</v>
      </c>
      <c r="B46" s="108" t="s">
        <v>142</v>
      </c>
      <c r="C46" s="108" t="s">
        <v>377</v>
      </c>
      <c r="D46" s="108" t="s">
        <v>104</v>
      </c>
      <c r="E46" s="108"/>
      <c r="F46" s="123" t="s">
        <v>398</v>
      </c>
      <c r="G46" s="111" t="s">
        <v>403</v>
      </c>
      <c r="H46" s="111" t="s">
        <v>399</v>
      </c>
      <c r="I46" s="109"/>
      <c r="J46" s="110"/>
      <c r="K46" s="89"/>
      <c r="L46" s="90"/>
      <c r="M46" s="159" t="s">
        <v>481</v>
      </c>
      <c r="N46" s="199" t="s">
        <v>1058</v>
      </c>
      <c r="O46" s="245" t="s">
        <v>1057</v>
      </c>
      <c r="Y46" s="161" t="e">
        <f>IF(OR(J46="Fail",ISBLANK(J46)),INDEX('Issue Code Table'!C:C,MATCH(N:N,'Issue Code Table'!A:A,0)),IF(M46="Critical",6,IF(M46="Significant",5,IF(M46="Moderate",3,2))))</f>
        <v>#N/A</v>
      </c>
    </row>
    <row r="47" spans="1:25" ht="102">
      <c r="A47" s="107" t="s">
        <v>316</v>
      </c>
      <c r="B47" s="108" t="s">
        <v>308</v>
      </c>
      <c r="C47" s="108" t="s">
        <v>378</v>
      </c>
      <c r="D47" s="108" t="s">
        <v>104</v>
      </c>
      <c r="E47" s="108" t="s">
        <v>203</v>
      </c>
      <c r="F47" s="108" t="s">
        <v>309</v>
      </c>
      <c r="G47" s="108" t="s">
        <v>310</v>
      </c>
      <c r="H47" s="108" t="s">
        <v>311</v>
      </c>
      <c r="I47" s="109"/>
      <c r="J47" s="110"/>
      <c r="K47" s="89"/>
      <c r="L47" s="90"/>
      <c r="M47" s="159" t="s">
        <v>480</v>
      </c>
      <c r="N47" s="199" t="s">
        <v>1037</v>
      </c>
      <c r="O47" s="244" t="s">
        <v>1036</v>
      </c>
      <c r="Y47" s="161">
        <f>IF(OR(J47="Fail",ISBLANK(J47)),INDEX('Issue Code Table'!C:C,MATCH(N:N,'Issue Code Table'!A:A,0)),IF(M47="Critical",6,IF(M47="Significant",5,IF(M47="Moderate",3,2))))</f>
        <v>5</v>
      </c>
    </row>
    <row r="48" spans="1:25" ht="318.75">
      <c r="A48" s="107" t="s">
        <v>320</v>
      </c>
      <c r="B48" s="108" t="s">
        <v>308</v>
      </c>
      <c r="C48" s="108" t="s">
        <v>378</v>
      </c>
      <c r="D48" s="108" t="s">
        <v>95</v>
      </c>
      <c r="E48" s="108" t="s">
        <v>203</v>
      </c>
      <c r="F48" s="108" t="s">
        <v>313</v>
      </c>
      <c r="G48" s="108" t="s">
        <v>314</v>
      </c>
      <c r="H48" s="108" t="s">
        <v>315</v>
      </c>
      <c r="I48" s="109"/>
      <c r="J48" s="110"/>
      <c r="K48" s="89"/>
      <c r="L48" s="90"/>
      <c r="M48" s="159" t="s">
        <v>481</v>
      </c>
      <c r="N48" s="199" t="s">
        <v>1037</v>
      </c>
      <c r="O48" s="244" t="s">
        <v>1036</v>
      </c>
      <c r="Y48" s="161">
        <f>IF(OR(J48="Fail",ISBLANK(J48)),INDEX('Issue Code Table'!C:C,MATCH(N:N,'Issue Code Table'!A:A,0)),IF(M48="Critical",6,IF(M48="Significant",5,IF(M48="Moderate",3,2))))</f>
        <v>5</v>
      </c>
    </row>
    <row r="49" spans="1:25" ht="89.25">
      <c r="A49" s="107" t="s">
        <v>324</v>
      </c>
      <c r="B49" s="108" t="s">
        <v>308</v>
      </c>
      <c r="C49" s="108" t="s">
        <v>378</v>
      </c>
      <c r="D49" s="108" t="s">
        <v>104</v>
      </c>
      <c r="E49" s="108"/>
      <c r="F49" s="108" t="s">
        <v>317</v>
      </c>
      <c r="G49" s="108" t="s">
        <v>318</v>
      </c>
      <c r="H49" s="108" t="s">
        <v>319</v>
      </c>
      <c r="I49" s="109"/>
      <c r="J49" s="110"/>
      <c r="K49" s="89"/>
      <c r="L49" s="90"/>
      <c r="M49" s="159" t="s">
        <v>481</v>
      </c>
      <c r="N49" s="199" t="s">
        <v>1037</v>
      </c>
      <c r="O49" s="244" t="s">
        <v>1036</v>
      </c>
      <c r="Y49" s="161">
        <f>IF(OR(J49="Fail",ISBLANK(J49)),INDEX('Issue Code Table'!C:C,MATCH(N:N,'Issue Code Table'!A:A,0)),IF(M49="Critical",6,IF(M49="Significant",5,IF(M49="Moderate",3,2))))</f>
        <v>5</v>
      </c>
    </row>
    <row r="50" spans="1:25" ht="89.25">
      <c r="A50" s="107" t="s">
        <v>325</v>
      </c>
      <c r="B50" s="108" t="s">
        <v>144</v>
      </c>
      <c r="C50" s="108" t="s">
        <v>379</v>
      </c>
      <c r="D50" s="108" t="s">
        <v>104</v>
      </c>
      <c r="E50" s="108"/>
      <c r="F50" s="108" t="s">
        <v>321</v>
      </c>
      <c r="G50" s="108" t="s">
        <v>322</v>
      </c>
      <c r="H50" s="108" t="s">
        <v>323</v>
      </c>
      <c r="I50" s="109"/>
      <c r="J50" s="110"/>
      <c r="K50" s="89"/>
      <c r="L50" s="90"/>
      <c r="M50" s="159" t="s">
        <v>480</v>
      </c>
      <c r="N50" s="199" t="s">
        <v>506</v>
      </c>
      <c r="O50" s="244" t="s">
        <v>1059</v>
      </c>
      <c r="Y50" s="161">
        <f>IF(OR(J50="Fail",ISBLANK(J50)),INDEX('Issue Code Table'!C:C,MATCH(N:N,'Issue Code Table'!A:A,0)),IF(M50="Critical",6,IF(M50="Significant",5,IF(M50="Moderate",3,2))))</f>
        <v>7</v>
      </c>
    </row>
    <row r="51" spans="1:25" ht="76.5">
      <c r="A51" s="107" t="s">
        <v>326</v>
      </c>
      <c r="B51" s="108" t="s">
        <v>144</v>
      </c>
      <c r="C51" s="108" t="s">
        <v>379</v>
      </c>
      <c r="D51" s="108" t="s">
        <v>104</v>
      </c>
      <c r="E51" s="108"/>
      <c r="F51" s="107" t="s">
        <v>428</v>
      </c>
      <c r="G51" s="107" t="s">
        <v>427</v>
      </c>
      <c r="H51" s="107" t="s">
        <v>426</v>
      </c>
      <c r="I51" s="109"/>
      <c r="J51" s="110"/>
      <c r="K51" s="117" t="s">
        <v>429</v>
      </c>
      <c r="L51" s="87"/>
      <c r="M51" s="159" t="s">
        <v>480</v>
      </c>
      <c r="N51" s="199" t="s">
        <v>516</v>
      </c>
      <c r="O51" s="244" t="s">
        <v>1060</v>
      </c>
      <c r="Y51" s="161" t="e">
        <f>IF(OR(J51="Fail",ISBLANK(J51)),INDEX('Issue Code Table'!C:C,MATCH(N:N,'Issue Code Table'!A:A,0)),IF(M51="Critical",6,IF(M51="Significant",5,IF(M51="Moderate",3,2))))</f>
        <v>#N/A</v>
      </c>
    </row>
    <row r="52" spans="1:25" ht="178.5">
      <c r="A52" s="107" t="s">
        <v>327</v>
      </c>
      <c r="B52" s="108" t="s">
        <v>145</v>
      </c>
      <c r="C52" s="108" t="s">
        <v>380</v>
      </c>
      <c r="D52" s="108" t="s">
        <v>99</v>
      </c>
      <c r="E52" s="108"/>
      <c r="F52" s="108" t="s">
        <v>519</v>
      </c>
      <c r="G52" s="108" t="s">
        <v>146</v>
      </c>
      <c r="H52" s="108" t="s">
        <v>147</v>
      </c>
      <c r="I52" s="109"/>
      <c r="J52" s="110"/>
      <c r="K52" s="89" t="s">
        <v>358</v>
      </c>
      <c r="L52" s="90"/>
      <c r="M52" s="159" t="s">
        <v>480</v>
      </c>
      <c r="N52" s="199" t="s">
        <v>509</v>
      </c>
      <c r="O52" s="244" t="s">
        <v>1061</v>
      </c>
      <c r="Y52" s="161">
        <f>IF(OR(J52="Fail",ISBLANK(J52)),INDEX('Issue Code Table'!C:C,MATCH(N:N,'Issue Code Table'!A:A,0)),IF(M52="Critical",6,IF(M52="Significant",5,IF(M52="Moderate",3,2))))</f>
        <v>7</v>
      </c>
    </row>
    <row r="53" spans="1:25" ht="114.75">
      <c r="A53" s="107" t="s">
        <v>328</v>
      </c>
      <c r="B53" s="108" t="s">
        <v>148</v>
      </c>
      <c r="C53" s="108" t="s">
        <v>381</v>
      </c>
      <c r="D53" s="108" t="s">
        <v>99</v>
      </c>
      <c r="E53" s="108"/>
      <c r="F53" s="108" t="s">
        <v>1064</v>
      </c>
      <c r="G53" s="108" t="s">
        <v>185</v>
      </c>
      <c r="H53" s="108" t="s">
        <v>1063</v>
      </c>
      <c r="I53" s="125" t="s">
        <v>442</v>
      </c>
      <c r="J53" s="110"/>
      <c r="K53" s="89" t="s">
        <v>448</v>
      </c>
      <c r="L53" s="90"/>
      <c r="M53" s="159" t="s">
        <v>481</v>
      </c>
      <c r="N53" s="199" t="s">
        <v>508</v>
      </c>
      <c r="O53" s="245" t="s">
        <v>1062</v>
      </c>
      <c r="Y53" s="161">
        <f>IF(OR(J53="Fail",ISBLANK(J53)),INDEX('Issue Code Table'!C:C,MATCH(N:N,'Issue Code Table'!A:A,0)),IF(M53="Critical",6,IF(M53="Significant",5,IF(M53="Moderate",3,2))))</f>
        <v>4</v>
      </c>
    </row>
    <row r="54" spans="1:25" ht="114.75">
      <c r="A54" s="107" t="s">
        <v>332</v>
      </c>
      <c r="B54" s="108" t="s">
        <v>148</v>
      </c>
      <c r="C54" s="108" t="s">
        <v>381</v>
      </c>
      <c r="D54" s="108" t="s">
        <v>95</v>
      </c>
      <c r="E54" s="108"/>
      <c r="F54" s="108" t="s">
        <v>149</v>
      </c>
      <c r="G54" s="108" t="s">
        <v>150</v>
      </c>
      <c r="H54" s="108" t="s">
        <v>149</v>
      </c>
      <c r="I54" s="125" t="s">
        <v>442</v>
      </c>
      <c r="J54" s="110"/>
      <c r="K54" s="89" t="s">
        <v>448</v>
      </c>
      <c r="L54" s="90"/>
      <c r="M54" s="159" t="s">
        <v>481</v>
      </c>
      <c r="N54" s="199" t="s">
        <v>1065</v>
      </c>
      <c r="O54" s="245" t="s">
        <v>1066</v>
      </c>
      <c r="Y54" s="161">
        <f>IF(OR(J54="Fail",ISBLANK(J54)),INDEX('Issue Code Table'!C:C,MATCH(N:N,'Issue Code Table'!A:A,0)),IF(M54="Critical",6,IF(M54="Significant",5,IF(M54="Moderate",3,2))))</f>
        <v>4</v>
      </c>
    </row>
    <row r="55" spans="1:25" ht="242.25">
      <c r="A55" s="107" t="s">
        <v>334</v>
      </c>
      <c r="B55" s="108" t="s">
        <v>151</v>
      </c>
      <c r="C55" s="108" t="s">
        <v>382</v>
      </c>
      <c r="D55" s="108" t="s">
        <v>104</v>
      </c>
      <c r="E55" s="108" t="s">
        <v>203</v>
      </c>
      <c r="F55" s="108" t="s">
        <v>329</v>
      </c>
      <c r="G55" s="108" t="s">
        <v>330</v>
      </c>
      <c r="H55" s="108" t="s">
        <v>331</v>
      </c>
      <c r="I55" s="109"/>
      <c r="J55" s="110"/>
      <c r="K55" s="89"/>
      <c r="L55" s="90"/>
      <c r="M55" s="159" t="s">
        <v>480</v>
      </c>
      <c r="N55" s="199" t="s">
        <v>1068</v>
      </c>
      <c r="O55" s="244" t="s">
        <v>1067</v>
      </c>
      <c r="Y55" s="161" t="e">
        <f>IF(OR(J55="Fail",ISBLANK(J55)),INDEX('Issue Code Table'!C:C,MATCH(N:N,'Issue Code Table'!A:A,0)),IF(M55="Critical",6,IF(M55="Significant",5,IF(M55="Moderate",3,2))))</f>
        <v>#N/A</v>
      </c>
    </row>
    <row r="56" spans="1:25" ht="222.75" customHeight="1">
      <c r="A56" s="107" t="s">
        <v>335</v>
      </c>
      <c r="B56" s="108" t="s">
        <v>151</v>
      </c>
      <c r="C56" s="108" t="s">
        <v>382</v>
      </c>
      <c r="D56" s="108" t="s">
        <v>104</v>
      </c>
      <c r="E56" s="108" t="s">
        <v>203</v>
      </c>
      <c r="F56" s="108" t="s">
        <v>333</v>
      </c>
      <c r="G56" s="107" t="s">
        <v>1212</v>
      </c>
      <c r="H56" s="108" t="s">
        <v>522</v>
      </c>
      <c r="I56" s="109"/>
      <c r="J56" s="110"/>
      <c r="K56" s="89"/>
      <c r="L56" s="90"/>
      <c r="M56" s="159" t="s">
        <v>480</v>
      </c>
      <c r="N56" s="199" t="s">
        <v>497</v>
      </c>
      <c r="O56" s="244" t="s">
        <v>1069</v>
      </c>
      <c r="Y56" s="161">
        <f>IF(OR(J56="Fail",ISBLANK(J56)),INDEX('Issue Code Table'!C:C,MATCH(N:N,'Issue Code Table'!A:A,0)),IF(M56="Critical",6,IF(M56="Significant",5,IF(M56="Moderate",3,2))))</f>
        <v>5</v>
      </c>
    </row>
    <row r="57" spans="1:25" ht="89.25">
      <c r="A57" s="107" t="s">
        <v>338</v>
      </c>
      <c r="B57" s="108" t="s">
        <v>151</v>
      </c>
      <c r="C57" s="108" t="s">
        <v>382</v>
      </c>
      <c r="D57" s="108" t="s">
        <v>104</v>
      </c>
      <c r="E57" s="108" t="s">
        <v>203</v>
      </c>
      <c r="F57" s="107" t="s">
        <v>422</v>
      </c>
      <c r="G57" s="107" t="s">
        <v>421</v>
      </c>
      <c r="H57" s="108" t="s">
        <v>411</v>
      </c>
      <c r="I57" s="109"/>
      <c r="J57" s="110"/>
      <c r="K57" s="119" t="s">
        <v>424</v>
      </c>
      <c r="L57" s="90"/>
      <c r="M57" s="159" t="s">
        <v>481</v>
      </c>
      <c r="N57" s="199" t="s">
        <v>498</v>
      </c>
      <c r="O57" s="245" t="s">
        <v>1070</v>
      </c>
      <c r="Y57" s="161">
        <f>IF(OR(J57="Fail",ISBLANK(J57)),INDEX('Issue Code Table'!C:C,MATCH(N:N,'Issue Code Table'!A:A,0)),IF(M57="Critical",6,IF(M57="Significant",5,IF(M57="Moderate",3,2))))</f>
        <v>3</v>
      </c>
    </row>
    <row r="58" spans="1:25" ht="111.75" customHeight="1">
      <c r="A58" s="107" t="s">
        <v>340</v>
      </c>
      <c r="B58" s="108" t="s">
        <v>151</v>
      </c>
      <c r="C58" s="108" t="s">
        <v>382</v>
      </c>
      <c r="D58" s="108" t="s">
        <v>104</v>
      </c>
      <c r="E58" s="108"/>
      <c r="F58" s="108" t="s">
        <v>336</v>
      </c>
      <c r="G58" s="108" t="s">
        <v>337</v>
      </c>
      <c r="H58" s="108" t="s">
        <v>523</v>
      </c>
      <c r="I58" s="109"/>
      <c r="J58" s="110"/>
      <c r="K58" s="89"/>
      <c r="L58" s="90"/>
      <c r="M58" s="159" t="s">
        <v>481</v>
      </c>
      <c r="N58" s="199" t="s">
        <v>518</v>
      </c>
      <c r="O58" s="246" t="s">
        <v>1071</v>
      </c>
      <c r="Y58" s="161">
        <f>IF(OR(J58="Fail",ISBLANK(J58)),INDEX('Issue Code Table'!C:C,MATCH(N:N,'Issue Code Table'!A:A,0)),IF(M58="Critical",6,IF(M58="Significant",5,IF(M58="Moderate",3,2))))</f>
        <v>4</v>
      </c>
    </row>
    <row r="59" spans="1:25" ht="93" customHeight="1">
      <c r="A59" s="107" t="s">
        <v>341</v>
      </c>
      <c r="B59" s="108" t="s">
        <v>151</v>
      </c>
      <c r="C59" s="108" t="s">
        <v>382</v>
      </c>
      <c r="D59" s="108" t="s">
        <v>104</v>
      </c>
      <c r="E59" s="108" t="s">
        <v>203</v>
      </c>
      <c r="F59" s="107" t="s">
        <v>423</v>
      </c>
      <c r="G59" s="108" t="s">
        <v>339</v>
      </c>
      <c r="H59" s="108" t="s">
        <v>412</v>
      </c>
      <c r="I59" s="109"/>
      <c r="J59" s="110"/>
      <c r="K59" s="119" t="s">
        <v>425</v>
      </c>
      <c r="L59" s="90"/>
      <c r="M59" s="159" t="s">
        <v>481</v>
      </c>
      <c r="N59" s="199" t="s">
        <v>496</v>
      </c>
      <c r="O59" s="245" t="s">
        <v>1072</v>
      </c>
      <c r="Y59" s="161">
        <f>IF(OR(J59="Fail",ISBLANK(J59)),INDEX('Issue Code Table'!C:C,MATCH(N:N,'Issue Code Table'!A:A,0)),IF(M59="Critical",6,IF(M59="Significant",5,IF(M59="Moderate",3,2))))</f>
        <v>3</v>
      </c>
    </row>
    <row r="60" spans="1:25" ht="102">
      <c r="A60" s="107" t="s">
        <v>342</v>
      </c>
      <c r="B60" s="108" t="s">
        <v>151</v>
      </c>
      <c r="C60" s="108" t="s">
        <v>382</v>
      </c>
      <c r="D60" s="108" t="s">
        <v>95</v>
      </c>
      <c r="E60" s="108"/>
      <c r="F60" s="108" t="s">
        <v>152</v>
      </c>
      <c r="G60" s="108" t="s">
        <v>153</v>
      </c>
      <c r="H60" s="108" t="s">
        <v>154</v>
      </c>
      <c r="I60" s="109"/>
      <c r="J60" s="110"/>
      <c r="K60" s="89"/>
      <c r="L60" s="90"/>
      <c r="M60" s="159" t="s">
        <v>480</v>
      </c>
      <c r="N60" s="199" t="s">
        <v>835</v>
      </c>
      <c r="O60" s="245" t="s">
        <v>1073</v>
      </c>
      <c r="Y60" s="161">
        <f>IF(OR(J60="Fail",ISBLANK(J60)),INDEX('Issue Code Table'!C:C,MATCH(N:N,'Issue Code Table'!A:A,0)),IF(M60="Critical",6,IF(M60="Significant",5,IF(M60="Moderate",3,2))))</f>
        <v>7</v>
      </c>
    </row>
    <row r="61" spans="1:25" ht="114.75">
      <c r="A61" s="107" t="s">
        <v>343</v>
      </c>
      <c r="B61" s="108" t="s">
        <v>155</v>
      </c>
      <c r="C61" s="108" t="s">
        <v>383</v>
      </c>
      <c r="D61" s="108" t="s">
        <v>95</v>
      </c>
      <c r="E61" s="108"/>
      <c r="F61" s="108" t="s">
        <v>156</v>
      </c>
      <c r="G61" s="108" t="s">
        <v>187</v>
      </c>
      <c r="H61" s="108" t="s">
        <v>157</v>
      </c>
      <c r="I61" s="109"/>
      <c r="J61" s="110"/>
      <c r="K61" s="89"/>
      <c r="L61" s="90"/>
      <c r="M61" s="159" t="s">
        <v>480</v>
      </c>
      <c r="N61" s="199" t="s">
        <v>502</v>
      </c>
      <c r="O61" s="245" t="s">
        <v>1074</v>
      </c>
      <c r="Y61" s="161">
        <f>IF(OR(J61="Fail",ISBLANK(J61)),INDEX('Issue Code Table'!C:C,MATCH(N:N,'Issue Code Table'!A:A,0)),IF(M61="Critical",6,IF(M61="Significant",5,IF(M61="Moderate",3,2))))</f>
        <v>7</v>
      </c>
    </row>
    <row r="62" spans="1:25" ht="204" customHeight="1">
      <c r="A62" s="107" t="s">
        <v>344</v>
      </c>
      <c r="B62" s="107" t="s">
        <v>158</v>
      </c>
      <c r="C62" s="108" t="s">
        <v>384</v>
      </c>
      <c r="D62" s="108" t="s">
        <v>99</v>
      </c>
      <c r="E62" s="108" t="s">
        <v>203</v>
      </c>
      <c r="F62" s="108" t="s">
        <v>159</v>
      </c>
      <c r="G62" s="107" t="s">
        <v>439</v>
      </c>
      <c r="H62" s="107" t="s">
        <v>455</v>
      </c>
      <c r="I62" s="109"/>
      <c r="J62" s="110"/>
      <c r="K62" s="89" t="s">
        <v>454</v>
      </c>
      <c r="L62" s="90"/>
      <c r="M62" s="159" t="s">
        <v>480</v>
      </c>
      <c r="N62" s="199" t="s">
        <v>499</v>
      </c>
      <c r="O62" s="245" t="s">
        <v>1075</v>
      </c>
      <c r="Y62" s="161">
        <f>IF(OR(J62="Fail",ISBLANK(J62)),INDEX('Issue Code Table'!C:C,MATCH(N:N,'Issue Code Table'!A:A,0)),IF(M62="Critical",6,IF(M62="Significant",5,IF(M62="Moderate",3,2))))</f>
        <v>6</v>
      </c>
    </row>
    <row r="63" spans="1:25" ht="99" customHeight="1">
      <c r="A63" s="107" t="s">
        <v>345</v>
      </c>
      <c r="B63" s="107" t="s">
        <v>1077</v>
      </c>
      <c r="C63" s="107" t="s">
        <v>1078</v>
      </c>
      <c r="D63" s="107" t="s">
        <v>95</v>
      </c>
      <c r="E63" s="107"/>
      <c r="F63" s="87" t="s">
        <v>1079</v>
      </c>
      <c r="G63" s="107" t="s">
        <v>160</v>
      </c>
      <c r="H63" s="107" t="s">
        <v>1080</v>
      </c>
      <c r="I63" s="109"/>
      <c r="J63" s="110"/>
      <c r="K63" s="88"/>
      <c r="L63" s="88"/>
      <c r="M63" s="159" t="s">
        <v>481</v>
      </c>
      <c r="N63" s="199" t="s">
        <v>503</v>
      </c>
      <c r="O63" s="245" t="s">
        <v>1076</v>
      </c>
      <c r="Y63" s="161">
        <f>IF(OR(J63="Fail",ISBLANK(J63)),INDEX('Issue Code Table'!C:C,MATCH(N:N,'Issue Code Table'!A:A,0)),IF(M63="Critical",6,IF(M63="Significant",5,IF(M63="Moderate",3,2))))</f>
        <v>4</v>
      </c>
    </row>
    <row r="64" spans="1:25" ht="253.5" customHeight="1">
      <c r="A64" s="107" t="s">
        <v>346</v>
      </c>
      <c r="B64" s="108" t="s">
        <v>391</v>
      </c>
      <c r="C64" s="108" t="s">
        <v>390</v>
      </c>
      <c r="D64" s="108" t="s">
        <v>104</v>
      </c>
      <c r="E64" s="108"/>
      <c r="F64" s="189" t="s">
        <v>1210</v>
      </c>
      <c r="G64" s="108" t="s">
        <v>348</v>
      </c>
      <c r="H64" s="108" t="s">
        <v>349</v>
      </c>
      <c r="I64" s="109"/>
      <c r="J64" s="110"/>
      <c r="K64" s="88"/>
      <c r="L64" s="88"/>
      <c r="M64" s="159" t="s">
        <v>480</v>
      </c>
      <c r="N64" s="199" t="s">
        <v>499</v>
      </c>
      <c r="O64" s="248" t="s">
        <v>1075</v>
      </c>
      <c r="Y64" s="161">
        <f>IF(OR(J64="Fail",ISBLANK(J64)),INDEX('Issue Code Table'!C:C,MATCH(N:N,'Issue Code Table'!A:A,0)),IF(M64="Critical",6,IF(M64="Significant",5,IF(M64="Moderate",3,2))))</f>
        <v>6</v>
      </c>
    </row>
    <row r="65" spans="1:25" ht="108" customHeight="1">
      <c r="A65" s="107" t="s">
        <v>347</v>
      </c>
      <c r="B65" s="108" t="s">
        <v>161</v>
      </c>
      <c r="C65" s="108" t="s">
        <v>385</v>
      </c>
      <c r="D65" s="108" t="s">
        <v>95</v>
      </c>
      <c r="E65" s="108"/>
      <c r="F65" s="108" t="s">
        <v>162</v>
      </c>
      <c r="G65" s="108" t="s">
        <v>163</v>
      </c>
      <c r="H65" s="108" t="s">
        <v>164</v>
      </c>
      <c r="I65" s="109"/>
      <c r="J65" s="110"/>
      <c r="K65" s="88"/>
      <c r="L65" s="88"/>
      <c r="M65" s="159" t="s">
        <v>480</v>
      </c>
      <c r="N65" s="199" t="s">
        <v>725</v>
      </c>
      <c r="O65" s="245" t="s">
        <v>1081</v>
      </c>
      <c r="Y65" s="161">
        <f>IF(OR(J65="Fail",ISBLANK(J65)),INDEX('Issue Code Table'!C:C,MATCH(N:N,'Issue Code Table'!A:A,0)),IF(M65="Critical",6,IF(M65="Significant",5,IF(M65="Moderate",3,2))))</f>
        <v>6</v>
      </c>
    </row>
    <row r="66" spans="1:25" ht="84" customHeight="1">
      <c r="A66" s="107" t="s">
        <v>350</v>
      </c>
      <c r="B66" s="108" t="s">
        <v>165</v>
      </c>
      <c r="C66" s="108" t="s">
        <v>407</v>
      </c>
      <c r="D66" s="108" t="s">
        <v>95</v>
      </c>
      <c r="E66" s="108"/>
      <c r="F66" s="108" t="s">
        <v>166</v>
      </c>
      <c r="G66" s="108" t="s">
        <v>520</v>
      </c>
      <c r="H66" s="108" t="s">
        <v>167</v>
      </c>
      <c r="I66" s="109"/>
      <c r="J66" s="110"/>
      <c r="K66" s="89"/>
      <c r="L66" s="90"/>
      <c r="M66" s="159" t="s">
        <v>480</v>
      </c>
      <c r="N66" s="199" t="s">
        <v>504</v>
      </c>
      <c r="O66" s="245" t="s">
        <v>1082</v>
      </c>
      <c r="Y66" s="161">
        <f>IF(OR(J66="Fail",ISBLANK(J66)),INDEX('Issue Code Table'!C:C,MATCH(N:N,'Issue Code Table'!A:A,0)),IF(M66="Critical",6,IF(M66="Significant",5,IF(M66="Moderate",3,2))))</f>
        <v>4</v>
      </c>
    </row>
    <row r="67" spans="1:25" ht="267.75">
      <c r="A67" s="107" t="s">
        <v>351</v>
      </c>
      <c r="B67" s="108" t="s">
        <v>168</v>
      </c>
      <c r="C67" s="108" t="s">
        <v>386</v>
      </c>
      <c r="D67" s="108" t="s">
        <v>104</v>
      </c>
      <c r="E67" s="108" t="s">
        <v>203</v>
      </c>
      <c r="F67" s="108" t="s">
        <v>353</v>
      </c>
      <c r="G67" s="107" t="s">
        <v>354</v>
      </c>
      <c r="H67" s="108" t="s">
        <v>355</v>
      </c>
      <c r="I67" s="125" t="s">
        <v>442</v>
      </c>
      <c r="J67" s="110"/>
      <c r="K67" s="89" t="s">
        <v>448</v>
      </c>
      <c r="L67" s="90"/>
      <c r="M67" s="159" t="s">
        <v>480</v>
      </c>
      <c r="N67" s="199" t="s">
        <v>1002</v>
      </c>
      <c r="O67" s="245" t="s">
        <v>1083</v>
      </c>
      <c r="Y67" s="161">
        <f>IF(OR(J67="Fail",ISBLANK(J67)),INDEX('Issue Code Table'!C:C,MATCH(N:N,'Issue Code Table'!A:A,0)),IF(M67="Critical",6,IF(M67="Significant",5,IF(M67="Moderate",3,2))))</f>
        <v>5</v>
      </c>
    </row>
    <row r="68" spans="1:25" ht="165.75">
      <c r="A68" s="107" t="s">
        <v>352</v>
      </c>
      <c r="B68" s="108" t="s">
        <v>169</v>
      </c>
      <c r="C68" s="108" t="s">
        <v>387</v>
      </c>
      <c r="D68" s="108" t="s">
        <v>95</v>
      </c>
      <c r="E68" s="108"/>
      <c r="F68" s="108" t="s">
        <v>170</v>
      </c>
      <c r="G68" s="108" t="s">
        <v>171</v>
      </c>
      <c r="H68" s="108" t="s">
        <v>172</v>
      </c>
      <c r="I68" s="109"/>
      <c r="J68" s="110"/>
      <c r="K68" s="89"/>
      <c r="L68" s="90"/>
      <c r="M68" s="159" t="s">
        <v>480</v>
      </c>
      <c r="N68" s="199" t="s">
        <v>500</v>
      </c>
      <c r="O68" s="245" t="s">
        <v>1084</v>
      </c>
      <c r="Y68" s="161">
        <f>IF(OR(J68="Fail",ISBLANK(J68)),INDEX('Issue Code Table'!C:C,MATCH(N:N,'Issue Code Table'!A:A,0)),IF(M68="Critical",6,IF(M68="Significant",5,IF(M68="Moderate",3,2))))</f>
        <v>5</v>
      </c>
    </row>
    <row r="69" spans="1:25" ht="193.5" customHeight="1">
      <c r="A69" s="228" t="s">
        <v>356</v>
      </c>
      <c r="B69" s="229" t="s">
        <v>173</v>
      </c>
      <c r="C69" s="229" t="s">
        <v>388</v>
      </c>
      <c r="D69" s="229" t="s">
        <v>99</v>
      </c>
      <c r="E69" s="229" t="s">
        <v>174</v>
      </c>
      <c r="F69" s="229" t="s">
        <v>175</v>
      </c>
      <c r="G69" s="229" t="s">
        <v>176</v>
      </c>
      <c r="H69" s="229" t="s">
        <v>177</v>
      </c>
      <c r="I69" s="230"/>
      <c r="J69" s="110"/>
      <c r="K69" s="89" t="s">
        <v>178</v>
      </c>
      <c r="L69" s="90"/>
      <c r="M69" s="159" t="s">
        <v>480</v>
      </c>
      <c r="N69" s="199" t="s">
        <v>1085</v>
      </c>
      <c r="O69" s="245" t="s">
        <v>1086</v>
      </c>
      <c r="Y69" s="161" t="e">
        <f>IF(OR(J69="Fail",ISBLANK(J69)),INDEX('Issue Code Table'!C:C,MATCH(N:N,'Issue Code Table'!A:A,0)),IF(M69="Critical",6,IF(M69="Significant",5,IF(M69="Moderate",3,2))))</f>
        <v>#N/A</v>
      </c>
    </row>
    <row r="70" spans="1:26" ht="12.75">
      <c r="A70" s="104"/>
      <c r="B70" s="200"/>
      <c r="C70" s="102"/>
      <c r="D70" s="104"/>
      <c r="E70" s="104"/>
      <c r="F70" s="104"/>
      <c r="G70" s="104"/>
      <c r="H70" s="104"/>
      <c r="I70" s="104"/>
      <c r="J70" s="104"/>
      <c r="K70" s="120"/>
      <c r="L70" s="104"/>
      <c r="M70" s="104"/>
      <c r="N70" s="104"/>
      <c r="O70" s="104"/>
      <c r="Y70" s="104"/>
      <c r="Z70" s="26"/>
    </row>
    <row r="72" ht="12.75" hidden="1">
      <c r="Z72" s="26"/>
    </row>
    <row r="73" spans="9:26" ht="12.75" hidden="1">
      <c r="I73" s="26" t="s">
        <v>29</v>
      </c>
      <c r="Z73" s="26"/>
    </row>
    <row r="74" spans="9:26" ht="12.75" hidden="1">
      <c r="I74" s="26" t="s">
        <v>7</v>
      </c>
      <c r="Z74" s="26"/>
    </row>
    <row r="75" spans="9:26" ht="12.75" hidden="1">
      <c r="I75" s="26" t="s">
        <v>8</v>
      </c>
      <c r="Z75" s="26"/>
    </row>
    <row r="76" spans="9:26" ht="12.75" hidden="1">
      <c r="I76" s="26" t="s">
        <v>20</v>
      </c>
      <c r="Z76" s="26"/>
    </row>
    <row r="77" spans="9:26" ht="12.75" hidden="1">
      <c r="I77" s="26" t="s">
        <v>21</v>
      </c>
      <c r="Z77" s="26"/>
    </row>
    <row r="78" spans="9:26" ht="12.75" hidden="1">
      <c r="I78" s="82" t="s">
        <v>24</v>
      </c>
      <c r="Z78" s="26"/>
    </row>
    <row r="79" spans="9:26" ht="12.75" hidden="1">
      <c r="I79" s="82" t="s">
        <v>25</v>
      </c>
      <c r="Z79" s="26"/>
    </row>
    <row r="80" spans="9:26" ht="12.75" hidden="1">
      <c r="I80" s="82"/>
      <c r="Z80" s="26"/>
    </row>
    <row r="81" spans="9:26" ht="12.75" hidden="1">
      <c r="I81" s="157" t="s">
        <v>483</v>
      </c>
      <c r="J81" s="103"/>
      <c r="K81" s="122"/>
      <c r="L81" s="103"/>
      <c r="Z81" s="26"/>
    </row>
    <row r="82" spans="9:26" ht="12.75" hidden="1">
      <c r="I82" s="162" t="s">
        <v>479</v>
      </c>
      <c r="Z82" s="26"/>
    </row>
    <row r="83" spans="9:26" ht="12.75" hidden="1">
      <c r="I83" s="157" t="s">
        <v>480</v>
      </c>
      <c r="Z83" s="26"/>
    </row>
    <row r="84" spans="9:26" ht="12.75" hidden="1">
      <c r="I84" s="157" t="s">
        <v>481</v>
      </c>
      <c r="Z84" s="26"/>
    </row>
    <row r="85" spans="9:26" ht="12.75" hidden="1">
      <c r="I85" s="157" t="s">
        <v>482</v>
      </c>
      <c r="Z85" s="26"/>
    </row>
    <row r="86" ht="12.75">
      <c r="Z86" s="26"/>
    </row>
  </sheetData>
  <sheetProtection/>
  <protectedRanges>
    <protectedRange password="E1A2" sqref="N8:O9 N22:O24 N20:O20" name="Range1_1"/>
    <protectedRange password="E1A2" sqref="N2:O2" name="Range1_5_1_1"/>
    <protectedRange password="E1A2" sqref="Y2" name="Range1_1_2"/>
    <protectedRange password="E1A2" sqref="N4:O4" name="Range1_1_3"/>
    <protectedRange password="E1A2" sqref="O3" name="Range1_2_1"/>
    <protectedRange password="E1A2" sqref="N5:O6" name="Range1_1_4"/>
    <protectedRange password="E1A2" sqref="N7:O7" name="Range1_1_5"/>
    <protectedRange password="E1A2" sqref="N10:O10" name="Range1_1_1"/>
    <protectedRange password="E1A2" sqref="N13:O16" name="Range1_1_6"/>
    <protectedRange password="E1A2" sqref="N17:O17" name="Range1_1_7"/>
    <protectedRange password="E1A2" sqref="N18:O19" name="Range1_1_7_1"/>
  </protectedRanges>
  <autoFilter ref="A2:O69"/>
  <conditionalFormatting sqref="J5:K6 K3:K4 J8:K11 J13:K32 J34:K51 J53:K68 J3:J69">
    <cfRule type="cellIs" priority="63" dxfId="4" operator="equal" stopIfTrue="1">
      <formula>"Pass"</formula>
    </cfRule>
    <cfRule type="cellIs" priority="64" dxfId="3" operator="equal" stopIfTrue="1">
      <formula>"Fail"</formula>
    </cfRule>
    <cfRule type="cellIs" priority="65" dxfId="2" operator="equal" stopIfTrue="1">
      <formula>"Info"</formula>
    </cfRule>
  </conditionalFormatting>
  <conditionalFormatting sqref="J7">
    <cfRule type="cellIs" priority="6" dxfId="4" operator="equal" stopIfTrue="1">
      <formula>"Pass"</formula>
    </cfRule>
    <cfRule type="cellIs" priority="7" dxfId="3" operator="equal" stopIfTrue="1">
      <formula>"Fail"</formula>
    </cfRule>
    <cfRule type="cellIs" priority="8" dxfId="2" operator="equal" stopIfTrue="1">
      <formula>"Info"</formula>
    </cfRule>
  </conditionalFormatting>
  <conditionalFormatting sqref="K7">
    <cfRule type="cellIs" priority="3" dxfId="4" operator="equal" stopIfTrue="1">
      <formula>"Pass"</formula>
    </cfRule>
    <cfRule type="cellIs" priority="4" dxfId="3" operator="equal" stopIfTrue="1">
      <formula>"Fail"</formula>
    </cfRule>
    <cfRule type="cellIs" priority="5" dxfId="2" operator="equal" stopIfTrue="1">
      <formula>"Info"</formula>
    </cfRule>
  </conditionalFormatting>
  <conditionalFormatting sqref="N3">
    <cfRule type="expression" priority="2" dxfId="0" stopIfTrue="1">
      <formula>ISERROR(Y3)</formula>
    </cfRule>
  </conditionalFormatting>
  <conditionalFormatting sqref="N4:N69">
    <cfRule type="expression" priority="1" dxfId="0" stopIfTrue="1">
      <formula>ISERROR(Y4)</formula>
    </cfRule>
  </conditionalFormatting>
  <dataValidations count="4">
    <dataValidation type="list" allowBlank="1" showInputMessage="1" showErrorMessage="1" sqref="J3:J69">
      <formula1>$I$74:$I$77</formula1>
    </dataValidation>
    <dataValidation type="list" allowBlank="1" showInputMessage="1" showErrorMessage="1" sqref="M3:M39 M41:M69">
      <formula1>$I$82:$I$85</formula1>
    </dataValidation>
    <dataValidation type="list" allowBlank="1" showInputMessage="1" showErrorMessage="1" sqref="M40">
      <formula1>$I$104:$I$107</formula1>
    </dataValidation>
    <dataValidation type="list" allowBlank="1" showInputMessage="1" showErrorMessage="1" sqref="D5:D69">
      <formula1>$I$78:$I$79</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5"/>
  <sheetViews>
    <sheetView showGridLines="0" zoomScale="80" zoomScaleNormal="80" zoomScalePageLayoutView="0" workbookViewId="0" topLeftCell="A1">
      <pane ySplit="1" topLeftCell="A2" activePane="bottomLeft" state="frozen"/>
      <selection pane="topLeft" activeCell="A1" sqref="A1"/>
      <selection pane="bottomLeft" activeCell="B16" sqref="B16"/>
    </sheetView>
  </sheetViews>
  <sheetFormatPr defaultColWidth="8.8515625" defaultRowHeight="12.75"/>
  <cols>
    <col min="1" max="1" width="8.8515625" style="0" customWidth="1"/>
    <col min="2" max="2" width="13.140625" style="0" customWidth="1"/>
    <col min="3" max="3" width="84.421875" style="0" customWidth="1"/>
    <col min="4" max="4" width="22.421875" style="0" customWidth="1"/>
  </cols>
  <sheetData>
    <row r="1" spans="1:4" ht="12.75">
      <c r="A1" s="9" t="s">
        <v>36</v>
      </c>
      <c r="B1" s="10"/>
      <c r="C1" s="10"/>
      <c r="D1" s="10"/>
    </row>
    <row r="2" spans="1:4" s="1" customFormat="1" ht="12.75" customHeight="1">
      <c r="A2" s="23" t="s">
        <v>33</v>
      </c>
      <c r="B2" s="23" t="s">
        <v>34</v>
      </c>
      <c r="C2" s="23" t="s">
        <v>35</v>
      </c>
      <c r="D2" s="23" t="s">
        <v>53</v>
      </c>
    </row>
    <row r="3" spans="1:4" ht="12.75">
      <c r="A3" s="93">
        <v>0.1</v>
      </c>
      <c r="B3" s="96">
        <v>39426</v>
      </c>
      <c r="C3" s="97" t="s">
        <v>38</v>
      </c>
      <c r="D3" s="86" t="s">
        <v>183</v>
      </c>
    </row>
    <row r="4" spans="1:4" ht="12.75">
      <c r="A4" s="93">
        <v>0.2</v>
      </c>
      <c r="B4" s="96">
        <v>39554</v>
      </c>
      <c r="C4" s="97" t="s">
        <v>179</v>
      </c>
      <c r="D4" s="86" t="s">
        <v>183</v>
      </c>
    </row>
    <row r="5" spans="1:4" ht="216.75">
      <c r="A5" s="93">
        <v>0.3</v>
      </c>
      <c r="B5" s="96">
        <v>39840</v>
      </c>
      <c r="C5" s="98" t="s">
        <v>180</v>
      </c>
      <c r="D5" s="86" t="s">
        <v>183</v>
      </c>
    </row>
    <row r="6" spans="1:4" ht="102">
      <c r="A6" s="99">
        <v>0.4</v>
      </c>
      <c r="B6" s="96">
        <v>40128</v>
      </c>
      <c r="C6" s="100" t="s">
        <v>181</v>
      </c>
      <c r="D6" s="86" t="s">
        <v>183</v>
      </c>
    </row>
    <row r="7" spans="1:4" ht="25.5">
      <c r="A7" s="93">
        <v>0.5</v>
      </c>
      <c r="B7" s="96">
        <v>40389</v>
      </c>
      <c r="C7" s="98" t="s">
        <v>191</v>
      </c>
      <c r="D7" s="86" t="s">
        <v>183</v>
      </c>
    </row>
    <row r="8" spans="1:4" ht="12.75">
      <c r="A8" s="93">
        <v>1</v>
      </c>
      <c r="B8" s="94">
        <v>40814</v>
      </c>
      <c r="C8" s="98" t="s">
        <v>182</v>
      </c>
      <c r="D8" s="86" t="s">
        <v>183</v>
      </c>
    </row>
    <row r="9" spans="1:4" ht="12.75">
      <c r="A9" s="93">
        <v>1.1</v>
      </c>
      <c r="B9" s="94">
        <v>41183</v>
      </c>
      <c r="C9" s="95" t="s">
        <v>192</v>
      </c>
      <c r="D9" s="86" t="s">
        <v>183</v>
      </c>
    </row>
    <row r="10" spans="1:4" ht="25.5">
      <c r="A10" s="4">
        <v>1.2</v>
      </c>
      <c r="B10" s="5">
        <v>41317</v>
      </c>
      <c r="C10" s="101" t="s">
        <v>361</v>
      </c>
      <c r="D10" s="86" t="s">
        <v>183</v>
      </c>
    </row>
    <row r="11" spans="1:4" ht="12.75">
      <c r="A11" s="4">
        <v>1.3</v>
      </c>
      <c r="B11" s="105">
        <v>41543</v>
      </c>
      <c r="C11" s="106" t="s">
        <v>406</v>
      </c>
      <c r="D11" s="86" t="s">
        <v>183</v>
      </c>
    </row>
    <row r="12" spans="1:4" ht="12.75">
      <c r="A12" s="4">
        <v>1.4</v>
      </c>
      <c r="B12" s="7">
        <v>41740</v>
      </c>
      <c r="C12" s="6" t="s">
        <v>410</v>
      </c>
      <c r="D12" s="6" t="s">
        <v>183</v>
      </c>
    </row>
    <row r="13" spans="1:4" ht="12.75">
      <c r="A13" s="4">
        <v>1.5</v>
      </c>
      <c r="B13" s="7">
        <v>41815</v>
      </c>
      <c r="C13" s="86" t="s">
        <v>459</v>
      </c>
      <c r="D13" s="6" t="s">
        <v>183</v>
      </c>
    </row>
    <row r="14" spans="1:4" ht="25.5">
      <c r="A14" s="193">
        <v>1.6</v>
      </c>
      <c r="B14" s="194">
        <v>42094</v>
      </c>
      <c r="C14" s="195" t="s">
        <v>477</v>
      </c>
      <c r="D14" s="196" t="s">
        <v>183</v>
      </c>
    </row>
    <row r="15" spans="1:4" ht="12.75">
      <c r="A15" s="253" t="s">
        <v>1267</v>
      </c>
      <c r="B15" s="7">
        <v>42454</v>
      </c>
      <c r="C15" s="86" t="s">
        <v>1026</v>
      </c>
      <c r="D15" s="86" t="s">
        <v>183</v>
      </c>
    </row>
    <row r="16" spans="1:4" ht="12.75">
      <c r="A16" s="197"/>
      <c r="B16" s="197"/>
      <c r="C16" s="197"/>
      <c r="D16" s="197"/>
    </row>
    <row r="17" spans="1:4" ht="12.75">
      <c r="A17" s="197"/>
      <c r="B17" s="197"/>
      <c r="C17" s="197"/>
      <c r="D17" s="197"/>
    </row>
    <row r="18" spans="1:4" ht="12.75">
      <c r="A18" s="197"/>
      <c r="B18" s="198"/>
      <c r="C18" s="197"/>
      <c r="D18" s="197"/>
    </row>
    <row r="19" ht="12.75">
      <c r="B19" s="8"/>
    </row>
    <row r="20" ht="12.75">
      <c r="B20" s="8"/>
    </row>
    <row r="21" ht="12.75">
      <c r="B21" s="8"/>
    </row>
    <row r="22" ht="12.75">
      <c r="B22" s="8"/>
    </row>
    <row r="23" ht="12.75">
      <c r="B23" s="8"/>
    </row>
    <row r="24" ht="12.75">
      <c r="B24" s="8"/>
    </row>
    <row r="25" ht="12.75">
      <c r="B25" s="8"/>
    </row>
  </sheetData>
  <sheetProtection/>
  <printOptions horizontalCentered="1"/>
  <pageMargins left="0.25" right="0.25" top="0.5" bottom="0.5" header="0.25" footer="0.25"/>
  <pageSetup fitToHeight="1" fitToWidth="1" horizontalDpi="1200" verticalDpi="1200" orientation="landscape"/>
  <headerFooter alignWithMargins="0">
    <oddHeader>&amp;CIRS Office of Safeguards SCSEM</oddHeader>
    <oddFooter>&amp;L&amp;F&amp;RPage &amp;P of &amp;N</oddFooter>
  </headerFooter>
  <ignoredErrors>
    <ignoredError sqref="A15" numberStoredAsText="1"/>
  </ignoredErrors>
</worksheet>
</file>

<file path=xl/worksheets/sheet6.xml><?xml version="1.0" encoding="utf-8"?>
<worksheet xmlns="http://schemas.openxmlformats.org/spreadsheetml/2006/main" xmlns:r="http://schemas.openxmlformats.org/officeDocument/2006/relationships">
  <dimension ref="A1:D361"/>
  <sheetViews>
    <sheetView zoomScale="80" zoomScaleNormal="80" zoomScalePageLayoutView="0" workbookViewId="0" topLeftCell="A1">
      <pane ySplit="1" topLeftCell="A2" activePane="bottomLeft" state="frozen"/>
      <selection pane="topLeft" activeCell="A1" sqref="A1"/>
      <selection pane="bottomLeft" activeCell="E11" sqref="E11"/>
    </sheetView>
  </sheetViews>
  <sheetFormatPr defaultColWidth="9.140625" defaultRowHeight="12.75"/>
  <cols>
    <col min="1" max="1" width="12.421875" style="226" customWidth="1"/>
    <col min="2" max="2" width="94.8515625" style="227" bestFit="1" customWidth="1"/>
    <col min="3" max="3" width="12.57421875" style="227" customWidth="1"/>
    <col min="4" max="21" width="9.140625" style="225" customWidth="1"/>
    <col min="22" max="16384" width="9.140625" style="227" customWidth="1"/>
  </cols>
  <sheetData>
    <row r="1" spans="1:4" ht="15.75">
      <c r="A1" s="251" t="s">
        <v>536</v>
      </c>
      <c r="B1" s="251" t="s">
        <v>537</v>
      </c>
      <c r="C1" s="252" t="s">
        <v>1220</v>
      </c>
      <c r="D1" s="224"/>
    </row>
    <row r="2" spans="1:3" ht="15.75">
      <c r="A2" s="263" t="s">
        <v>538</v>
      </c>
      <c r="B2" s="263" t="s">
        <v>539</v>
      </c>
      <c r="C2" s="264">
        <v>6</v>
      </c>
    </row>
    <row r="3" spans="1:3" ht="15.75">
      <c r="A3" s="263" t="s">
        <v>487</v>
      </c>
      <c r="B3" s="263" t="s">
        <v>1088</v>
      </c>
      <c r="C3" s="264">
        <v>4</v>
      </c>
    </row>
    <row r="4" spans="1:3" ht="15.75">
      <c r="A4" s="263" t="s">
        <v>540</v>
      </c>
      <c r="B4" s="263" t="s">
        <v>541</v>
      </c>
      <c r="C4" s="264">
        <v>5</v>
      </c>
    </row>
    <row r="5" spans="1:3" ht="15.75">
      <c r="A5" s="263" t="s">
        <v>542</v>
      </c>
      <c r="B5" s="263" t="s">
        <v>1089</v>
      </c>
      <c r="C5" s="264">
        <v>2</v>
      </c>
    </row>
    <row r="6" spans="1:3" ht="15.75">
      <c r="A6" s="263" t="s">
        <v>543</v>
      </c>
      <c r="B6" s="263" t="s">
        <v>544</v>
      </c>
      <c r="C6" s="264">
        <v>2</v>
      </c>
    </row>
    <row r="7" spans="1:3" ht="15.75">
      <c r="A7" s="263" t="s">
        <v>545</v>
      </c>
      <c r="B7" s="263" t="s">
        <v>546</v>
      </c>
      <c r="C7" s="264">
        <v>4</v>
      </c>
    </row>
    <row r="8" spans="1:3" ht="15.75">
      <c r="A8" s="263" t="s">
        <v>511</v>
      </c>
      <c r="B8" s="263" t="s">
        <v>547</v>
      </c>
      <c r="C8" s="264">
        <v>2</v>
      </c>
    </row>
    <row r="9" spans="1:3" ht="15.75">
      <c r="A9" s="263" t="s">
        <v>548</v>
      </c>
      <c r="B9" s="263" t="s">
        <v>549</v>
      </c>
      <c r="C9" s="264">
        <v>4</v>
      </c>
    </row>
    <row r="10" spans="1:3" ht="15.75">
      <c r="A10" s="263" t="s">
        <v>550</v>
      </c>
      <c r="B10" s="263" t="s">
        <v>551</v>
      </c>
      <c r="C10" s="264">
        <v>5</v>
      </c>
    </row>
    <row r="11" spans="1:3" ht="15.75">
      <c r="A11" s="263" t="s">
        <v>508</v>
      </c>
      <c r="B11" s="263" t="s">
        <v>552</v>
      </c>
      <c r="C11" s="264">
        <v>4</v>
      </c>
    </row>
    <row r="12" spans="1:3" ht="15.75">
      <c r="A12" s="263" t="s">
        <v>553</v>
      </c>
      <c r="B12" s="263" t="s">
        <v>554</v>
      </c>
      <c r="C12" s="264">
        <v>4</v>
      </c>
    </row>
    <row r="13" spans="1:3" ht="15.75">
      <c r="A13" s="263" t="s">
        <v>489</v>
      </c>
      <c r="B13" s="263" t="s">
        <v>555</v>
      </c>
      <c r="C13" s="264">
        <v>5</v>
      </c>
    </row>
    <row r="14" spans="1:3" ht="15.75">
      <c r="A14" s="263" t="s">
        <v>556</v>
      </c>
      <c r="B14" s="263" t="s">
        <v>557</v>
      </c>
      <c r="C14" s="264">
        <v>4</v>
      </c>
    </row>
    <row r="15" spans="1:3" ht="15.75">
      <c r="A15" s="263" t="s">
        <v>490</v>
      </c>
      <c r="B15" s="263" t="s">
        <v>558</v>
      </c>
      <c r="C15" s="264">
        <v>5</v>
      </c>
    </row>
    <row r="16" spans="1:3" ht="15.75">
      <c r="A16" s="263" t="s">
        <v>491</v>
      </c>
      <c r="B16" s="263" t="s">
        <v>559</v>
      </c>
      <c r="C16" s="264">
        <v>1</v>
      </c>
    </row>
    <row r="17" spans="1:3" ht="15.75">
      <c r="A17" s="263" t="s">
        <v>513</v>
      </c>
      <c r="B17" s="263" t="s">
        <v>560</v>
      </c>
      <c r="C17" s="264">
        <v>5</v>
      </c>
    </row>
    <row r="18" spans="1:3" ht="15.75">
      <c r="A18" s="263" t="s">
        <v>561</v>
      </c>
      <c r="B18" s="263" t="s">
        <v>562</v>
      </c>
      <c r="C18" s="264">
        <v>7</v>
      </c>
    </row>
    <row r="19" spans="1:3" ht="15.75">
      <c r="A19" s="263" t="s">
        <v>563</v>
      </c>
      <c r="B19" s="263" t="s">
        <v>564</v>
      </c>
      <c r="C19" s="264">
        <v>2</v>
      </c>
    </row>
    <row r="20" spans="1:3" ht="15.75">
      <c r="A20" s="263" t="s">
        <v>565</v>
      </c>
      <c r="B20" s="263" t="s">
        <v>566</v>
      </c>
      <c r="C20" s="264">
        <v>8</v>
      </c>
    </row>
    <row r="21" spans="1:3" ht="15.75">
      <c r="A21" s="263" t="s">
        <v>567</v>
      </c>
      <c r="B21" s="263" t="s">
        <v>568</v>
      </c>
      <c r="C21" s="264">
        <v>6</v>
      </c>
    </row>
    <row r="22" spans="1:3" ht="15.75">
      <c r="A22" s="263" t="s">
        <v>517</v>
      </c>
      <c r="B22" s="263" t="s">
        <v>569</v>
      </c>
      <c r="C22" s="264">
        <v>5</v>
      </c>
    </row>
    <row r="23" spans="1:3" ht="15.75">
      <c r="A23" s="263" t="s">
        <v>570</v>
      </c>
      <c r="B23" s="263" t="s">
        <v>571</v>
      </c>
      <c r="C23" s="264">
        <v>7</v>
      </c>
    </row>
    <row r="24" spans="1:3" ht="15.75">
      <c r="A24" s="263" t="s">
        <v>572</v>
      </c>
      <c r="B24" s="263" t="s">
        <v>573</v>
      </c>
      <c r="C24" s="264">
        <v>6</v>
      </c>
    </row>
    <row r="25" spans="1:3" ht="15.75">
      <c r="A25" s="263" t="s">
        <v>574</v>
      </c>
      <c r="B25" s="263" t="s">
        <v>575</v>
      </c>
      <c r="C25" s="264">
        <v>5</v>
      </c>
    </row>
    <row r="26" spans="1:3" ht="15.75">
      <c r="A26" s="263" t="s">
        <v>576</v>
      </c>
      <c r="B26" s="263" t="s">
        <v>577</v>
      </c>
      <c r="C26" s="264">
        <v>5</v>
      </c>
    </row>
    <row r="27" spans="1:3" ht="15.75">
      <c r="A27" s="263" t="s">
        <v>578</v>
      </c>
      <c r="B27" s="263" t="s">
        <v>579</v>
      </c>
      <c r="C27" s="264">
        <v>5</v>
      </c>
    </row>
    <row r="28" spans="1:3" ht="15.75">
      <c r="A28" s="263" t="s">
        <v>580</v>
      </c>
      <c r="B28" s="263" t="s">
        <v>1090</v>
      </c>
      <c r="C28" s="264">
        <v>6</v>
      </c>
    </row>
    <row r="29" spans="1:3" ht="15.75">
      <c r="A29" s="263" t="s">
        <v>488</v>
      </c>
      <c r="B29" s="263" t="s">
        <v>581</v>
      </c>
      <c r="C29" s="264">
        <v>4</v>
      </c>
    </row>
    <row r="30" spans="1:3" ht="15.75">
      <c r="A30" s="263" t="s">
        <v>582</v>
      </c>
      <c r="B30" s="263" t="s">
        <v>583</v>
      </c>
      <c r="C30" s="264">
        <v>4</v>
      </c>
    </row>
    <row r="31" spans="1:3" ht="15.75">
      <c r="A31" s="263" t="s">
        <v>509</v>
      </c>
      <c r="B31" s="263" t="s">
        <v>584</v>
      </c>
      <c r="C31" s="264">
        <v>7</v>
      </c>
    </row>
    <row r="32" spans="1:3" ht="15.75">
      <c r="A32" s="263" t="s">
        <v>585</v>
      </c>
      <c r="B32" s="263" t="s">
        <v>586</v>
      </c>
      <c r="C32" s="264">
        <v>5</v>
      </c>
    </row>
    <row r="33" spans="1:3" ht="15.75">
      <c r="A33" s="263" t="s">
        <v>587</v>
      </c>
      <c r="B33" s="263" t="s">
        <v>588</v>
      </c>
      <c r="C33" s="264">
        <v>5</v>
      </c>
    </row>
    <row r="34" spans="1:3" ht="15.75">
      <c r="A34" s="263" t="s">
        <v>589</v>
      </c>
      <c r="B34" s="263" t="s">
        <v>590</v>
      </c>
      <c r="C34" s="264">
        <v>7</v>
      </c>
    </row>
    <row r="35" spans="1:3" ht="15.75">
      <c r="A35" s="263" t="s">
        <v>591</v>
      </c>
      <c r="B35" s="263" t="s">
        <v>592</v>
      </c>
      <c r="C35" s="264">
        <v>5</v>
      </c>
    </row>
    <row r="36" spans="1:3" ht="15.75">
      <c r="A36" s="263" t="s">
        <v>593</v>
      </c>
      <c r="B36" s="263" t="s">
        <v>594</v>
      </c>
      <c r="C36" s="264">
        <v>5</v>
      </c>
    </row>
    <row r="37" spans="1:3" ht="15.75">
      <c r="A37" s="263" t="s">
        <v>595</v>
      </c>
      <c r="B37" s="263" t="s">
        <v>596</v>
      </c>
      <c r="C37" s="264">
        <v>8</v>
      </c>
    </row>
    <row r="38" spans="1:3" ht="15.75">
      <c r="A38" s="263" t="s">
        <v>597</v>
      </c>
      <c r="B38" s="263" t="s">
        <v>598</v>
      </c>
      <c r="C38" s="264">
        <v>5</v>
      </c>
    </row>
    <row r="39" spans="1:3" ht="15.75">
      <c r="A39" s="263" t="s">
        <v>599</v>
      </c>
      <c r="B39" s="265" t="s">
        <v>600</v>
      </c>
      <c r="C39" s="266">
        <v>5</v>
      </c>
    </row>
    <row r="40" spans="1:3" ht="15.75">
      <c r="A40" s="263" t="s">
        <v>601</v>
      </c>
      <c r="B40" s="263" t="s">
        <v>602</v>
      </c>
      <c r="C40" s="264">
        <v>2</v>
      </c>
    </row>
    <row r="41" spans="1:3" ht="15.75">
      <c r="A41" s="263" t="s">
        <v>603</v>
      </c>
      <c r="B41" s="263" t="s">
        <v>604</v>
      </c>
      <c r="C41" s="264">
        <v>4</v>
      </c>
    </row>
    <row r="42" spans="1:3" ht="15.75">
      <c r="A42" s="263" t="s">
        <v>605</v>
      </c>
      <c r="B42" s="263" t="s">
        <v>606</v>
      </c>
      <c r="C42" s="264">
        <v>5</v>
      </c>
    </row>
    <row r="43" spans="1:3" ht="15.75">
      <c r="A43" s="263" t="s">
        <v>607</v>
      </c>
      <c r="B43" s="263" t="s">
        <v>608</v>
      </c>
      <c r="C43" s="264">
        <v>5</v>
      </c>
    </row>
    <row r="44" spans="1:3" ht="15.75">
      <c r="A44" s="263" t="s">
        <v>609</v>
      </c>
      <c r="B44" s="263" t="s">
        <v>610</v>
      </c>
      <c r="C44" s="264">
        <v>6</v>
      </c>
    </row>
    <row r="45" spans="1:3" ht="15.75">
      <c r="A45" s="263" t="s">
        <v>611</v>
      </c>
      <c r="B45" s="263" t="s">
        <v>612</v>
      </c>
      <c r="C45" s="264">
        <v>5</v>
      </c>
    </row>
    <row r="46" spans="1:3" ht="15.75">
      <c r="A46" s="263" t="s">
        <v>613</v>
      </c>
      <c r="B46" s="263" t="s">
        <v>614</v>
      </c>
      <c r="C46" s="264">
        <v>4</v>
      </c>
    </row>
    <row r="47" spans="1:3" ht="15.75">
      <c r="A47" s="263" t="s">
        <v>615</v>
      </c>
      <c r="B47" s="263" t="s">
        <v>616</v>
      </c>
      <c r="C47" s="264">
        <v>4</v>
      </c>
    </row>
    <row r="48" spans="1:3" ht="15.75">
      <c r="A48" s="263" t="s">
        <v>617</v>
      </c>
      <c r="B48" s="263" t="s">
        <v>1091</v>
      </c>
      <c r="C48" s="264">
        <v>6</v>
      </c>
    </row>
    <row r="49" spans="1:3" ht="15.75">
      <c r="A49" s="263" t="s">
        <v>618</v>
      </c>
      <c r="B49" s="263" t="s">
        <v>619</v>
      </c>
      <c r="C49" s="264">
        <v>6</v>
      </c>
    </row>
    <row r="50" spans="1:3" ht="15.75">
      <c r="A50" s="263" t="s">
        <v>1065</v>
      </c>
      <c r="B50" s="263" t="s">
        <v>1092</v>
      </c>
      <c r="C50" s="264">
        <v>4</v>
      </c>
    </row>
    <row r="51" spans="1:3" ht="15.75">
      <c r="A51" s="263" t="s">
        <v>1093</v>
      </c>
      <c r="B51" s="263" t="s">
        <v>1094</v>
      </c>
      <c r="C51" s="264">
        <v>6</v>
      </c>
    </row>
    <row r="52" spans="1:3" ht="15.75">
      <c r="A52" s="263" t="s">
        <v>1095</v>
      </c>
      <c r="B52" s="263" t="s">
        <v>1096</v>
      </c>
      <c r="C52" s="264">
        <v>4</v>
      </c>
    </row>
    <row r="53" spans="1:3" ht="15.75">
      <c r="A53" s="263" t="s">
        <v>1097</v>
      </c>
      <c r="B53" s="263" t="s">
        <v>1098</v>
      </c>
      <c r="C53" s="266">
        <v>5</v>
      </c>
    </row>
    <row r="54" spans="1:3" ht="15.75">
      <c r="A54" s="263" t="s">
        <v>1099</v>
      </c>
      <c r="B54" s="263" t="s">
        <v>1100</v>
      </c>
      <c r="C54" s="266">
        <v>2</v>
      </c>
    </row>
    <row r="55" spans="1:3" ht="15.75">
      <c r="A55" s="263" t="s">
        <v>1101</v>
      </c>
      <c r="B55" s="263" t="s">
        <v>1221</v>
      </c>
      <c r="C55" s="266">
        <v>2</v>
      </c>
    </row>
    <row r="56" spans="1:3" ht="15.75">
      <c r="A56" s="263" t="s">
        <v>1222</v>
      </c>
      <c r="B56" s="263" t="s">
        <v>1223</v>
      </c>
      <c r="C56" s="266">
        <v>4</v>
      </c>
    </row>
    <row r="57" spans="1:3" ht="15.75">
      <c r="A57" s="263" t="s">
        <v>1224</v>
      </c>
      <c r="B57" s="263" t="s">
        <v>1225</v>
      </c>
      <c r="C57" s="266">
        <v>5</v>
      </c>
    </row>
    <row r="58" spans="1:3" ht="15.75">
      <c r="A58" s="263" t="s">
        <v>1226</v>
      </c>
      <c r="B58" s="263" t="s">
        <v>1227</v>
      </c>
      <c r="C58" s="266">
        <v>5</v>
      </c>
    </row>
    <row r="59" spans="1:3" ht="15.75">
      <c r="A59" s="263" t="s">
        <v>1228</v>
      </c>
      <c r="B59" s="263" t="s">
        <v>1229</v>
      </c>
      <c r="C59" s="266">
        <v>5</v>
      </c>
    </row>
    <row r="60" spans="1:3" ht="15.75">
      <c r="A60" s="263" t="s">
        <v>1230</v>
      </c>
      <c r="B60" s="263" t="s">
        <v>1231</v>
      </c>
      <c r="C60" s="266">
        <v>3</v>
      </c>
    </row>
    <row r="61" spans="1:3" ht="15.75">
      <c r="A61" s="263" t="s">
        <v>1232</v>
      </c>
      <c r="B61" s="263" t="s">
        <v>1233</v>
      </c>
      <c r="C61" s="264">
        <v>5</v>
      </c>
    </row>
    <row r="62" spans="1:3" ht="15.75">
      <c r="A62" s="263" t="s">
        <v>1234</v>
      </c>
      <c r="B62" s="263" t="s">
        <v>1235</v>
      </c>
      <c r="C62" s="264">
        <v>3</v>
      </c>
    </row>
    <row r="63" spans="1:3" ht="15.75">
      <c r="A63" s="263" t="s">
        <v>620</v>
      </c>
      <c r="B63" s="263" t="s">
        <v>621</v>
      </c>
      <c r="C63" s="264">
        <v>3</v>
      </c>
    </row>
    <row r="64" spans="1:3" ht="15.75">
      <c r="A64" s="263" t="s">
        <v>622</v>
      </c>
      <c r="B64" s="263" t="s">
        <v>554</v>
      </c>
      <c r="C64" s="264">
        <v>3</v>
      </c>
    </row>
    <row r="65" spans="1:3" ht="15.75">
      <c r="A65" s="263" t="s">
        <v>623</v>
      </c>
      <c r="B65" s="263" t="s">
        <v>624</v>
      </c>
      <c r="C65" s="264">
        <v>3</v>
      </c>
    </row>
    <row r="66" spans="1:3" ht="15.75">
      <c r="A66" s="263" t="s">
        <v>625</v>
      </c>
      <c r="B66" s="263" t="s">
        <v>626</v>
      </c>
      <c r="C66" s="264">
        <v>1</v>
      </c>
    </row>
    <row r="67" spans="1:3" ht="15.75">
      <c r="A67" s="263" t="s">
        <v>627</v>
      </c>
      <c r="B67" s="263" t="s">
        <v>628</v>
      </c>
      <c r="C67" s="264">
        <v>3</v>
      </c>
    </row>
    <row r="68" spans="1:3" ht="15.75">
      <c r="A68" s="263" t="s">
        <v>629</v>
      </c>
      <c r="B68" s="263" t="s">
        <v>630</v>
      </c>
      <c r="C68" s="264">
        <v>5</v>
      </c>
    </row>
    <row r="69" spans="1:3" ht="15.75">
      <c r="A69" s="263" t="s">
        <v>631</v>
      </c>
      <c r="B69" s="263" t="s">
        <v>632</v>
      </c>
      <c r="C69" s="264">
        <v>3</v>
      </c>
    </row>
    <row r="70" spans="1:3" ht="15.75">
      <c r="A70" s="263" t="s">
        <v>633</v>
      </c>
      <c r="B70" s="263" t="s">
        <v>634</v>
      </c>
      <c r="C70" s="264">
        <v>6</v>
      </c>
    </row>
    <row r="71" spans="1:3" ht="15.75">
      <c r="A71" s="263" t="s">
        <v>635</v>
      </c>
      <c r="B71" s="263" t="s">
        <v>636</v>
      </c>
      <c r="C71" s="264">
        <v>4</v>
      </c>
    </row>
    <row r="72" spans="1:3" ht="15.75">
      <c r="A72" s="263" t="s">
        <v>637</v>
      </c>
      <c r="B72" s="263" t="s">
        <v>1102</v>
      </c>
      <c r="C72" s="264">
        <v>4</v>
      </c>
    </row>
    <row r="73" spans="1:3" ht="15.75">
      <c r="A73" s="263" t="s">
        <v>638</v>
      </c>
      <c r="B73" s="263" t="s">
        <v>639</v>
      </c>
      <c r="C73" s="264">
        <v>7</v>
      </c>
    </row>
    <row r="74" spans="1:3" ht="15.75">
      <c r="A74" s="263" t="s">
        <v>515</v>
      </c>
      <c r="B74" s="263" t="s">
        <v>640</v>
      </c>
      <c r="C74" s="264">
        <v>6</v>
      </c>
    </row>
    <row r="75" spans="1:3" ht="15.75">
      <c r="A75" s="263" t="s">
        <v>493</v>
      </c>
      <c r="B75" s="263" t="s">
        <v>641</v>
      </c>
      <c r="C75" s="264">
        <v>5</v>
      </c>
    </row>
    <row r="76" spans="1:3" ht="15.75">
      <c r="A76" s="263" t="s">
        <v>642</v>
      </c>
      <c r="B76" s="263" t="s">
        <v>643</v>
      </c>
      <c r="C76" s="264">
        <v>3</v>
      </c>
    </row>
    <row r="77" spans="1:3" ht="15.75">
      <c r="A77" s="263" t="s">
        <v>644</v>
      </c>
      <c r="B77" s="263" t="s">
        <v>645</v>
      </c>
      <c r="C77" s="264">
        <v>3</v>
      </c>
    </row>
    <row r="78" spans="1:3" ht="15.75">
      <c r="A78" s="263" t="s">
        <v>646</v>
      </c>
      <c r="B78" s="263" t="s">
        <v>647</v>
      </c>
      <c r="C78" s="264">
        <v>4</v>
      </c>
    </row>
    <row r="79" spans="1:3" ht="15.75">
      <c r="A79" s="263" t="s">
        <v>514</v>
      </c>
      <c r="B79" s="263" t="s">
        <v>1103</v>
      </c>
      <c r="C79" s="264">
        <v>2</v>
      </c>
    </row>
    <row r="80" spans="1:3" ht="15.75">
      <c r="A80" s="263" t="s">
        <v>648</v>
      </c>
      <c r="B80" s="263" t="s">
        <v>649</v>
      </c>
      <c r="C80" s="264">
        <v>4</v>
      </c>
    </row>
    <row r="81" spans="1:3" ht="15.75">
      <c r="A81" s="263" t="s">
        <v>650</v>
      </c>
      <c r="B81" s="263" t="s">
        <v>1104</v>
      </c>
      <c r="C81" s="264">
        <v>4</v>
      </c>
    </row>
    <row r="82" spans="1:3" ht="15.75">
      <c r="A82" s="263" t="s">
        <v>495</v>
      </c>
      <c r="B82" s="263" t="s">
        <v>651</v>
      </c>
      <c r="C82" s="264">
        <v>5</v>
      </c>
    </row>
    <row r="83" spans="1:3" ht="15.75">
      <c r="A83" s="263" t="s">
        <v>492</v>
      </c>
      <c r="B83" s="263" t="s">
        <v>554</v>
      </c>
      <c r="C83" s="264">
        <v>4</v>
      </c>
    </row>
    <row r="84" spans="1:3" ht="15.75">
      <c r="A84" s="263" t="s">
        <v>494</v>
      </c>
      <c r="B84" s="263" t="s">
        <v>652</v>
      </c>
      <c r="C84" s="264">
        <v>3</v>
      </c>
    </row>
    <row r="85" spans="1:3" ht="15.75">
      <c r="A85" s="263" t="s">
        <v>653</v>
      </c>
      <c r="B85" s="263" t="s">
        <v>654</v>
      </c>
      <c r="C85" s="264">
        <v>6</v>
      </c>
    </row>
    <row r="86" spans="1:3" ht="15.75">
      <c r="A86" s="263" t="s">
        <v>655</v>
      </c>
      <c r="B86" s="263" t="s">
        <v>656</v>
      </c>
      <c r="C86" s="264">
        <v>3</v>
      </c>
    </row>
    <row r="87" spans="1:3" ht="15.75">
      <c r="A87" s="263" t="s">
        <v>657</v>
      </c>
      <c r="B87" s="263" t="s">
        <v>658</v>
      </c>
      <c r="C87" s="264">
        <v>6</v>
      </c>
    </row>
    <row r="88" spans="1:3" ht="15.75">
      <c r="A88" s="263" t="s">
        <v>659</v>
      </c>
      <c r="B88" s="263" t="s">
        <v>660</v>
      </c>
      <c r="C88" s="264">
        <v>5</v>
      </c>
    </row>
    <row r="89" spans="1:3" ht="15.75">
      <c r="A89" s="263" t="s">
        <v>661</v>
      </c>
      <c r="B89" s="263" t="s">
        <v>662</v>
      </c>
      <c r="C89" s="264">
        <v>5</v>
      </c>
    </row>
    <row r="90" spans="1:3" ht="15.75">
      <c r="A90" s="263" t="s">
        <v>663</v>
      </c>
      <c r="B90" s="263" t="s">
        <v>664</v>
      </c>
      <c r="C90" s="264">
        <v>5</v>
      </c>
    </row>
    <row r="91" spans="1:3" ht="15.75">
      <c r="A91" s="263" t="s">
        <v>665</v>
      </c>
      <c r="B91" s="263" t="s">
        <v>666</v>
      </c>
      <c r="C91" s="266">
        <v>3</v>
      </c>
    </row>
    <row r="92" spans="1:3" ht="15.75">
      <c r="A92" s="263" t="s">
        <v>667</v>
      </c>
      <c r="B92" s="263" t="s">
        <v>668</v>
      </c>
      <c r="C92" s="266">
        <v>5</v>
      </c>
    </row>
    <row r="93" spans="1:3" ht="15.75">
      <c r="A93" s="263" t="s">
        <v>669</v>
      </c>
      <c r="B93" s="263" t="s">
        <v>670</v>
      </c>
      <c r="C93" s="266">
        <v>2</v>
      </c>
    </row>
    <row r="94" spans="1:3" ht="15.75">
      <c r="A94" s="263" t="s">
        <v>671</v>
      </c>
      <c r="B94" s="263" t="s">
        <v>672</v>
      </c>
      <c r="C94" s="264">
        <v>5</v>
      </c>
    </row>
    <row r="95" spans="1:3" ht="15.75">
      <c r="A95" s="263" t="s">
        <v>673</v>
      </c>
      <c r="B95" s="263" t="s">
        <v>674</v>
      </c>
      <c r="C95" s="264">
        <v>4</v>
      </c>
    </row>
    <row r="96" spans="1:3" ht="15.75">
      <c r="A96" s="263" t="s">
        <v>675</v>
      </c>
      <c r="B96" s="263" t="s">
        <v>676</v>
      </c>
      <c r="C96" s="264">
        <v>2</v>
      </c>
    </row>
    <row r="97" spans="1:3" ht="15.75">
      <c r="A97" s="263" t="s">
        <v>677</v>
      </c>
      <c r="B97" s="263" t="s">
        <v>678</v>
      </c>
      <c r="C97" s="264">
        <v>2</v>
      </c>
    </row>
    <row r="98" spans="1:3" ht="15.75">
      <c r="A98" s="263" t="s">
        <v>679</v>
      </c>
      <c r="B98" s="263" t="s">
        <v>680</v>
      </c>
      <c r="C98" s="264">
        <v>4</v>
      </c>
    </row>
    <row r="99" spans="1:3" ht="31.5">
      <c r="A99" s="263" t="s">
        <v>1105</v>
      </c>
      <c r="B99" s="263" t="s">
        <v>1106</v>
      </c>
      <c r="C99" s="264">
        <v>5</v>
      </c>
    </row>
    <row r="100" spans="1:3" ht="15.75">
      <c r="A100" s="263" t="s">
        <v>1236</v>
      </c>
      <c r="B100" s="263" t="s">
        <v>1237</v>
      </c>
      <c r="C100" s="264">
        <v>4</v>
      </c>
    </row>
    <row r="101" spans="1:3" ht="15.75">
      <c r="A101" s="263" t="s">
        <v>681</v>
      </c>
      <c r="B101" s="263" t="s">
        <v>682</v>
      </c>
      <c r="C101" s="264">
        <v>4</v>
      </c>
    </row>
    <row r="102" spans="1:3" ht="15.75">
      <c r="A102" s="263" t="s">
        <v>683</v>
      </c>
      <c r="B102" s="263" t="s">
        <v>554</v>
      </c>
      <c r="C102" s="264">
        <v>4</v>
      </c>
    </row>
    <row r="103" spans="1:3" ht="15.75">
      <c r="A103" s="263" t="s">
        <v>684</v>
      </c>
      <c r="B103" s="263" t="s">
        <v>685</v>
      </c>
      <c r="C103" s="264">
        <v>4</v>
      </c>
    </row>
    <row r="104" spans="1:3" ht="15.75">
      <c r="A104" s="263" t="s">
        <v>686</v>
      </c>
      <c r="B104" s="263" t="s">
        <v>687</v>
      </c>
      <c r="C104" s="264">
        <v>4</v>
      </c>
    </row>
    <row r="105" spans="1:3" ht="15.75">
      <c r="A105" s="263" t="s">
        <v>688</v>
      </c>
      <c r="B105" s="263" t="s">
        <v>689</v>
      </c>
      <c r="C105" s="264">
        <v>2</v>
      </c>
    </row>
    <row r="106" spans="1:3" ht="15.75">
      <c r="A106" s="263" t="s">
        <v>690</v>
      </c>
      <c r="B106" s="263" t="s">
        <v>691</v>
      </c>
      <c r="C106" s="264">
        <v>5</v>
      </c>
    </row>
    <row r="107" spans="1:3" ht="15.75">
      <c r="A107" s="263" t="s">
        <v>1107</v>
      </c>
      <c r="B107" s="263" t="s">
        <v>1108</v>
      </c>
      <c r="C107" s="264">
        <v>6</v>
      </c>
    </row>
    <row r="108" spans="1:3" ht="15.75">
      <c r="A108" s="263" t="s">
        <v>1109</v>
      </c>
      <c r="B108" s="263" t="s">
        <v>1110</v>
      </c>
      <c r="C108" s="264">
        <v>4</v>
      </c>
    </row>
    <row r="109" spans="1:3" ht="15.75">
      <c r="A109" s="263" t="s">
        <v>1111</v>
      </c>
      <c r="B109" s="263" t="s">
        <v>1112</v>
      </c>
      <c r="C109" s="264">
        <v>5</v>
      </c>
    </row>
    <row r="110" spans="1:3" ht="15.75">
      <c r="A110" s="263" t="s">
        <v>1113</v>
      </c>
      <c r="B110" s="263" t="s">
        <v>1114</v>
      </c>
      <c r="C110" s="264">
        <v>4</v>
      </c>
    </row>
    <row r="111" spans="1:3" ht="15.75">
      <c r="A111" s="263" t="s">
        <v>1115</v>
      </c>
      <c r="B111" s="263" t="s">
        <v>1116</v>
      </c>
      <c r="C111" s="264">
        <v>2</v>
      </c>
    </row>
    <row r="112" spans="1:3" ht="15.75">
      <c r="A112" s="263" t="s">
        <v>1117</v>
      </c>
      <c r="B112" s="263" t="s">
        <v>1118</v>
      </c>
      <c r="C112" s="264">
        <v>2</v>
      </c>
    </row>
    <row r="113" spans="1:3" ht="15.75">
      <c r="A113" s="263" t="s">
        <v>1119</v>
      </c>
      <c r="B113" s="263" t="s">
        <v>1120</v>
      </c>
      <c r="C113" s="264">
        <v>3</v>
      </c>
    </row>
    <row r="114" spans="1:3" ht="15.75">
      <c r="A114" s="263" t="s">
        <v>1121</v>
      </c>
      <c r="B114" s="263" t="s">
        <v>1122</v>
      </c>
      <c r="C114" s="264">
        <v>3</v>
      </c>
    </row>
    <row r="115" spans="1:3" ht="15.75">
      <c r="A115" s="263" t="s">
        <v>1123</v>
      </c>
      <c r="B115" s="263" t="s">
        <v>1124</v>
      </c>
      <c r="C115" s="264">
        <v>5</v>
      </c>
    </row>
    <row r="116" spans="1:3" ht="15.75">
      <c r="A116" s="263" t="s">
        <v>1125</v>
      </c>
      <c r="B116" s="263" t="s">
        <v>1126</v>
      </c>
      <c r="C116" s="264">
        <v>4</v>
      </c>
    </row>
    <row r="117" spans="1:3" ht="15.75">
      <c r="A117" s="263" t="s">
        <v>692</v>
      </c>
      <c r="B117" s="263" t="s">
        <v>1127</v>
      </c>
      <c r="C117" s="267">
        <v>3</v>
      </c>
    </row>
    <row r="118" spans="1:3" ht="15.75">
      <c r="A118" s="263" t="s">
        <v>693</v>
      </c>
      <c r="B118" s="263" t="s">
        <v>694</v>
      </c>
      <c r="C118" s="267">
        <v>3</v>
      </c>
    </row>
    <row r="119" spans="1:3" ht="15.75">
      <c r="A119" s="263" t="s">
        <v>486</v>
      </c>
      <c r="B119" s="263" t="s">
        <v>695</v>
      </c>
      <c r="C119" s="267">
        <v>7</v>
      </c>
    </row>
    <row r="120" spans="1:3" ht="15.75">
      <c r="A120" s="263" t="s">
        <v>696</v>
      </c>
      <c r="B120" s="263" t="s">
        <v>1128</v>
      </c>
      <c r="C120" s="264">
        <v>3</v>
      </c>
    </row>
    <row r="121" spans="1:3" ht="15.75">
      <c r="A121" s="263" t="s">
        <v>697</v>
      </c>
      <c r="B121" s="263" t="s">
        <v>698</v>
      </c>
      <c r="C121" s="264">
        <v>5</v>
      </c>
    </row>
    <row r="122" spans="1:3" ht="15.75">
      <c r="A122" s="263" t="s">
        <v>699</v>
      </c>
      <c r="B122" s="263" t="s">
        <v>1129</v>
      </c>
      <c r="C122" s="264">
        <v>3</v>
      </c>
    </row>
    <row r="123" spans="1:3" ht="15.75">
      <c r="A123" s="268" t="s">
        <v>700</v>
      </c>
      <c r="B123" s="268" t="s">
        <v>701</v>
      </c>
      <c r="C123" s="269">
        <v>2</v>
      </c>
    </row>
    <row r="124" spans="1:3" ht="15.75">
      <c r="A124" s="268" t="s">
        <v>702</v>
      </c>
      <c r="B124" s="268" t="s">
        <v>703</v>
      </c>
      <c r="C124" s="269">
        <v>4</v>
      </c>
    </row>
    <row r="125" spans="1:3" ht="15.75">
      <c r="A125" s="268" t="s">
        <v>704</v>
      </c>
      <c r="B125" s="268" t="s">
        <v>705</v>
      </c>
      <c r="C125" s="269">
        <v>5</v>
      </c>
    </row>
    <row r="126" spans="1:3" ht="15.75">
      <c r="A126" s="268" t="s">
        <v>706</v>
      </c>
      <c r="B126" s="268" t="s">
        <v>707</v>
      </c>
      <c r="C126" s="269">
        <v>5</v>
      </c>
    </row>
    <row r="127" spans="1:3" ht="15.75">
      <c r="A127" s="268" t="s">
        <v>708</v>
      </c>
      <c r="B127" s="268" t="s">
        <v>709</v>
      </c>
      <c r="C127" s="269">
        <v>4</v>
      </c>
    </row>
    <row r="128" spans="1:3" ht="15.75">
      <c r="A128" s="268" t="s">
        <v>710</v>
      </c>
      <c r="B128" s="268" t="s">
        <v>711</v>
      </c>
      <c r="C128" s="269">
        <v>1</v>
      </c>
    </row>
    <row r="129" spans="1:3" ht="15.75">
      <c r="A129" s="263" t="s">
        <v>712</v>
      </c>
      <c r="B129" s="263" t="s">
        <v>713</v>
      </c>
      <c r="C129" s="270">
        <v>3</v>
      </c>
    </row>
    <row r="130" spans="1:3" ht="15.75">
      <c r="A130" s="263" t="s">
        <v>714</v>
      </c>
      <c r="B130" s="263" t="s">
        <v>715</v>
      </c>
      <c r="C130" s="267">
        <v>3</v>
      </c>
    </row>
    <row r="131" spans="1:3" ht="15.75">
      <c r="A131" s="263" t="s">
        <v>716</v>
      </c>
      <c r="B131" s="268" t="s">
        <v>717</v>
      </c>
      <c r="C131" s="270">
        <v>2</v>
      </c>
    </row>
    <row r="132" spans="1:3" ht="15.75">
      <c r="A132" s="263" t="s">
        <v>718</v>
      </c>
      <c r="B132" s="268" t="s">
        <v>719</v>
      </c>
      <c r="C132" s="266">
        <v>2</v>
      </c>
    </row>
    <row r="133" spans="1:3" ht="15.75">
      <c r="A133" s="263" t="s">
        <v>720</v>
      </c>
      <c r="B133" s="263" t="s">
        <v>721</v>
      </c>
      <c r="C133" s="266">
        <v>3</v>
      </c>
    </row>
    <row r="134" spans="1:3" ht="15.75">
      <c r="A134" s="263" t="s">
        <v>722</v>
      </c>
      <c r="B134" s="263" t="s">
        <v>723</v>
      </c>
      <c r="C134" s="266">
        <v>3</v>
      </c>
    </row>
    <row r="135" spans="1:3" ht="15.75">
      <c r="A135" s="263" t="s">
        <v>724</v>
      </c>
      <c r="B135" s="263" t="s">
        <v>1238</v>
      </c>
      <c r="C135" s="266">
        <v>5</v>
      </c>
    </row>
    <row r="136" spans="1:3" ht="15.75">
      <c r="A136" s="263" t="s">
        <v>725</v>
      </c>
      <c r="B136" s="263" t="s">
        <v>1130</v>
      </c>
      <c r="C136" s="264">
        <v>6</v>
      </c>
    </row>
    <row r="137" spans="1:3" ht="15.75">
      <c r="A137" s="263" t="s">
        <v>726</v>
      </c>
      <c r="B137" s="263" t="s">
        <v>727</v>
      </c>
      <c r="C137" s="264">
        <v>4</v>
      </c>
    </row>
    <row r="138" spans="1:3" ht="15.75">
      <c r="A138" s="263" t="s">
        <v>728</v>
      </c>
      <c r="B138" s="263" t="s">
        <v>1131</v>
      </c>
      <c r="C138" s="264">
        <v>5</v>
      </c>
    </row>
    <row r="139" spans="1:3" ht="15.75">
      <c r="A139" s="263" t="s">
        <v>729</v>
      </c>
      <c r="B139" s="263" t="s">
        <v>1132</v>
      </c>
      <c r="C139" s="264">
        <v>5</v>
      </c>
    </row>
    <row r="140" spans="1:3" ht="15.75">
      <c r="A140" s="263" t="s">
        <v>730</v>
      </c>
      <c r="B140" s="263" t="s">
        <v>731</v>
      </c>
      <c r="C140" s="264">
        <v>4</v>
      </c>
    </row>
    <row r="141" spans="1:3" ht="15.75">
      <c r="A141" s="263" t="s">
        <v>732</v>
      </c>
      <c r="B141" s="263" t="s">
        <v>733</v>
      </c>
      <c r="C141" s="264">
        <v>4</v>
      </c>
    </row>
    <row r="142" spans="1:3" ht="15.75">
      <c r="A142" s="263" t="s">
        <v>734</v>
      </c>
      <c r="B142" s="263" t="s">
        <v>735</v>
      </c>
      <c r="C142" s="264">
        <v>4</v>
      </c>
    </row>
    <row r="143" spans="1:3" ht="15.75">
      <c r="A143" s="263" t="s">
        <v>736</v>
      </c>
      <c r="B143" s="263" t="s">
        <v>737</v>
      </c>
      <c r="C143" s="264">
        <v>5</v>
      </c>
    </row>
    <row r="144" spans="1:3" ht="15.75">
      <c r="A144" s="263" t="s">
        <v>738</v>
      </c>
      <c r="B144" s="263" t="s">
        <v>739</v>
      </c>
      <c r="C144" s="264">
        <v>6</v>
      </c>
    </row>
    <row r="145" spans="1:3" ht="15.75">
      <c r="A145" s="263" t="s">
        <v>740</v>
      </c>
      <c r="B145" s="263" t="s">
        <v>1239</v>
      </c>
      <c r="C145" s="264">
        <v>5</v>
      </c>
    </row>
    <row r="146" spans="1:3" ht="15.75">
      <c r="A146" s="263" t="s">
        <v>741</v>
      </c>
      <c r="B146" s="263" t="s">
        <v>742</v>
      </c>
      <c r="C146" s="264">
        <v>5</v>
      </c>
    </row>
    <row r="147" spans="1:3" ht="15.75">
      <c r="A147" s="263" t="s">
        <v>743</v>
      </c>
      <c r="B147" s="263" t="s">
        <v>744</v>
      </c>
      <c r="C147" s="264">
        <v>3</v>
      </c>
    </row>
    <row r="148" spans="1:3" ht="15.75">
      <c r="A148" s="263" t="s">
        <v>745</v>
      </c>
      <c r="B148" s="263" t="s">
        <v>746</v>
      </c>
      <c r="C148" s="264">
        <v>6</v>
      </c>
    </row>
    <row r="149" spans="1:3" ht="15.75">
      <c r="A149" s="263" t="s">
        <v>747</v>
      </c>
      <c r="B149" s="263" t="s">
        <v>748</v>
      </c>
      <c r="C149" s="264">
        <v>5</v>
      </c>
    </row>
    <row r="150" spans="1:3" ht="15.75">
      <c r="A150" s="263" t="s">
        <v>749</v>
      </c>
      <c r="B150" s="263" t="s">
        <v>750</v>
      </c>
      <c r="C150" s="264">
        <v>5</v>
      </c>
    </row>
    <row r="151" spans="1:3" ht="15.75">
      <c r="A151" s="263" t="s">
        <v>1133</v>
      </c>
      <c r="B151" s="263" t="s">
        <v>1134</v>
      </c>
      <c r="C151" s="264">
        <v>4</v>
      </c>
    </row>
    <row r="152" spans="1:3" ht="15.75">
      <c r="A152" s="263" t="s">
        <v>1135</v>
      </c>
      <c r="B152" s="263" t="s">
        <v>1136</v>
      </c>
      <c r="C152" s="264">
        <v>6</v>
      </c>
    </row>
    <row r="153" spans="1:3" ht="15.75">
      <c r="A153" s="263" t="s">
        <v>1137</v>
      </c>
      <c r="B153" s="263" t="s">
        <v>1138</v>
      </c>
      <c r="C153" s="264">
        <v>3</v>
      </c>
    </row>
    <row r="154" spans="1:3" ht="15.75">
      <c r="A154" s="263" t="s">
        <v>1139</v>
      </c>
      <c r="B154" s="263" t="s">
        <v>1140</v>
      </c>
      <c r="C154" s="264">
        <v>4</v>
      </c>
    </row>
    <row r="155" spans="1:3" ht="15.75">
      <c r="A155" s="263" t="s">
        <v>1141</v>
      </c>
      <c r="B155" s="263" t="s">
        <v>1142</v>
      </c>
      <c r="C155" s="264">
        <v>5</v>
      </c>
    </row>
    <row r="156" spans="1:3" ht="15.75">
      <c r="A156" s="263" t="s">
        <v>1143</v>
      </c>
      <c r="B156" s="263" t="s">
        <v>1144</v>
      </c>
      <c r="C156" s="264">
        <v>5</v>
      </c>
    </row>
    <row r="157" spans="1:3" ht="15.75">
      <c r="A157" s="263" t="s">
        <v>1037</v>
      </c>
      <c r="B157" s="263" t="s">
        <v>1145</v>
      </c>
      <c r="C157" s="264">
        <v>5</v>
      </c>
    </row>
    <row r="158" spans="1:3" ht="15.75">
      <c r="A158" s="263" t="s">
        <v>1213</v>
      </c>
      <c r="B158" s="263" t="s">
        <v>1214</v>
      </c>
      <c r="C158" s="264">
        <v>5</v>
      </c>
    </row>
    <row r="159" spans="1:3" ht="15.75">
      <c r="A159" s="263" t="s">
        <v>1215</v>
      </c>
      <c r="B159" s="263" t="s">
        <v>1216</v>
      </c>
      <c r="C159" s="264">
        <v>5</v>
      </c>
    </row>
    <row r="160" spans="1:3" ht="15.75">
      <c r="A160" s="263" t="s">
        <v>1240</v>
      </c>
      <c r="B160" s="263" t="s">
        <v>1241</v>
      </c>
      <c r="C160" s="264">
        <v>5</v>
      </c>
    </row>
    <row r="161" spans="1:3" ht="15.75">
      <c r="A161" s="263" t="s">
        <v>1242</v>
      </c>
      <c r="B161" s="263" t="s">
        <v>1243</v>
      </c>
      <c r="C161" s="264">
        <v>5</v>
      </c>
    </row>
    <row r="162" spans="1:3" ht="15.75">
      <c r="A162" s="263" t="s">
        <v>1244</v>
      </c>
      <c r="B162" s="263" t="s">
        <v>1245</v>
      </c>
      <c r="C162" s="264">
        <v>6</v>
      </c>
    </row>
    <row r="163" spans="1:3" ht="15.75">
      <c r="A163" s="263" t="s">
        <v>1246</v>
      </c>
      <c r="B163" s="263" t="s">
        <v>1247</v>
      </c>
      <c r="C163" s="264">
        <v>4</v>
      </c>
    </row>
    <row r="164" spans="1:3" ht="15.75">
      <c r="A164" s="263" t="s">
        <v>751</v>
      </c>
      <c r="B164" s="263" t="s">
        <v>554</v>
      </c>
      <c r="C164" s="264">
        <v>4</v>
      </c>
    </row>
    <row r="165" spans="1:3" ht="15.75">
      <c r="A165" s="263" t="s">
        <v>752</v>
      </c>
      <c r="B165" s="263" t="s">
        <v>753</v>
      </c>
      <c r="C165" s="264">
        <v>4</v>
      </c>
    </row>
    <row r="166" spans="1:3" ht="15.75">
      <c r="A166" s="263" t="s">
        <v>512</v>
      </c>
      <c r="B166" s="263" t="s">
        <v>554</v>
      </c>
      <c r="C166" s="264">
        <v>2</v>
      </c>
    </row>
    <row r="167" spans="1:3" ht="15.75">
      <c r="A167" s="263" t="s">
        <v>754</v>
      </c>
      <c r="B167" s="263" t="s">
        <v>755</v>
      </c>
      <c r="C167" s="264">
        <v>3</v>
      </c>
    </row>
    <row r="168" spans="1:3" ht="15.75">
      <c r="A168" s="263" t="s">
        <v>756</v>
      </c>
      <c r="B168" s="263" t="s">
        <v>757</v>
      </c>
      <c r="C168" s="264">
        <v>3</v>
      </c>
    </row>
    <row r="169" spans="1:3" ht="15.75">
      <c r="A169" s="263" t="s">
        <v>758</v>
      </c>
      <c r="B169" s="263" t="s">
        <v>759</v>
      </c>
      <c r="C169" s="264">
        <v>5</v>
      </c>
    </row>
    <row r="170" spans="1:3" ht="15.75">
      <c r="A170" s="263" t="s">
        <v>760</v>
      </c>
      <c r="B170" s="263" t="s">
        <v>1155</v>
      </c>
      <c r="C170" s="264">
        <v>5</v>
      </c>
    </row>
    <row r="171" spans="1:3" ht="15.75">
      <c r="A171" s="263" t="s">
        <v>1146</v>
      </c>
      <c r="B171" s="263" t="s">
        <v>1147</v>
      </c>
      <c r="C171" s="264">
        <v>2</v>
      </c>
    </row>
    <row r="172" spans="1:3" ht="15.75">
      <c r="A172" s="263" t="s">
        <v>1148</v>
      </c>
      <c r="B172" s="263" t="s">
        <v>1149</v>
      </c>
      <c r="C172" s="264">
        <v>3</v>
      </c>
    </row>
    <row r="173" spans="1:3" ht="15.75">
      <c r="A173" s="263" t="s">
        <v>1150</v>
      </c>
      <c r="B173" s="263" t="s">
        <v>1151</v>
      </c>
      <c r="C173" s="264">
        <v>4</v>
      </c>
    </row>
    <row r="174" spans="1:3" ht="15.75">
      <c r="A174" s="263" t="s">
        <v>1152</v>
      </c>
      <c r="B174" s="263" t="s">
        <v>1153</v>
      </c>
      <c r="C174" s="264">
        <v>2</v>
      </c>
    </row>
    <row r="175" spans="1:3" ht="15.75">
      <c r="A175" s="263" t="s">
        <v>1154</v>
      </c>
      <c r="B175" s="263" t="s">
        <v>1248</v>
      </c>
      <c r="C175" s="264">
        <v>2</v>
      </c>
    </row>
    <row r="176" spans="1:3" ht="15.75">
      <c r="A176" s="263" t="s">
        <v>761</v>
      </c>
      <c r="B176" s="263" t="s">
        <v>762</v>
      </c>
      <c r="C176" s="264">
        <v>5</v>
      </c>
    </row>
    <row r="177" spans="1:3" ht="15.75">
      <c r="A177" s="263" t="s">
        <v>763</v>
      </c>
      <c r="B177" s="263" t="s">
        <v>554</v>
      </c>
      <c r="C177" s="264">
        <v>4</v>
      </c>
    </row>
    <row r="178" spans="1:3" ht="15.75">
      <c r="A178" s="263" t="s">
        <v>764</v>
      </c>
      <c r="B178" s="263" t="s">
        <v>1156</v>
      </c>
      <c r="C178" s="264">
        <v>3</v>
      </c>
    </row>
    <row r="179" spans="1:3" ht="15.75">
      <c r="A179" s="263" t="s">
        <v>765</v>
      </c>
      <c r="B179" s="263" t="s">
        <v>1157</v>
      </c>
      <c r="C179" s="264">
        <v>3</v>
      </c>
    </row>
    <row r="180" spans="1:3" ht="31.5">
      <c r="A180" s="263" t="s">
        <v>1158</v>
      </c>
      <c r="B180" s="263" t="s">
        <v>1159</v>
      </c>
      <c r="C180" s="264">
        <v>2</v>
      </c>
    </row>
    <row r="181" spans="1:3" ht="15.75">
      <c r="A181" s="263" t="s">
        <v>1160</v>
      </c>
      <c r="B181" s="263" t="s">
        <v>1161</v>
      </c>
      <c r="C181" s="264">
        <v>5</v>
      </c>
    </row>
    <row r="182" spans="1:3" ht="15.75">
      <c r="A182" s="263" t="s">
        <v>766</v>
      </c>
      <c r="B182" s="263" t="s">
        <v>767</v>
      </c>
      <c r="C182" s="264">
        <v>4</v>
      </c>
    </row>
    <row r="183" spans="1:3" ht="15.75">
      <c r="A183" s="263" t="s">
        <v>768</v>
      </c>
      <c r="B183" s="263" t="s">
        <v>554</v>
      </c>
      <c r="C183" s="264">
        <v>3</v>
      </c>
    </row>
    <row r="184" spans="1:3" ht="15.75">
      <c r="A184" s="263" t="s">
        <v>769</v>
      </c>
      <c r="B184" s="263" t="s">
        <v>770</v>
      </c>
      <c r="C184" s="264">
        <v>1</v>
      </c>
    </row>
    <row r="185" spans="1:3" ht="15.75">
      <c r="A185" s="263" t="s">
        <v>771</v>
      </c>
      <c r="B185" s="263" t="s">
        <v>772</v>
      </c>
      <c r="C185" s="264">
        <v>4</v>
      </c>
    </row>
    <row r="186" spans="1:3" ht="15.75">
      <c r="A186" s="263" t="s">
        <v>1162</v>
      </c>
      <c r="B186" s="263" t="s">
        <v>1163</v>
      </c>
      <c r="C186" s="264">
        <v>3</v>
      </c>
    </row>
    <row r="187" spans="1:3" ht="15.75">
      <c r="A187" s="263" t="s">
        <v>1164</v>
      </c>
      <c r="B187" s="263" t="s">
        <v>1165</v>
      </c>
      <c r="C187" s="264">
        <v>4</v>
      </c>
    </row>
    <row r="188" spans="1:3" ht="15.75">
      <c r="A188" s="263" t="s">
        <v>773</v>
      </c>
      <c r="B188" s="263" t="s">
        <v>774</v>
      </c>
      <c r="C188" s="264">
        <v>4</v>
      </c>
    </row>
    <row r="189" spans="1:3" ht="15.75">
      <c r="A189" s="263" t="s">
        <v>775</v>
      </c>
      <c r="B189" s="263" t="s">
        <v>776</v>
      </c>
      <c r="C189" s="264">
        <v>4</v>
      </c>
    </row>
    <row r="190" spans="1:3" ht="15.75">
      <c r="A190" s="263" t="s">
        <v>777</v>
      </c>
      <c r="B190" s="263" t="s">
        <v>778</v>
      </c>
      <c r="C190" s="264">
        <v>2</v>
      </c>
    </row>
    <row r="191" spans="1:3" ht="15.75">
      <c r="A191" s="263" t="s">
        <v>779</v>
      </c>
      <c r="B191" s="263" t="s">
        <v>780</v>
      </c>
      <c r="C191" s="264">
        <v>3</v>
      </c>
    </row>
    <row r="192" spans="1:3" ht="15.75">
      <c r="A192" s="263" t="s">
        <v>781</v>
      </c>
      <c r="B192" s="263" t="s">
        <v>782</v>
      </c>
      <c r="C192" s="264">
        <v>4</v>
      </c>
    </row>
    <row r="193" spans="1:3" ht="15.75">
      <c r="A193" s="263" t="s">
        <v>783</v>
      </c>
      <c r="B193" s="263" t="s">
        <v>784</v>
      </c>
      <c r="C193" s="264">
        <v>2</v>
      </c>
    </row>
    <row r="194" spans="1:3" ht="15.75">
      <c r="A194" s="263" t="s">
        <v>785</v>
      </c>
      <c r="B194" s="263" t="s">
        <v>786</v>
      </c>
      <c r="C194" s="264">
        <v>4</v>
      </c>
    </row>
    <row r="195" spans="1:3" ht="15.75">
      <c r="A195" s="263" t="s">
        <v>787</v>
      </c>
      <c r="B195" s="263" t="s">
        <v>788</v>
      </c>
      <c r="C195" s="264">
        <v>4</v>
      </c>
    </row>
    <row r="196" spans="1:3" ht="15.75">
      <c r="A196" s="263" t="s">
        <v>789</v>
      </c>
      <c r="B196" s="263" t="s">
        <v>790</v>
      </c>
      <c r="C196" s="264">
        <v>4</v>
      </c>
    </row>
    <row r="197" spans="1:3" ht="15.75">
      <c r="A197" s="263" t="s">
        <v>791</v>
      </c>
      <c r="B197" s="263" t="s">
        <v>792</v>
      </c>
      <c r="C197" s="264">
        <v>3</v>
      </c>
    </row>
    <row r="198" spans="1:3" ht="15.75">
      <c r="A198" s="263" t="s">
        <v>793</v>
      </c>
      <c r="B198" s="263" t="s">
        <v>554</v>
      </c>
      <c r="C198" s="264">
        <v>1</v>
      </c>
    </row>
    <row r="199" spans="1:3" ht="15.75">
      <c r="A199" s="263" t="s">
        <v>794</v>
      </c>
      <c r="B199" s="263" t="s">
        <v>795</v>
      </c>
      <c r="C199" s="264">
        <v>1</v>
      </c>
    </row>
    <row r="200" spans="1:3" ht="15.75">
      <c r="A200" s="263" t="s">
        <v>796</v>
      </c>
      <c r="B200" s="263" t="s">
        <v>797</v>
      </c>
      <c r="C200" s="264">
        <v>4</v>
      </c>
    </row>
    <row r="201" spans="1:3" ht="15.75">
      <c r="A201" s="263" t="s">
        <v>798</v>
      </c>
      <c r="B201" s="263" t="s">
        <v>799</v>
      </c>
      <c r="C201" s="264">
        <v>4</v>
      </c>
    </row>
    <row r="202" spans="1:3" ht="15.75">
      <c r="A202" s="263" t="s">
        <v>800</v>
      </c>
      <c r="B202" s="263" t="s">
        <v>801</v>
      </c>
      <c r="C202" s="264">
        <v>4</v>
      </c>
    </row>
    <row r="203" spans="1:3" ht="15.75">
      <c r="A203" s="263" t="s">
        <v>802</v>
      </c>
      <c r="B203" s="263" t="s">
        <v>803</v>
      </c>
      <c r="C203" s="264">
        <v>4</v>
      </c>
    </row>
    <row r="204" spans="1:3" ht="15.75">
      <c r="A204" s="263" t="s">
        <v>804</v>
      </c>
      <c r="B204" s="263" t="s">
        <v>805</v>
      </c>
      <c r="C204" s="264">
        <v>2</v>
      </c>
    </row>
    <row r="205" spans="1:3" ht="15.75">
      <c r="A205" s="263" t="s">
        <v>806</v>
      </c>
      <c r="B205" s="263" t="s">
        <v>807</v>
      </c>
      <c r="C205" s="264">
        <v>1</v>
      </c>
    </row>
    <row r="206" spans="1:3" ht="15.75">
      <c r="A206" s="263" t="s">
        <v>808</v>
      </c>
      <c r="B206" s="263" t="s">
        <v>809</v>
      </c>
      <c r="C206" s="264">
        <v>1</v>
      </c>
    </row>
    <row r="207" spans="1:3" ht="15.75">
      <c r="A207" s="263" t="s">
        <v>506</v>
      </c>
      <c r="B207" s="263" t="s">
        <v>810</v>
      </c>
      <c r="C207" s="264">
        <v>7</v>
      </c>
    </row>
    <row r="208" spans="1:3" ht="15.75">
      <c r="A208" s="263" t="s">
        <v>497</v>
      </c>
      <c r="B208" s="263" t="s">
        <v>811</v>
      </c>
      <c r="C208" s="264">
        <v>5</v>
      </c>
    </row>
    <row r="209" spans="1:3" ht="15.75">
      <c r="A209" s="263" t="s">
        <v>812</v>
      </c>
      <c r="B209" s="263" t="s">
        <v>813</v>
      </c>
      <c r="C209" s="264">
        <v>6</v>
      </c>
    </row>
    <row r="210" spans="1:3" ht="15.75">
      <c r="A210" s="263" t="s">
        <v>496</v>
      </c>
      <c r="B210" s="263" t="s">
        <v>1166</v>
      </c>
      <c r="C210" s="264">
        <v>3</v>
      </c>
    </row>
    <row r="211" spans="1:3" ht="15.75">
      <c r="A211" s="263" t="s">
        <v>814</v>
      </c>
      <c r="B211" s="263" t="s">
        <v>815</v>
      </c>
      <c r="C211" s="264">
        <v>2</v>
      </c>
    </row>
    <row r="212" spans="1:3" ht="15.75">
      <c r="A212" s="263" t="s">
        <v>498</v>
      </c>
      <c r="B212" s="263" t="s">
        <v>816</v>
      </c>
      <c r="C212" s="264">
        <v>3</v>
      </c>
    </row>
    <row r="213" spans="1:3" ht="15.75">
      <c r="A213" s="263" t="s">
        <v>817</v>
      </c>
      <c r="B213" s="263" t="s">
        <v>818</v>
      </c>
      <c r="C213" s="264">
        <v>1</v>
      </c>
    </row>
    <row r="214" spans="1:3" ht="15.75">
      <c r="A214" s="263" t="s">
        <v>502</v>
      </c>
      <c r="B214" s="263" t="s">
        <v>819</v>
      </c>
      <c r="C214" s="264">
        <v>7</v>
      </c>
    </row>
    <row r="215" spans="1:3" ht="15.75">
      <c r="A215" s="263" t="s">
        <v>501</v>
      </c>
      <c r="B215" s="263" t="s">
        <v>820</v>
      </c>
      <c r="C215" s="264">
        <v>2</v>
      </c>
    </row>
    <row r="216" spans="1:3" ht="15.75">
      <c r="A216" s="263" t="s">
        <v>821</v>
      </c>
      <c r="B216" s="263" t="s">
        <v>822</v>
      </c>
      <c r="C216" s="264">
        <v>5</v>
      </c>
    </row>
    <row r="217" spans="1:3" ht="15.75">
      <c r="A217" s="263" t="s">
        <v>823</v>
      </c>
      <c r="B217" s="263" t="s">
        <v>554</v>
      </c>
      <c r="C217" s="264">
        <v>4</v>
      </c>
    </row>
    <row r="218" spans="1:3" ht="15.75">
      <c r="A218" s="263" t="s">
        <v>824</v>
      </c>
      <c r="B218" s="263" t="s">
        <v>825</v>
      </c>
      <c r="C218" s="264">
        <v>6</v>
      </c>
    </row>
    <row r="219" spans="1:3" ht="15.75">
      <c r="A219" s="263" t="s">
        <v>518</v>
      </c>
      <c r="B219" s="263" t="s">
        <v>826</v>
      </c>
      <c r="C219" s="264">
        <v>4</v>
      </c>
    </row>
    <row r="220" spans="1:3" ht="15.75">
      <c r="A220" s="263" t="s">
        <v>827</v>
      </c>
      <c r="B220" s="263" t="s">
        <v>828</v>
      </c>
      <c r="C220" s="264">
        <v>6</v>
      </c>
    </row>
    <row r="221" spans="1:3" ht="15.75">
      <c r="A221" s="263" t="s">
        <v>829</v>
      </c>
      <c r="B221" s="263" t="s">
        <v>830</v>
      </c>
      <c r="C221" s="264">
        <v>2</v>
      </c>
    </row>
    <row r="222" spans="1:3" ht="15.75">
      <c r="A222" s="263" t="s">
        <v>831</v>
      </c>
      <c r="B222" s="263" t="s">
        <v>832</v>
      </c>
      <c r="C222" s="264">
        <v>6</v>
      </c>
    </row>
    <row r="223" spans="1:3" ht="15.75">
      <c r="A223" s="263" t="s">
        <v>833</v>
      </c>
      <c r="B223" s="263" t="s">
        <v>834</v>
      </c>
      <c r="C223" s="264">
        <v>4</v>
      </c>
    </row>
    <row r="224" spans="1:3" ht="15.75">
      <c r="A224" s="263" t="s">
        <v>835</v>
      </c>
      <c r="B224" s="263" t="s">
        <v>836</v>
      </c>
      <c r="C224" s="264">
        <v>7</v>
      </c>
    </row>
    <row r="225" spans="1:3" ht="15.75">
      <c r="A225" s="263" t="s">
        <v>837</v>
      </c>
      <c r="B225" s="263" t="s">
        <v>838</v>
      </c>
      <c r="C225" s="264">
        <v>8</v>
      </c>
    </row>
    <row r="226" spans="1:3" ht="15.75">
      <c r="A226" s="263" t="s">
        <v>839</v>
      </c>
      <c r="B226" s="263" t="s">
        <v>840</v>
      </c>
      <c r="C226" s="264">
        <v>6</v>
      </c>
    </row>
    <row r="227" spans="1:3" ht="15.75">
      <c r="A227" s="263" t="s">
        <v>841</v>
      </c>
      <c r="B227" s="263" t="s">
        <v>842</v>
      </c>
      <c r="C227" s="264">
        <v>5</v>
      </c>
    </row>
    <row r="228" spans="1:3" ht="15.75">
      <c r="A228" s="263" t="s">
        <v>843</v>
      </c>
      <c r="B228" s="263" t="s">
        <v>844</v>
      </c>
      <c r="C228" s="264">
        <v>6</v>
      </c>
    </row>
    <row r="229" spans="1:3" ht="15.75">
      <c r="A229" s="263" t="s">
        <v>845</v>
      </c>
      <c r="B229" s="263" t="s">
        <v>846</v>
      </c>
      <c r="C229" s="264">
        <v>1</v>
      </c>
    </row>
    <row r="230" spans="1:3" ht="15.75">
      <c r="A230" s="263" t="s">
        <v>1167</v>
      </c>
      <c r="B230" s="263" t="s">
        <v>1168</v>
      </c>
      <c r="C230" s="264">
        <v>4</v>
      </c>
    </row>
    <row r="231" spans="1:3" ht="15.75">
      <c r="A231" s="263" t="s">
        <v>847</v>
      </c>
      <c r="B231" s="263" t="s">
        <v>848</v>
      </c>
      <c r="C231" s="264">
        <v>5</v>
      </c>
    </row>
    <row r="232" spans="1:3" ht="15.75">
      <c r="A232" s="263" t="s">
        <v>849</v>
      </c>
      <c r="B232" s="263" t="s">
        <v>554</v>
      </c>
      <c r="C232" s="264">
        <v>4</v>
      </c>
    </row>
    <row r="233" spans="1:3" ht="15.75">
      <c r="A233" s="263" t="s">
        <v>850</v>
      </c>
      <c r="B233" s="263" t="s">
        <v>851</v>
      </c>
      <c r="C233" s="264">
        <v>6</v>
      </c>
    </row>
    <row r="234" spans="1:3" ht="15.75">
      <c r="A234" s="263" t="s">
        <v>852</v>
      </c>
      <c r="B234" s="263" t="s">
        <v>853</v>
      </c>
      <c r="C234" s="264">
        <v>5</v>
      </c>
    </row>
    <row r="235" spans="1:3" ht="15.75">
      <c r="A235" s="263" t="s">
        <v>854</v>
      </c>
      <c r="B235" s="263" t="s">
        <v>1169</v>
      </c>
      <c r="C235" s="264">
        <v>4</v>
      </c>
    </row>
    <row r="236" spans="1:3" ht="15.75">
      <c r="A236" s="263" t="s">
        <v>855</v>
      </c>
      <c r="B236" s="263" t="s">
        <v>856</v>
      </c>
      <c r="C236" s="264">
        <v>4</v>
      </c>
    </row>
    <row r="237" spans="1:3" ht="15.75">
      <c r="A237" s="263" t="s">
        <v>857</v>
      </c>
      <c r="B237" s="263" t="s">
        <v>858</v>
      </c>
      <c r="C237" s="264">
        <v>5</v>
      </c>
    </row>
    <row r="238" spans="1:3" ht="15.75">
      <c r="A238" s="263" t="s">
        <v>1170</v>
      </c>
      <c r="B238" s="263" t="s">
        <v>1171</v>
      </c>
      <c r="C238" s="264">
        <v>4</v>
      </c>
    </row>
    <row r="239" spans="1:3" ht="15.75">
      <c r="A239" s="263" t="s">
        <v>1172</v>
      </c>
      <c r="B239" s="263" t="s">
        <v>1173</v>
      </c>
      <c r="C239" s="264">
        <v>4</v>
      </c>
    </row>
    <row r="240" spans="1:3" ht="15.75">
      <c r="A240" s="263" t="s">
        <v>1249</v>
      </c>
      <c r="B240" s="263" t="s">
        <v>1250</v>
      </c>
      <c r="C240" s="264">
        <v>5</v>
      </c>
    </row>
    <row r="241" spans="1:3" ht="15.75">
      <c r="A241" s="263" t="s">
        <v>859</v>
      </c>
      <c r="B241" s="263" t="s">
        <v>1174</v>
      </c>
      <c r="C241" s="264">
        <v>7</v>
      </c>
    </row>
    <row r="242" spans="1:3" ht="15.75">
      <c r="A242" s="263" t="s">
        <v>860</v>
      </c>
      <c r="B242" s="263" t="s">
        <v>554</v>
      </c>
      <c r="C242" s="264">
        <v>5</v>
      </c>
    </row>
    <row r="243" spans="1:3" ht="15.75">
      <c r="A243" s="263" t="s">
        <v>861</v>
      </c>
      <c r="B243" s="263" t="s">
        <v>1175</v>
      </c>
      <c r="C243" s="264">
        <v>8</v>
      </c>
    </row>
    <row r="244" spans="1:3" ht="15.75">
      <c r="A244" s="263" t="s">
        <v>862</v>
      </c>
      <c r="B244" s="263" t="s">
        <v>863</v>
      </c>
      <c r="C244" s="264">
        <v>6</v>
      </c>
    </row>
    <row r="245" spans="1:3" ht="15.75">
      <c r="A245" s="263" t="s">
        <v>864</v>
      </c>
      <c r="B245" s="263" t="s">
        <v>865</v>
      </c>
      <c r="C245" s="264">
        <v>6</v>
      </c>
    </row>
    <row r="246" spans="1:3" ht="15.75">
      <c r="A246" s="263" t="s">
        <v>503</v>
      </c>
      <c r="B246" s="263" t="s">
        <v>1176</v>
      </c>
      <c r="C246" s="264">
        <v>4</v>
      </c>
    </row>
    <row r="247" spans="1:3" ht="15.75">
      <c r="A247" s="263" t="s">
        <v>866</v>
      </c>
      <c r="B247" s="263" t="s">
        <v>867</v>
      </c>
      <c r="C247" s="264">
        <v>8</v>
      </c>
    </row>
    <row r="248" spans="1:3" ht="15.75">
      <c r="A248" s="263" t="s">
        <v>868</v>
      </c>
      <c r="B248" s="263" t="s">
        <v>869</v>
      </c>
      <c r="C248" s="264">
        <v>6</v>
      </c>
    </row>
    <row r="249" spans="1:3" ht="15.75">
      <c r="A249" s="263" t="s">
        <v>870</v>
      </c>
      <c r="B249" s="263" t="s">
        <v>871</v>
      </c>
      <c r="C249" s="264">
        <v>6</v>
      </c>
    </row>
    <row r="250" spans="1:3" ht="15.75">
      <c r="A250" s="263" t="s">
        <v>872</v>
      </c>
      <c r="B250" s="263" t="s">
        <v>873</v>
      </c>
      <c r="C250" s="264">
        <v>6</v>
      </c>
    </row>
    <row r="251" spans="1:3" ht="15.75">
      <c r="A251" s="263" t="s">
        <v>1251</v>
      </c>
      <c r="B251" s="263" t="s">
        <v>874</v>
      </c>
      <c r="C251" s="264">
        <v>4</v>
      </c>
    </row>
    <row r="252" spans="1:3" ht="15.75">
      <c r="A252" s="263" t="s">
        <v>875</v>
      </c>
      <c r="B252" s="263" t="s">
        <v>876</v>
      </c>
      <c r="C252" s="264">
        <v>5</v>
      </c>
    </row>
    <row r="253" spans="1:3" ht="15.75">
      <c r="A253" s="263" t="s">
        <v>877</v>
      </c>
      <c r="B253" s="263" t="s">
        <v>1269</v>
      </c>
      <c r="C253" s="264">
        <v>8</v>
      </c>
    </row>
    <row r="254" spans="1:3" ht="15.75">
      <c r="A254" s="263" t="s">
        <v>878</v>
      </c>
      <c r="B254" s="263" t="s">
        <v>879</v>
      </c>
      <c r="C254" s="264">
        <v>5</v>
      </c>
    </row>
    <row r="255" spans="1:3" ht="15.75">
      <c r="A255" s="263" t="s">
        <v>880</v>
      </c>
      <c r="B255" s="263" t="s">
        <v>881</v>
      </c>
      <c r="C255" s="264">
        <v>4</v>
      </c>
    </row>
    <row r="256" spans="1:3" ht="15.75">
      <c r="A256" s="263" t="s">
        <v>882</v>
      </c>
      <c r="B256" s="263" t="s">
        <v>883</v>
      </c>
      <c r="C256" s="264">
        <v>4</v>
      </c>
    </row>
    <row r="257" spans="1:3" ht="15.75">
      <c r="A257" s="263" t="s">
        <v>884</v>
      </c>
      <c r="B257" s="263" t="s">
        <v>885</v>
      </c>
      <c r="C257" s="264">
        <v>5</v>
      </c>
    </row>
    <row r="258" spans="1:3" ht="15.75">
      <c r="A258" s="263" t="s">
        <v>886</v>
      </c>
      <c r="B258" s="263" t="s">
        <v>887</v>
      </c>
      <c r="C258" s="264">
        <v>6</v>
      </c>
    </row>
    <row r="259" spans="1:3" ht="15.75">
      <c r="A259" s="263" t="s">
        <v>1177</v>
      </c>
      <c r="B259" s="263" t="s">
        <v>1178</v>
      </c>
      <c r="C259" s="264">
        <v>3</v>
      </c>
    </row>
    <row r="260" spans="1:3" ht="15.75">
      <c r="A260" s="263" t="s">
        <v>1252</v>
      </c>
      <c r="B260" s="263" t="s">
        <v>1253</v>
      </c>
      <c r="C260" s="264">
        <v>6</v>
      </c>
    </row>
    <row r="261" spans="1:3" ht="15.75">
      <c r="A261" s="263" t="s">
        <v>888</v>
      </c>
      <c r="B261" s="263" t="s">
        <v>889</v>
      </c>
      <c r="C261" s="264">
        <v>4</v>
      </c>
    </row>
    <row r="262" spans="1:3" ht="15.75">
      <c r="A262" s="263" t="s">
        <v>890</v>
      </c>
      <c r="B262" s="263" t="s">
        <v>554</v>
      </c>
      <c r="C262" s="264">
        <v>3</v>
      </c>
    </row>
    <row r="263" spans="1:3" ht="15.75">
      <c r="A263" s="263" t="s">
        <v>891</v>
      </c>
      <c r="B263" s="263" t="s">
        <v>892</v>
      </c>
      <c r="C263" s="264">
        <v>2</v>
      </c>
    </row>
    <row r="264" spans="1:3" ht="15.75">
      <c r="A264" s="263" t="s">
        <v>893</v>
      </c>
      <c r="B264" s="263" t="s">
        <v>894</v>
      </c>
      <c r="C264" s="264">
        <v>5</v>
      </c>
    </row>
    <row r="265" spans="1:3" ht="15.75">
      <c r="A265" s="263" t="s">
        <v>895</v>
      </c>
      <c r="B265" s="263" t="s">
        <v>896</v>
      </c>
      <c r="C265" s="264">
        <v>5</v>
      </c>
    </row>
    <row r="266" spans="1:3" ht="15.75">
      <c r="A266" s="263" t="s">
        <v>897</v>
      </c>
      <c r="B266" s="263" t="s">
        <v>898</v>
      </c>
      <c r="C266" s="264">
        <v>4</v>
      </c>
    </row>
    <row r="267" spans="1:3" ht="15.75">
      <c r="A267" s="263" t="s">
        <v>899</v>
      </c>
      <c r="B267" s="263" t="s">
        <v>900</v>
      </c>
      <c r="C267" s="264">
        <v>4</v>
      </c>
    </row>
    <row r="268" spans="1:3" ht="15.75">
      <c r="A268" s="263" t="s">
        <v>901</v>
      </c>
      <c r="B268" s="263" t="s">
        <v>902</v>
      </c>
      <c r="C268" s="264">
        <v>8</v>
      </c>
    </row>
    <row r="269" spans="1:3" ht="15.75">
      <c r="A269" s="263" t="s">
        <v>903</v>
      </c>
      <c r="B269" s="263" t="s">
        <v>904</v>
      </c>
      <c r="C269" s="264">
        <v>7</v>
      </c>
    </row>
    <row r="270" spans="1:3" ht="15.75">
      <c r="A270" s="263" t="s">
        <v>905</v>
      </c>
      <c r="B270" s="263" t="s">
        <v>906</v>
      </c>
      <c r="C270" s="264">
        <v>6</v>
      </c>
    </row>
    <row r="271" spans="1:3" ht="15.75">
      <c r="A271" s="263" t="s">
        <v>907</v>
      </c>
      <c r="B271" s="263" t="s">
        <v>908</v>
      </c>
      <c r="C271" s="264">
        <v>8</v>
      </c>
    </row>
    <row r="272" spans="1:3" ht="15.75">
      <c r="A272" s="263" t="s">
        <v>909</v>
      </c>
      <c r="B272" s="263" t="s">
        <v>910</v>
      </c>
      <c r="C272" s="264">
        <v>7</v>
      </c>
    </row>
    <row r="273" spans="1:3" ht="15.75">
      <c r="A273" s="263" t="s">
        <v>911</v>
      </c>
      <c r="B273" s="263" t="s">
        <v>912</v>
      </c>
      <c r="C273" s="264">
        <v>6</v>
      </c>
    </row>
    <row r="274" spans="1:3" ht="15.75">
      <c r="A274" s="263" t="s">
        <v>1179</v>
      </c>
      <c r="B274" s="263" t="s">
        <v>1180</v>
      </c>
      <c r="C274" s="264">
        <v>4</v>
      </c>
    </row>
    <row r="275" spans="1:3" ht="15.75">
      <c r="A275" s="263" t="s">
        <v>1181</v>
      </c>
      <c r="B275" s="263" t="s">
        <v>1182</v>
      </c>
      <c r="C275" s="264">
        <v>4</v>
      </c>
    </row>
    <row r="276" spans="1:3" ht="15.75">
      <c r="A276" s="263" t="s">
        <v>1183</v>
      </c>
      <c r="B276" s="263" t="s">
        <v>1184</v>
      </c>
      <c r="C276" s="264">
        <v>5</v>
      </c>
    </row>
    <row r="277" spans="1:3" ht="15.75">
      <c r="A277" s="263" t="s">
        <v>1185</v>
      </c>
      <c r="B277" s="263" t="s">
        <v>1186</v>
      </c>
      <c r="C277" s="264">
        <v>1</v>
      </c>
    </row>
    <row r="278" spans="1:3" ht="15.75">
      <c r="A278" s="263" t="s">
        <v>1187</v>
      </c>
      <c r="B278" s="263" t="s">
        <v>1188</v>
      </c>
      <c r="C278" s="264">
        <v>4</v>
      </c>
    </row>
    <row r="279" spans="1:3" ht="15.75">
      <c r="A279" s="263" t="s">
        <v>1254</v>
      </c>
      <c r="B279" s="263" t="s">
        <v>1255</v>
      </c>
      <c r="C279" s="264">
        <v>7</v>
      </c>
    </row>
    <row r="280" spans="1:3" ht="15.75">
      <c r="A280" s="263" t="s">
        <v>505</v>
      </c>
      <c r="B280" s="263" t="s">
        <v>913</v>
      </c>
      <c r="C280" s="264">
        <v>6</v>
      </c>
    </row>
    <row r="281" spans="1:3" ht="15.75">
      <c r="A281" s="263" t="s">
        <v>914</v>
      </c>
      <c r="B281" s="263" t="s">
        <v>915</v>
      </c>
      <c r="C281" s="264">
        <v>5</v>
      </c>
    </row>
    <row r="282" spans="1:3" ht="15.75">
      <c r="A282" s="263" t="s">
        <v>916</v>
      </c>
      <c r="B282" s="263" t="s">
        <v>917</v>
      </c>
      <c r="C282" s="264">
        <v>5</v>
      </c>
    </row>
    <row r="283" spans="1:3" ht="15.75">
      <c r="A283" s="263" t="s">
        <v>918</v>
      </c>
      <c r="B283" s="263" t="s">
        <v>919</v>
      </c>
      <c r="C283" s="264">
        <v>3</v>
      </c>
    </row>
    <row r="284" spans="1:3" ht="15.75">
      <c r="A284" s="263" t="s">
        <v>920</v>
      </c>
      <c r="B284" s="263" t="s">
        <v>921</v>
      </c>
      <c r="C284" s="264">
        <v>6</v>
      </c>
    </row>
    <row r="285" spans="1:3" ht="15.75">
      <c r="A285" s="263" t="s">
        <v>922</v>
      </c>
      <c r="B285" s="263" t="s">
        <v>923</v>
      </c>
      <c r="C285" s="264">
        <v>5</v>
      </c>
    </row>
    <row r="286" spans="1:3" ht="15.75">
      <c r="A286" s="263" t="s">
        <v>924</v>
      </c>
      <c r="B286" s="263" t="s">
        <v>925</v>
      </c>
      <c r="C286" s="264">
        <v>5</v>
      </c>
    </row>
    <row r="287" spans="1:3" ht="15.75">
      <c r="A287" s="263" t="s">
        <v>926</v>
      </c>
      <c r="B287" s="263" t="s">
        <v>927</v>
      </c>
      <c r="C287" s="264">
        <v>6</v>
      </c>
    </row>
    <row r="288" spans="1:3" ht="15.75">
      <c r="A288" s="263" t="s">
        <v>928</v>
      </c>
      <c r="B288" s="263" t="s">
        <v>929</v>
      </c>
      <c r="C288" s="264">
        <v>5</v>
      </c>
    </row>
    <row r="289" spans="1:3" ht="15.75">
      <c r="A289" s="263" t="s">
        <v>930</v>
      </c>
      <c r="B289" s="263" t="s">
        <v>931</v>
      </c>
      <c r="C289" s="264">
        <v>5</v>
      </c>
    </row>
    <row r="290" spans="1:3" ht="15.75">
      <c r="A290" s="263" t="s">
        <v>510</v>
      </c>
      <c r="B290" s="263" t="s">
        <v>554</v>
      </c>
      <c r="C290" s="264">
        <v>4</v>
      </c>
    </row>
    <row r="291" spans="1:3" ht="15.75">
      <c r="A291" s="263" t="s">
        <v>932</v>
      </c>
      <c r="B291" s="263" t="s">
        <v>933</v>
      </c>
      <c r="C291" s="264">
        <v>1</v>
      </c>
    </row>
    <row r="292" spans="1:3" ht="15.75">
      <c r="A292" s="263" t="s">
        <v>934</v>
      </c>
      <c r="B292" s="263" t="s">
        <v>935</v>
      </c>
      <c r="C292" s="264">
        <v>4</v>
      </c>
    </row>
    <row r="293" spans="1:3" ht="15.75">
      <c r="A293" s="263" t="s">
        <v>936</v>
      </c>
      <c r="B293" s="263" t="s">
        <v>937</v>
      </c>
      <c r="C293" s="264">
        <v>5</v>
      </c>
    </row>
    <row r="294" spans="1:3" ht="15.75">
      <c r="A294" s="263" t="s">
        <v>938</v>
      </c>
      <c r="B294" s="263" t="s">
        <v>939</v>
      </c>
      <c r="C294" s="264">
        <v>3</v>
      </c>
    </row>
    <row r="295" spans="1:3" ht="15.75">
      <c r="A295" s="263" t="s">
        <v>499</v>
      </c>
      <c r="B295" s="263" t="s">
        <v>940</v>
      </c>
      <c r="C295" s="264">
        <v>6</v>
      </c>
    </row>
    <row r="296" spans="1:3" ht="15.75">
      <c r="A296" s="263" t="s">
        <v>941</v>
      </c>
      <c r="B296" s="263" t="s">
        <v>942</v>
      </c>
      <c r="C296" s="264">
        <v>4</v>
      </c>
    </row>
    <row r="297" spans="1:3" ht="15.75">
      <c r="A297" s="263" t="s">
        <v>500</v>
      </c>
      <c r="B297" s="263" t="s">
        <v>943</v>
      </c>
      <c r="C297" s="264">
        <v>5</v>
      </c>
    </row>
    <row r="298" spans="1:3" ht="15.75">
      <c r="A298" s="263" t="s">
        <v>504</v>
      </c>
      <c r="B298" s="263" t="s">
        <v>944</v>
      </c>
      <c r="C298" s="264">
        <v>4</v>
      </c>
    </row>
    <row r="299" spans="1:3" ht="15.75">
      <c r="A299" s="263" t="s">
        <v>945</v>
      </c>
      <c r="B299" s="263" t="s">
        <v>1270</v>
      </c>
      <c r="C299" s="264">
        <v>6</v>
      </c>
    </row>
    <row r="300" spans="1:3" ht="15.75">
      <c r="A300" s="268" t="s">
        <v>946</v>
      </c>
      <c r="B300" s="263" t="s">
        <v>947</v>
      </c>
      <c r="C300" s="264">
        <v>6</v>
      </c>
    </row>
    <row r="301" spans="1:3" ht="15.75">
      <c r="A301" s="268" t="s">
        <v>948</v>
      </c>
      <c r="B301" s="263" t="s">
        <v>949</v>
      </c>
      <c r="C301" s="264">
        <v>4</v>
      </c>
    </row>
    <row r="302" spans="1:3" ht="15.75">
      <c r="A302" s="268" t="s">
        <v>950</v>
      </c>
      <c r="B302" s="263" t="s">
        <v>951</v>
      </c>
      <c r="C302" s="264">
        <v>6</v>
      </c>
    </row>
    <row r="303" spans="1:3" ht="15.75">
      <c r="A303" s="268" t="s">
        <v>952</v>
      </c>
      <c r="B303" s="263" t="s">
        <v>953</v>
      </c>
      <c r="C303" s="264">
        <v>3</v>
      </c>
    </row>
    <row r="304" spans="1:3" ht="15.75">
      <c r="A304" s="268" t="s">
        <v>954</v>
      </c>
      <c r="B304" s="263" t="s">
        <v>1271</v>
      </c>
      <c r="C304" s="264">
        <v>5</v>
      </c>
    </row>
    <row r="305" spans="1:3" ht="15.75">
      <c r="A305" s="268" t="s">
        <v>955</v>
      </c>
      <c r="B305" s="263" t="s">
        <v>956</v>
      </c>
      <c r="C305" s="264">
        <v>4</v>
      </c>
    </row>
    <row r="306" spans="1:3" ht="15.75">
      <c r="A306" s="268" t="s">
        <v>957</v>
      </c>
      <c r="B306" s="263" t="s">
        <v>1189</v>
      </c>
      <c r="C306" s="264">
        <v>3</v>
      </c>
    </row>
    <row r="307" spans="1:3" ht="15.75">
      <c r="A307" s="268" t="s">
        <v>958</v>
      </c>
      <c r="B307" s="263" t="s">
        <v>959</v>
      </c>
      <c r="C307" s="264">
        <v>4</v>
      </c>
    </row>
    <row r="308" spans="1:3" ht="15.75">
      <c r="A308" s="268" t="s">
        <v>960</v>
      </c>
      <c r="B308" s="263" t="s">
        <v>961</v>
      </c>
      <c r="C308" s="264">
        <v>5</v>
      </c>
    </row>
    <row r="309" spans="1:3" ht="15.75">
      <c r="A309" s="268" t="s">
        <v>962</v>
      </c>
      <c r="B309" s="263" t="s">
        <v>963</v>
      </c>
      <c r="C309" s="264">
        <v>4</v>
      </c>
    </row>
    <row r="310" spans="1:3" ht="15.75">
      <c r="A310" s="268" t="s">
        <v>1190</v>
      </c>
      <c r="B310" s="263" t="s">
        <v>1272</v>
      </c>
      <c r="C310" s="264">
        <v>5</v>
      </c>
    </row>
    <row r="311" spans="1:3" ht="15.75">
      <c r="A311" s="268" t="s">
        <v>1191</v>
      </c>
      <c r="B311" s="263" t="s">
        <v>1192</v>
      </c>
      <c r="C311" s="264">
        <v>4</v>
      </c>
    </row>
    <row r="312" spans="1:3" ht="15.75">
      <c r="A312" s="268" t="s">
        <v>1193</v>
      </c>
      <c r="B312" s="263" t="s">
        <v>1194</v>
      </c>
      <c r="C312" s="264">
        <v>4</v>
      </c>
    </row>
    <row r="313" spans="1:3" ht="15.75">
      <c r="A313" s="263" t="s">
        <v>1195</v>
      </c>
      <c r="B313" s="263" t="s">
        <v>1273</v>
      </c>
      <c r="C313" s="264">
        <v>5</v>
      </c>
    </row>
    <row r="314" spans="1:3" ht="15.75">
      <c r="A314" s="263" t="s">
        <v>1217</v>
      </c>
      <c r="B314" s="263" t="s">
        <v>1218</v>
      </c>
      <c r="C314" s="264">
        <v>6</v>
      </c>
    </row>
    <row r="315" spans="1:3" ht="15.75">
      <c r="A315" s="263" t="s">
        <v>1256</v>
      </c>
      <c r="B315" s="263" t="s">
        <v>1257</v>
      </c>
      <c r="C315" s="264">
        <v>5</v>
      </c>
    </row>
    <row r="316" spans="1:3" ht="15.75">
      <c r="A316" s="263" t="s">
        <v>1258</v>
      </c>
      <c r="B316" s="263" t="s">
        <v>1259</v>
      </c>
      <c r="C316" s="264">
        <v>5</v>
      </c>
    </row>
    <row r="317" spans="1:3" ht="15.75">
      <c r="A317" s="263" t="s">
        <v>1260</v>
      </c>
      <c r="B317" s="263" t="s">
        <v>1261</v>
      </c>
      <c r="C317" s="264">
        <v>6</v>
      </c>
    </row>
    <row r="318" spans="1:3" ht="15.75">
      <c r="A318" s="263" t="s">
        <v>964</v>
      </c>
      <c r="B318" s="263" t="s">
        <v>965</v>
      </c>
      <c r="C318" s="264">
        <v>6</v>
      </c>
    </row>
    <row r="319" spans="1:3" ht="15.75">
      <c r="A319" s="263" t="s">
        <v>966</v>
      </c>
      <c r="B319" s="263" t="s">
        <v>967</v>
      </c>
      <c r="C319" s="264">
        <v>5</v>
      </c>
    </row>
    <row r="320" spans="1:3" ht="15.75">
      <c r="A320" s="263" t="s">
        <v>968</v>
      </c>
      <c r="B320" s="263" t="s">
        <v>969</v>
      </c>
      <c r="C320" s="264">
        <v>5</v>
      </c>
    </row>
    <row r="321" spans="1:3" ht="15.75">
      <c r="A321" s="263" t="s">
        <v>970</v>
      </c>
      <c r="B321" s="263" t="s">
        <v>971</v>
      </c>
      <c r="C321" s="264">
        <v>6</v>
      </c>
    </row>
    <row r="322" spans="1:3" ht="15.75">
      <c r="A322" s="263" t="s">
        <v>972</v>
      </c>
      <c r="B322" s="263" t="s">
        <v>973</v>
      </c>
      <c r="C322" s="264">
        <v>4</v>
      </c>
    </row>
    <row r="323" spans="1:3" ht="15.75">
      <c r="A323" s="263" t="s">
        <v>974</v>
      </c>
      <c r="B323" s="263" t="s">
        <v>975</v>
      </c>
      <c r="C323" s="264">
        <v>5</v>
      </c>
    </row>
    <row r="324" spans="1:3" ht="15.75">
      <c r="A324" s="263" t="s">
        <v>976</v>
      </c>
      <c r="B324" s="263" t="s">
        <v>977</v>
      </c>
      <c r="C324" s="264">
        <v>4</v>
      </c>
    </row>
    <row r="325" spans="1:3" ht="15.75">
      <c r="A325" s="263" t="s">
        <v>978</v>
      </c>
      <c r="B325" s="263" t="s">
        <v>979</v>
      </c>
      <c r="C325" s="264">
        <v>3</v>
      </c>
    </row>
    <row r="326" spans="1:3" ht="15.75">
      <c r="A326" s="263" t="s">
        <v>980</v>
      </c>
      <c r="B326" s="263" t="s">
        <v>981</v>
      </c>
      <c r="C326" s="264">
        <v>2</v>
      </c>
    </row>
    <row r="327" spans="1:3" ht="15.75">
      <c r="A327" s="263" t="s">
        <v>982</v>
      </c>
      <c r="B327" s="263" t="s">
        <v>983</v>
      </c>
      <c r="C327" s="264">
        <v>3</v>
      </c>
    </row>
    <row r="328" spans="1:3" ht="15.75">
      <c r="A328" s="263" t="s">
        <v>984</v>
      </c>
      <c r="B328" s="263" t="s">
        <v>554</v>
      </c>
      <c r="C328" s="264">
        <v>4</v>
      </c>
    </row>
    <row r="329" spans="1:3" ht="15.75">
      <c r="A329" s="263" t="s">
        <v>985</v>
      </c>
      <c r="B329" s="263" t="s">
        <v>986</v>
      </c>
      <c r="C329" s="264">
        <v>6</v>
      </c>
    </row>
    <row r="330" spans="1:3" ht="15.75">
      <c r="A330" s="263" t="s">
        <v>507</v>
      </c>
      <c r="B330" s="263" t="s">
        <v>987</v>
      </c>
      <c r="C330" s="264">
        <v>6</v>
      </c>
    </row>
    <row r="331" spans="1:3" ht="15.75">
      <c r="A331" s="263" t="s">
        <v>988</v>
      </c>
      <c r="B331" s="263" t="s">
        <v>989</v>
      </c>
      <c r="C331" s="264">
        <v>7</v>
      </c>
    </row>
    <row r="332" spans="1:3" ht="15.75">
      <c r="A332" s="263" t="s">
        <v>990</v>
      </c>
      <c r="B332" s="263" t="s">
        <v>1274</v>
      </c>
      <c r="C332" s="264"/>
    </row>
    <row r="333" spans="1:3" ht="15.75">
      <c r="A333" s="263" t="s">
        <v>991</v>
      </c>
      <c r="B333" s="263" t="s">
        <v>1274</v>
      </c>
      <c r="C333" s="266"/>
    </row>
    <row r="334" spans="1:3" ht="15.75">
      <c r="A334" s="263" t="s">
        <v>992</v>
      </c>
      <c r="B334" s="263" t="s">
        <v>993</v>
      </c>
      <c r="C334" s="266">
        <v>5</v>
      </c>
    </row>
    <row r="335" spans="1:3" ht="15.75">
      <c r="A335" s="263" t="s">
        <v>994</v>
      </c>
      <c r="B335" s="263" t="s">
        <v>995</v>
      </c>
      <c r="C335" s="264">
        <v>4</v>
      </c>
    </row>
    <row r="336" spans="1:3" ht="15.75">
      <c r="A336" s="263" t="s">
        <v>996</v>
      </c>
      <c r="B336" s="268" t="s">
        <v>997</v>
      </c>
      <c r="C336" s="269">
        <v>4</v>
      </c>
    </row>
    <row r="337" spans="1:3" ht="15.75">
      <c r="A337" s="263" t="s">
        <v>998</v>
      </c>
      <c r="B337" s="268" t="s">
        <v>999</v>
      </c>
      <c r="C337" s="264">
        <v>2</v>
      </c>
    </row>
    <row r="338" spans="1:3" ht="15.75">
      <c r="A338" s="263" t="s">
        <v>1000</v>
      </c>
      <c r="B338" s="263" t="s">
        <v>1196</v>
      </c>
      <c r="C338" s="266">
        <v>4</v>
      </c>
    </row>
    <row r="339" spans="1:3" ht="15.75">
      <c r="A339" s="263" t="s">
        <v>1001</v>
      </c>
      <c r="B339" s="263" t="s">
        <v>1197</v>
      </c>
      <c r="C339" s="266">
        <v>4</v>
      </c>
    </row>
    <row r="340" spans="1:3" ht="15.75">
      <c r="A340" s="263" t="s">
        <v>1002</v>
      </c>
      <c r="B340" s="263" t="s">
        <v>1198</v>
      </c>
      <c r="C340" s="264">
        <v>5</v>
      </c>
    </row>
    <row r="341" spans="1:3" ht="15.75">
      <c r="A341" s="263" t="s">
        <v>1003</v>
      </c>
      <c r="B341" s="263" t="s">
        <v>1004</v>
      </c>
      <c r="C341" s="264">
        <v>2</v>
      </c>
    </row>
    <row r="342" spans="1:3" ht="15.75">
      <c r="A342" s="263" t="s">
        <v>1005</v>
      </c>
      <c r="B342" s="263" t="s">
        <v>1006</v>
      </c>
      <c r="C342" s="264">
        <v>4</v>
      </c>
    </row>
    <row r="343" spans="1:3" ht="15.75">
      <c r="A343" s="263" t="s">
        <v>1007</v>
      </c>
      <c r="B343" s="263" t="s">
        <v>1008</v>
      </c>
      <c r="C343" s="264">
        <v>4</v>
      </c>
    </row>
    <row r="344" spans="1:3" ht="15.75">
      <c r="A344" s="263" t="s">
        <v>1009</v>
      </c>
      <c r="B344" s="263" t="s">
        <v>1010</v>
      </c>
      <c r="C344" s="264">
        <v>5</v>
      </c>
    </row>
    <row r="345" spans="1:3" ht="15.75">
      <c r="A345" s="263" t="s">
        <v>1011</v>
      </c>
      <c r="B345" s="263" t="s">
        <v>1012</v>
      </c>
      <c r="C345" s="264">
        <v>7</v>
      </c>
    </row>
    <row r="346" spans="1:3" ht="15.75">
      <c r="A346" s="263" t="s">
        <v>1199</v>
      </c>
      <c r="B346" s="263" t="s">
        <v>1200</v>
      </c>
      <c r="C346" s="264">
        <v>3</v>
      </c>
    </row>
    <row r="347" spans="1:3" ht="15.75">
      <c r="A347" s="263" t="s">
        <v>1201</v>
      </c>
      <c r="B347" s="263" t="s">
        <v>1202</v>
      </c>
      <c r="C347" s="264">
        <v>4</v>
      </c>
    </row>
    <row r="348" spans="1:3" ht="15.75">
      <c r="A348" s="263" t="s">
        <v>1203</v>
      </c>
      <c r="B348" s="263" t="s">
        <v>1204</v>
      </c>
      <c r="C348" s="264">
        <v>4</v>
      </c>
    </row>
    <row r="349" spans="1:3" ht="15.75">
      <c r="A349" s="263" t="s">
        <v>1262</v>
      </c>
      <c r="B349" s="263" t="s">
        <v>1263</v>
      </c>
      <c r="C349" s="264">
        <v>4</v>
      </c>
    </row>
    <row r="350" spans="1:3" ht="15.75">
      <c r="A350" s="263" t="s">
        <v>1264</v>
      </c>
      <c r="B350" s="263" t="s">
        <v>1265</v>
      </c>
      <c r="C350" s="264">
        <v>5</v>
      </c>
    </row>
    <row r="351" spans="1:3" ht="15.75">
      <c r="A351" s="263" t="s">
        <v>1013</v>
      </c>
      <c r="B351" s="263" t="s">
        <v>1014</v>
      </c>
      <c r="C351" s="264">
        <v>4</v>
      </c>
    </row>
    <row r="352" spans="1:3" ht="15.75">
      <c r="A352" s="263" t="s">
        <v>1015</v>
      </c>
      <c r="B352" s="263" t="s">
        <v>554</v>
      </c>
      <c r="C352" s="264">
        <v>1</v>
      </c>
    </row>
    <row r="353" spans="1:3" ht="15.75">
      <c r="A353" s="263" t="s">
        <v>1016</v>
      </c>
      <c r="B353" s="263" t="s">
        <v>1017</v>
      </c>
      <c r="C353" s="264">
        <v>4</v>
      </c>
    </row>
    <row r="354" spans="1:3" ht="15.75">
      <c r="A354" s="263" t="s">
        <v>1018</v>
      </c>
      <c r="B354" s="263" t="s">
        <v>1019</v>
      </c>
      <c r="C354" s="264">
        <v>1</v>
      </c>
    </row>
    <row r="355" spans="1:3" ht="15.75">
      <c r="A355" s="263" t="s">
        <v>1020</v>
      </c>
      <c r="B355" s="263" t="s">
        <v>1021</v>
      </c>
      <c r="C355" s="264">
        <v>4</v>
      </c>
    </row>
    <row r="356" spans="1:3" ht="15.75">
      <c r="A356" s="263" t="s">
        <v>1022</v>
      </c>
      <c r="B356" s="263" t="s">
        <v>1266</v>
      </c>
      <c r="C356" s="264">
        <v>3</v>
      </c>
    </row>
    <row r="357" spans="1:3" ht="15.75">
      <c r="A357" s="263" t="s">
        <v>1023</v>
      </c>
      <c r="B357" s="263" t="s">
        <v>1275</v>
      </c>
      <c r="C357" s="264">
        <v>5</v>
      </c>
    </row>
    <row r="358" spans="1:3" ht="15.75">
      <c r="A358" s="263" t="s">
        <v>1024</v>
      </c>
      <c r="B358" s="263" t="s">
        <v>1025</v>
      </c>
      <c r="C358" s="264">
        <v>4</v>
      </c>
    </row>
    <row r="359" spans="1:3" ht="15.75">
      <c r="A359" s="263" t="s">
        <v>1205</v>
      </c>
      <c r="B359" s="263" t="s">
        <v>1206</v>
      </c>
      <c r="C359" s="264">
        <v>4</v>
      </c>
    </row>
    <row r="360" spans="1:3" ht="15.75">
      <c r="A360" s="263" t="s">
        <v>1207</v>
      </c>
      <c r="B360" s="263" t="s">
        <v>1208</v>
      </c>
      <c r="C360" s="264">
        <v>5</v>
      </c>
    </row>
    <row r="361" spans="1:3" ht="15.75">
      <c r="A361" s="249"/>
      <c r="B361" s="249"/>
      <c r="C361" s="250"/>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Office of Safeguards</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Gathman, Stephen [USA]</cp:lastModifiedBy>
  <cp:lastPrinted>2012-12-04T14:27:07Z</cp:lastPrinted>
  <dcterms:created xsi:type="dcterms:W3CDTF">2012-09-21T14:43:24Z</dcterms:created>
  <dcterms:modified xsi:type="dcterms:W3CDTF">2016-03-24T17:55:39Z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ject">
    <vt:lpwstr>IT Security Compliance Evaluation</vt:lpwstr>
  </property>
  <property fmtid="{D5CDD505-2E9C-101B-9397-08002B2CF9AE}" pid="4" name="Keywords">
    <vt:lpwstr>usgcb, stig, pub1075</vt:lpwstr>
  </property>
  <property fmtid="{D5CDD505-2E9C-101B-9397-08002B2CF9AE}" pid="5" name="_Author">
    <vt:lpwstr>Booz Allen Hamilton</vt:lpwstr>
  </property>
  <property fmtid="{D5CDD505-2E9C-101B-9397-08002B2CF9AE}" pid="6" name="_Category">
    <vt:lpwstr>security</vt:lpwstr>
  </property>
  <property fmtid="{D5CDD505-2E9C-101B-9397-08002B2CF9AE}" pid="7" name="Categories">
    <vt:lpwstr/>
  </property>
  <property fmtid="{D5CDD505-2E9C-101B-9397-08002B2CF9AE}" pid="8" name="Approval Level">
    <vt:lpwstr/>
  </property>
  <property fmtid="{D5CDD505-2E9C-101B-9397-08002B2CF9AE}" pid="9"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0" name="Assigned To">
    <vt:lpwstr/>
  </property>
</Properties>
</file>