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80E56932-EE29-415F-AADC-C66FA9227E92}" xr6:coauthVersionLast="47" xr6:coauthVersionMax="47" xr10:uidLastSave="{00000000-0000-0000-0000-000000000000}"/>
  <bookViews>
    <workbookView xWindow="-110" yWindow="-110" windowWidth="19420" windowHeight="10420" tabRatio="761" activeTab="1" xr2:uid="{00000000-000D-0000-FFFF-FFFF00000000}"/>
  </bookViews>
  <sheets>
    <sheet name="Dashboard" sheetId="5" r:id="rId1"/>
    <sheet name="Results" sheetId="4" r:id="rId2"/>
    <sheet name="Instructions" sheetId="6" r:id="rId3"/>
    <sheet name="Gen Test Cases" sheetId="9" r:id="rId4"/>
    <sheet name="SUSE11 Test Cases" sheetId="2" r:id="rId5"/>
    <sheet name="SUSE12 Test Cases" sheetId="18" r:id="rId6"/>
    <sheet name="SUSE15 Test Cases" sheetId="15" r:id="rId7"/>
    <sheet name="Change Log" sheetId="7" r:id="rId8"/>
    <sheet name="Appendix" sheetId="8" r:id="rId9"/>
    <sheet name="New Release Changes" sheetId="19" r:id="rId10"/>
    <sheet name="Issue Code Table" sheetId="13" r:id="rId11"/>
  </sheets>
  <definedNames>
    <definedName name="_xlnm._FilterDatabase" localSheetId="8" hidden="1">Appendix!#REF!</definedName>
    <definedName name="_xlnm._FilterDatabase" localSheetId="3" hidden="1">'Gen Test Cases'!$A$2:$M$13</definedName>
    <definedName name="_xlnm._FilterDatabase" localSheetId="10" hidden="1">'Issue Code Table'!$A$1:$D$527</definedName>
    <definedName name="_xlnm._FilterDatabase" localSheetId="9" hidden="1">'New Release Changes'!$A$2:$D$10</definedName>
    <definedName name="_xlnm._FilterDatabase" localSheetId="4" hidden="1">'SUSE11 Test Cases'!$A$2:$O$188</definedName>
    <definedName name="_xlnm._FilterDatabase" localSheetId="5" hidden="1">'SUSE12 Test Cases'!$A$2:$AB$182</definedName>
    <definedName name="_xlnm._FilterDatabase" localSheetId="6" hidden="1">'SUSE15 Test Cases'!$A$2:$AB$198</definedName>
    <definedName name="_xlnm.Print_Area" localSheetId="9">'New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4" l="1"/>
  <c r="M12" i="4"/>
  <c r="E12" i="4"/>
  <c r="D12" i="4"/>
  <c r="C12" i="4"/>
  <c r="B12" i="4"/>
  <c r="M48" i="4"/>
  <c r="E30" i="4"/>
  <c r="D30" i="4"/>
  <c r="C30" i="4"/>
  <c r="D48" i="4"/>
  <c r="C48" i="4"/>
  <c r="B48" i="4"/>
  <c r="E48" i="4"/>
  <c r="AA4" i="9"/>
  <c r="AA5" i="9"/>
  <c r="AA6" i="9"/>
  <c r="AA7" i="9"/>
  <c r="AA8" i="9"/>
  <c r="AA9" i="9"/>
  <c r="AA10" i="9"/>
  <c r="AA11" i="9"/>
  <c r="AA12" i="9"/>
  <c r="O30" i="4" l="1"/>
  <c r="M30" i="4"/>
  <c r="B30" i="4"/>
  <c r="AA4" i="18"/>
  <c r="AA5" i="18"/>
  <c r="AA6" i="18"/>
  <c r="AA7" i="18"/>
  <c r="AA8" i="18"/>
  <c r="AA9" i="18"/>
  <c r="AA10" i="18"/>
  <c r="AA11" i="18"/>
  <c r="AA12" i="18"/>
  <c r="AA13" i="18"/>
  <c r="AA14" i="18"/>
  <c r="AA15" i="18"/>
  <c r="AA16" i="18"/>
  <c r="AA17" i="18"/>
  <c r="AA18" i="18"/>
  <c r="AA19" i="18"/>
  <c r="AA20" i="18"/>
  <c r="AA21" i="18"/>
  <c r="AA22" i="18"/>
  <c r="AA23" i="18"/>
  <c r="AA24" i="18"/>
  <c r="AA25" i="18"/>
  <c r="AA26" i="18"/>
  <c r="AA27" i="18"/>
  <c r="AA28" i="18"/>
  <c r="AA29" i="18"/>
  <c r="AA30" i="18"/>
  <c r="AA31" i="18"/>
  <c r="AA32" i="18"/>
  <c r="AA33" i="18"/>
  <c r="AA34" i="18"/>
  <c r="AA35" i="18"/>
  <c r="AA36" i="18"/>
  <c r="AA37" i="18"/>
  <c r="AA38" i="18"/>
  <c r="AA39" i="18"/>
  <c r="AA40" i="18"/>
  <c r="AA41" i="18"/>
  <c r="AA42" i="18"/>
  <c r="AA43" i="18"/>
  <c r="AA44" i="18"/>
  <c r="AA45" i="18"/>
  <c r="AA46" i="18"/>
  <c r="AA47" i="18"/>
  <c r="AA48" i="18"/>
  <c r="AA49" i="18"/>
  <c r="AA50" i="18"/>
  <c r="AA51" i="18"/>
  <c r="AA52" i="18"/>
  <c r="AA53" i="18"/>
  <c r="AA54" i="18"/>
  <c r="AA55" i="18"/>
  <c r="AA56" i="18"/>
  <c r="AA57" i="18"/>
  <c r="AA58" i="18"/>
  <c r="AA59" i="18"/>
  <c r="AA60" i="18"/>
  <c r="AA61" i="18"/>
  <c r="AA62" i="18"/>
  <c r="AA63" i="18"/>
  <c r="AA64" i="18"/>
  <c r="AA65" i="18"/>
  <c r="AA66" i="18"/>
  <c r="AA67" i="18"/>
  <c r="AA68" i="18"/>
  <c r="AA69" i="18"/>
  <c r="AA70" i="18"/>
  <c r="AA71" i="18"/>
  <c r="AA72" i="18"/>
  <c r="AA73" i="18"/>
  <c r="AA74" i="18"/>
  <c r="AA75" i="18"/>
  <c r="AA76" i="18"/>
  <c r="AA77" i="18"/>
  <c r="AA78" i="18"/>
  <c r="AA79" i="18"/>
  <c r="AA80" i="18"/>
  <c r="AA81" i="18"/>
  <c r="AA82" i="18"/>
  <c r="AA83" i="18"/>
  <c r="AA84" i="18"/>
  <c r="AA85" i="18"/>
  <c r="AA86" i="18"/>
  <c r="AA87" i="18"/>
  <c r="AA88" i="18"/>
  <c r="AA89" i="18"/>
  <c r="AA90" i="18"/>
  <c r="AA91" i="18"/>
  <c r="AA92" i="18"/>
  <c r="AA93" i="18"/>
  <c r="AA94" i="18"/>
  <c r="AA95" i="18"/>
  <c r="AA96" i="18"/>
  <c r="AA97" i="18"/>
  <c r="AA98" i="18"/>
  <c r="AA99" i="18"/>
  <c r="AA100" i="18"/>
  <c r="AA101" i="18"/>
  <c r="AA102" i="18"/>
  <c r="AA103" i="18"/>
  <c r="AA104" i="18"/>
  <c r="AA105" i="18"/>
  <c r="AA106" i="18"/>
  <c r="AA107" i="18"/>
  <c r="AA108" i="18"/>
  <c r="AA109" i="18"/>
  <c r="AA110" i="18"/>
  <c r="AA111" i="18"/>
  <c r="AA112" i="18"/>
  <c r="AA113" i="18"/>
  <c r="AA114" i="18"/>
  <c r="AA115" i="18"/>
  <c r="AA116" i="18"/>
  <c r="AA117" i="18"/>
  <c r="AA118" i="18"/>
  <c r="AA119" i="18"/>
  <c r="AA120" i="18"/>
  <c r="AA121" i="18"/>
  <c r="AA122" i="18"/>
  <c r="AA123" i="18"/>
  <c r="AA124" i="18"/>
  <c r="AA125" i="18"/>
  <c r="AA126" i="18"/>
  <c r="AA127" i="18"/>
  <c r="AA128" i="18"/>
  <c r="AA129" i="18"/>
  <c r="AA130" i="18"/>
  <c r="AA131" i="18"/>
  <c r="AA132" i="18"/>
  <c r="AA133" i="18"/>
  <c r="AA134" i="18"/>
  <c r="AA135" i="18"/>
  <c r="AA136" i="18"/>
  <c r="AA137" i="18"/>
  <c r="AA138" i="18"/>
  <c r="AA139" i="18"/>
  <c r="AA140" i="18"/>
  <c r="AA141" i="18"/>
  <c r="AA142" i="18"/>
  <c r="AA143" i="18"/>
  <c r="AA144" i="18"/>
  <c r="AA145" i="18"/>
  <c r="AA146" i="18"/>
  <c r="AA147" i="18"/>
  <c r="AA148" i="18"/>
  <c r="AA149" i="18"/>
  <c r="AA150" i="18"/>
  <c r="AA151" i="18"/>
  <c r="AA152" i="18"/>
  <c r="AA153" i="18"/>
  <c r="AA154" i="18"/>
  <c r="AA155" i="18"/>
  <c r="AA156" i="18"/>
  <c r="AA157" i="18"/>
  <c r="AA158" i="18"/>
  <c r="AA159" i="18"/>
  <c r="AA160" i="18"/>
  <c r="AA161" i="18"/>
  <c r="AA162" i="18"/>
  <c r="AA163" i="18"/>
  <c r="AA164" i="18"/>
  <c r="AA165" i="18"/>
  <c r="AA166" i="18"/>
  <c r="AA167" i="18"/>
  <c r="AA168" i="18"/>
  <c r="AA169" i="18"/>
  <c r="AA170" i="18"/>
  <c r="AA171" i="18"/>
  <c r="AA172" i="18"/>
  <c r="AA173" i="18"/>
  <c r="AA174" i="18"/>
  <c r="AA175" i="18"/>
  <c r="AA176" i="18"/>
  <c r="AA177" i="18"/>
  <c r="AA178" i="18"/>
  <c r="AA179" i="18"/>
  <c r="AA180" i="18"/>
  <c r="AA181" i="18"/>
  <c r="AA3" i="18"/>
  <c r="O48" i="4" l="1"/>
  <c r="K57" i="4"/>
  <c r="K56" i="4"/>
  <c r="K53" i="4"/>
  <c r="K52" i="4"/>
  <c r="N48" i="4" l="1"/>
  <c r="J52" i="4" s="1"/>
  <c r="F48" i="4"/>
  <c r="AA4" i="15" l="1"/>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90" i="15"/>
  <c r="AA191" i="15"/>
  <c r="AA192" i="15"/>
  <c r="AA193" i="15"/>
  <c r="AA194" i="15"/>
  <c r="AA195" i="15"/>
  <c r="AA196" i="15"/>
  <c r="AA197" i="15"/>
  <c r="AA4" i="2" l="1"/>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J56" i="4" l="1"/>
  <c r="AA3" i="15"/>
  <c r="AA3" i="2" l="1"/>
  <c r="AA3" i="9"/>
  <c r="K39" i="4"/>
  <c r="K38" i="4"/>
  <c r="K35" i="4"/>
  <c r="K34" i="4"/>
  <c r="K21" i="4"/>
  <c r="K20" i="4"/>
  <c r="K17" i="4"/>
  <c r="K16" i="4"/>
  <c r="F54" i="4" l="1"/>
  <c r="F58" i="4"/>
  <c r="E55" i="4"/>
  <c r="E59" i="4"/>
  <c r="D56" i="4"/>
  <c r="C53" i="4"/>
  <c r="C57" i="4"/>
  <c r="F55" i="4"/>
  <c r="F59" i="4"/>
  <c r="E56" i="4"/>
  <c r="D53" i="4"/>
  <c r="I53" i="4" s="1"/>
  <c r="D57" i="4"/>
  <c r="I57" i="4" s="1"/>
  <c r="C54" i="4"/>
  <c r="C58" i="4"/>
  <c r="F56" i="4"/>
  <c r="E53" i="4"/>
  <c r="E57" i="4"/>
  <c r="D54" i="4"/>
  <c r="I54" i="4" s="1"/>
  <c r="D58" i="4"/>
  <c r="I58" i="4" s="1"/>
  <c r="C55" i="4"/>
  <c r="C59" i="4"/>
  <c r="F53" i="4"/>
  <c r="F57" i="4"/>
  <c r="E54" i="4"/>
  <c r="E58" i="4"/>
  <c r="D55" i="4"/>
  <c r="I55" i="4" s="1"/>
  <c r="D59" i="4"/>
  <c r="I59" i="4" s="1"/>
  <c r="C56" i="4"/>
  <c r="E37" i="4"/>
  <c r="E41" i="4"/>
  <c r="E38" i="4"/>
  <c r="E35" i="4"/>
  <c r="E39" i="4"/>
  <c r="E36" i="4"/>
  <c r="E40" i="4"/>
  <c r="F37" i="4"/>
  <c r="D38" i="4"/>
  <c r="I38" i="4" s="1"/>
  <c r="F36" i="4"/>
  <c r="D41" i="4"/>
  <c r="I41" i="4" s="1"/>
  <c r="D40" i="4"/>
  <c r="I40" i="4" s="1"/>
  <c r="F38" i="4"/>
  <c r="D39" i="4"/>
  <c r="I39" i="4" s="1"/>
  <c r="C34" i="4"/>
  <c r="D36" i="4"/>
  <c r="I36" i="4" s="1"/>
  <c r="D34" i="4"/>
  <c r="I34" i="4" s="1"/>
  <c r="D35" i="4"/>
  <c r="I35" i="4" s="1"/>
  <c r="C40" i="4"/>
  <c r="F35" i="4"/>
  <c r="E34" i="4"/>
  <c r="F34" i="4"/>
  <c r="C41" i="4"/>
  <c r="F40" i="4"/>
  <c r="C36" i="4"/>
  <c r="C39" i="4"/>
  <c r="C38" i="4"/>
  <c r="F39" i="4"/>
  <c r="C35" i="4"/>
  <c r="D37" i="4"/>
  <c r="I37" i="4" s="1"/>
  <c r="C37" i="4"/>
  <c r="F41" i="4"/>
  <c r="H41" i="4" s="1"/>
  <c r="I56" i="4"/>
  <c r="E52" i="4"/>
  <c r="D52" i="4"/>
  <c r="I52" i="4" s="1"/>
  <c r="C52" i="4"/>
  <c r="F52" i="4"/>
  <c r="N12" i="4"/>
  <c r="J16" i="4" s="1"/>
  <c r="N30" i="4"/>
  <c r="J34" i="4" s="1"/>
  <c r="F30" i="4"/>
  <c r="C21" i="4"/>
  <c r="J38" i="4"/>
  <c r="E23" i="4"/>
  <c r="C19" i="4"/>
  <c r="D20" i="4"/>
  <c r="I20" i="4" s="1"/>
  <c r="J20" i="4"/>
  <c r="C16" i="4"/>
  <c r="F22" i="4"/>
  <c r="F17" i="4"/>
  <c r="D21" i="4"/>
  <c r="I21" i="4" s="1"/>
  <c r="C17" i="4"/>
  <c r="E19" i="4"/>
  <c r="C20" i="4"/>
  <c r="C23" i="4"/>
  <c r="E20" i="4"/>
  <c r="C18" i="4"/>
  <c r="E22" i="4"/>
  <c r="D19" i="4"/>
  <c r="I19" i="4" s="1"/>
  <c r="E16" i="4"/>
  <c r="F21" i="4"/>
  <c r="F19" i="4"/>
  <c r="H19" i="4" s="1"/>
  <c r="E17" i="4"/>
  <c r="D23" i="4"/>
  <c r="I23" i="4" s="1"/>
  <c r="F18" i="4"/>
  <c r="E18" i="4"/>
  <c r="F16" i="4"/>
  <c r="F23" i="4"/>
  <c r="F20" i="4"/>
  <c r="D18" i="4"/>
  <c r="I18" i="4" s="1"/>
  <c r="D17" i="4"/>
  <c r="I17" i="4" s="1"/>
  <c r="D22" i="4"/>
  <c r="I22" i="4" s="1"/>
  <c r="C22" i="4"/>
  <c r="D16" i="4"/>
  <c r="I16" i="4" s="1"/>
  <c r="E21" i="4"/>
  <c r="F12" i="4"/>
  <c r="H54" i="4" l="1"/>
  <c r="H36" i="4"/>
  <c r="H35" i="4"/>
  <c r="H40" i="4"/>
  <c r="H16" i="4"/>
  <c r="H39" i="4"/>
  <c r="H23" i="4"/>
  <c r="H21" i="4"/>
  <c r="H55" i="4"/>
  <c r="H22" i="4"/>
  <c r="H52" i="4"/>
  <c r="H20" i="4"/>
  <c r="H17" i="4"/>
  <c r="H56" i="4"/>
  <c r="H57" i="4"/>
  <c r="H59" i="4"/>
  <c r="H53" i="4"/>
  <c r="H58" i="4"/>
  <c r="H37" i="4"/>
  <c r="H34" i="4"/>
  <c r="H38" i="4"/>
  <c r="H18" i="4"/>
  <c r="D24" i="4" l="1"/>
  <c r="G12" i="4" s="1"/>
  <c r="D60" i="4"/>
  <c r="G48" i="4" s="1"/>
  <c r="D42" i="4"/>
  <c r="G30" i="4" s="1"/>
</calcChain>
</file>

<file path=xl/sharedStrings.xml><?xml version="1.0" encoding="utf-8"?>
<sst xmlns="http://schemas.openxmlformats.org/spreadsheetml/2006/main" count="11540" uniqueCount="5787">
  <si>
    <t>Internal Revenue Service</t>
  </si>
  <si>
    <t>Office of Safeguards</t>
  </si>
  <si>
    <t xml:space="preserve"> ▪ SCSEM Subject: SUSE Linux Enterprise Server 11, 12, 15</t>
  </si>
  <si>
    <t xml:space="preserve"> ▪ SCSEM Version: 4.4</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</si>
  <si>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</si>
  <si>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</si>
  <si>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</si>
  <si>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</si>
  <si>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</si>
  <si>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</si>
  <si>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</si>
  <si>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</si>
  <si>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</si>
  <si>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</si>
  <si>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</si>
  <si>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</si>
  <si>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</si>
  <si>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</si>
  <si>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</si>
  <si>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</si>
  <si>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</si>
  <si>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</si>
  <si>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</si>
  <si>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</si>
  <si>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</si>
  <si>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</si>
  <si>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</si>
  <si>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</si>
  <si>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</si>
  <si>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</si>
  <si>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</si>
  <si>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</si>
  <si>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</si>
  <si>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</si>
  <si>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</si>
  <si>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</si>
  <si>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</si>
  <si>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</si>
  <si>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</si>
  <si>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</si>
  <si>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SUSE 11 Test Results</t>
  </si>
  <si>
    <t>This table calculates all tests in the Gen Test Cases + SUSE11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</si>
  <si>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</si>
  <si>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</si>
  <si>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</si>
  <si>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</si>
  <si>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</si>
  <si>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</si>
  <si>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</si>
  <si>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</si>
  <si>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</si>
  <si>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</si>
  <si>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</si>
  <si>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</si>
  <si>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</si>
  <si>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</si>
  <si>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</si>
  <si>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</si>
  <si>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</si>
  <si>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</si>
  <si>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</si>
  <si>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</si>
  <si>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</si>
  <si>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</si>
  <si>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SUSE 12 Test Results</t>
  </si>
  <si>
    <t>This table calculates all tests in the Gen Test Cases + SUSE12 Tests Cases tabs.</t>
  </si>
  <si>
    <t>3.  SUSE 15 Test Results</t>
  </si>
  <si>
    <t>This table calculates all tests in the Gen Test Cases + SUSE15 Tests Cases tabs.</t>
  </si>
  <si>
    <t>Instructions</t>
  </si>
  <si>
    <t>Introduction and Purpose:</t>
  </si>
  <si>
    <t xml:space="preserve">This SCSEM is used by the IRS Office of Safeguards to evaluate compliance with IRS Publication 1075 for agencies that have implemented SUSE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SUSE11 Test Cases - Test cases specific to SUSE Version 11.  These should be tested in conjunction with the Gen Test Cases.   
▪ SUSE12 Test Cases - Test cases specific to SUSE Version 12.  These should be tested in conjunction with the Gen Test Cases.    
▪ SUSE15 Test Cases - Test cases specific to SUSE Version 15.  These should be tested in conjunction with the Gen Test Cases.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</si>
  <si>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</si>
  <si>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</si>
  <si>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</si>
  <si>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</si>
  <si>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</si>
  <si>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</si>
  <si>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</si>
  <si>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</si>
  <si>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</si>
  <si>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</si>
  <si>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</si>
  <si>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</si>
  <si>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</si>
  <si>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</si>
  <si>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</si>
  <si>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</si>
  <si>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</si>
  <si>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</si>
  <si>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</si>
  <si>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</si>
  <si>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</si>
  <si>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</si>
  <si>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</si>
  <si>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</si>
  <si>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</si>
  <si>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</si>
  <si>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</si>
  <si>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</si>
  <si>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</si>
  <si>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</si>
  <si>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</si>
  <si>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</si>
  <si>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</si>
  <si>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</si>
  <si>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</si>
  <si>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</si>
  <si>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</si>
  <si>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</si>
  <si>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</si>
  <si>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</si>
  <si>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</si>
  <si>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</si>
  <si>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</si>
  <si>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</si>
  <si>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</si>
  <si>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</si>
  <si>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</si>
  <si>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</si>
  <si>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</si>
  <si>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</si>
  <si>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</si>
  <si>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</si>
  <si>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</si>
  <si>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</si>
  <si>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</si>
  <si>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 Mapping</t>
  </si>
  <si>
    <t>Issue Code Description</t>
  </si>
  <si>
    <t>Criticality Rating (Do Not Edit)</t>
  </si>
  <si>
    <t>SUSEGEN-01</t>
  </si>
  <si>
    <t>SA-22</t>
  </si>
  <si>
    <t>Unsupported System Components</t>
  </si>
  <si>
    <t>Examine &amp; Interview</t>
  </si>
  <si>
    <t>Verify that the SUSE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</si>
  <si>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</si>
  <si>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</si>
  <si>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</si>
  <si>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</si>
  <si>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</si>
  <si>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SUSEGEN-02</t>
  </si>
  <si>
    <t>SI-2</t>
  </si>
  <si>
    <t>Flaw Remediation</t>
  </si>
  <si>
    <t>Examine</t>
  </si>
  <si>
    <t>Verify that system patch levels are up-to-date to address new vulnerabilities.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</si>
  <si>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</si>
  <si>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1. The latest security patches are installed.</t>
  </si>
  <si>
    <t>Significant</t>
  </si>
  <si>
    <t>HSI2
HSI27</t>
  </si>
  <si>
    <t xml:space="preserve">HSI2: System patch level is insufficient
HSI27: Critical security patches have not been applied </t>
  </si>
  <si>
    <t>SUSEGEN-03</t>
  </si>
  <si>
    <t>AC-2</t>
  </si>
  <si>
    <t>Account Management</t>
  </si>
  <si>
    <t>Interview
Examine</t>
  </si>
  <si>
    <t xml:space="preserve">Verify the agency has implemented an account management process for the SUSE Server.
</t>
  </si>
  <si>
    <t xml:space="preserve">1. Interview the SUSE administrator to verify documented operating procedures exist for user and system account creation, termination, and expiration.
</t>
  </si>
  <si>
    <t xml:space="preserve">1. The SUSE administrator can demonstrate that documented operating procedures exist.
</t>
  </si>
  <si>
    <t>IRS Safeguards Requirement</t>
  </si>
  <si>
    <t>Moderate</t>
  </si>
  <si>
    <t>HAC7</t>
  </si>
  <si>
    <t>HAC7:  Account management procedures are not in place</t>
  </si>
  <si>
    <t>SUSEGEN-04</t>
  </si>
  <si>
    <t>IA-2</t>
  </si>
  <si>
    <t>Identification and Authentication (Organizational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</si>
  <si>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</si>
  <si>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 </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</si>
  <si>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</si>
  <si>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</si>
  <si>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</si>
  <si>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</si>
  <si>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SUSEGEN-05</t>
  </si>
  <si>
    <t>SC-28</t>
  </si>
  <si>
    <t>Protection of Information at Rest</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</si>
  <si>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</si>
  <si>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</si>
  <si>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</si>
  <si>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HSC42</t>
  </si>
  <si>
    <t>HSC42: Encryption capabilities do not meet the latest FIPS 140 requirements</t>
  </si>
  <si>
    <t>SUSEGEN-06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</si>
  <si>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</si>
  <si>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</si>
  <si>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</si>
  <si>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SUSE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</si>
  <si>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SUSE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</si>
  <si>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t>
  </si>
  <si>
    <t>HAU3:  Audit logs are not being reviewed</t>
  </si>
  <si>
    <t>SUSEGEN-07</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</si>
  <si>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</si>
  <si>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</si>
  <si>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</si>
  <si>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</si>
  <si>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SUSE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</si>
  <si>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</si>
  <si>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HAU10
HAC12</t>
  </si>
  <si>
    <t>HAU10:  Audit logs are not properly protected
HAC12: Separation of duties is not in place</t>
  </si>
  <si>
    <t>SUSEGEN-08</t>
  </si>
  <si>
    <t>AU-9</t>
  </si>
  <si>
    <t>Protection of Audit Information</t>
  </si>
  <si>
    <t>Audit trails cannot be read or modified by non-administrator users.</t>
  </si>
  <si>
    <t xml:space="preserve">1. Interview the SUSE administrator to determine the application audit log location.  Examine the permission settings of the log files.  
</t>
  </si>
  <si>
    <t>1.  Log files have appropriate permissions assigned and permissions are not excessive.</t>
  </si>
  <si>
    <t>HAU10</t>
  </si>
  <si>
    <t>HAU10:  Audit logs are not properly protected</t>
  </si>
  <si>
    <t>SUSEGEN-09</t>
  </si>
  <si>
    <t>CM-7</t>
  </si>
  <si>
    <t>Least Functionality</t>
  </si>
  <si>
    <t xml:space="preserve">Unneeded functionality is disabled. 
</t>
  </si>
  <si>
    <t xml:space="preserve">1. Interview the SUSE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</si>
  <si>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</si>
  <si>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HCM10</t>
  </si>
  <si>
    <t>HCM10:  System has unneeded functionality installed</t>
  </si>
  <si>
    <t>SUSEGEN-10</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</si>
  <si>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</si>
  <si>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</si>
  <si>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</si>
  <si>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SUSE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</si>
  <si>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</si>
  <si>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</si>
  <si>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</si>
  <si>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</si>
  <si>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</si>
  <si>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</si>
  <si>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</si>
  <si>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Section Title</t>
  </si>
  <si>
    <t>Finding (Internal Use Only)</t>
  </si>
  <si>
    <t>CIS Benchmark Section #</t>
  </si>
  <si>
    <t>Recommendation #</t>
  </si>
  <si>
    <t>Rationale Statement</t>
  </si>
  <si>
    <t>Remediation Procedure</t>
  </si>
  <si>
    <t>Remediation Statement (Internal Use Only)</t>
  </si>
  <si>
    <t>CAP Request Statement (Internal Use Only)</t>
  </si>
  <si>
    <t>SUSE11-01</t>
  </si>
  <si>
    <t>Test (Manual)</t>
  </si>
  <si>
    <t>Install Updates, Patches and Additional Security Software</t>
  </si>
  <si>
    <t>Periodically patches are released for included software either due to security flaws or to include additional functionality.</t>
  </si>
  <si>
    <t xml:space="preserve">Run the following command and verify there are no updates or patches to install:
# zypper list-updates
</t>
  </si>
  <si>
    <t>Vendor recommended security patches are installed and are not out-of-date.</t>
  </si>
  <si>
    <t>Vendor recommended security patches are have not been updated.</t>
  </si>
  <si>
    <t>Note - SUSE 11 is only supported as underlying OS running on Teradata. This Tab is not applicable to any other SUSE 11 implementation.</t>
  </si>
  <si>
    <t>1</t>
  </si>
  <si>
    <t>1.8</t>
  </si>
  <si>
    <t>Newer patches may contain security enhancements that would not be available through the latest full update. As a result, it is recommended that the latest software patches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</si>
  <si>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 xml:space="preserve">Use your package manager to update all packages on the system according to site policy. The following command will install all available updates:
# zypper update.
</t>
  </si>
  <si>
    <t xml:space="preserve">Install Updates, Patches and Additional Security Software. Use your package manager to update all packages on the system according to site policy. The following command will install all available updates:
# zypper update.
</t>
  </si>
  <si>
    <t>To close this finding, please provide a screenshot showing the patch level with the agency's CAP.</t>
  </si>
  <si>
    <t>SUSE11-02</t>
  </si>
  <si>
    <t>Test (Automated)</t>
  </si>
  <si>
    <t>Set nodev option on /tmp Partition</t>
  </si>
  <si>
    <t>The `nodev` mount option specifies that the filesystem cannot contain special devices.</t>
  </si>
  <si>
    <t xml:space="preserve">If a `/tmp` partition exists run the following command and verify that the `nodev` option is set on `/tmp:` 
# mount | grep /tmp
tmpfs on /tmp type tmpfs (rw,nosuid,nodev,noexec,relatime)
</t>
  </si>
  <si>
    <t>Output is emitted and contains the following: nodev</t>
  </si>
  <si>
    <t xml:space="preserve">The nodev option has not been set on the /tmp partition. </t>
  </si>
  <si>
    <t>HCM9</t>
  </si>
  <si>
    <t>HCM9:  Systems are not deployed using the concept of least privilege</t>
  </si>
  <si>
    <t>1.1</t>
  </si>
  <si>
    <t>1.1.3</t>
  </si>
  <si>
    <t>Since the `/tmp` filesystem is not intended to support devices, set this option to ensure that users cannot attempt to create block or character special devices in `/tmp` .</t>
  </si>
  <si>
    <t xml:space="preserve">Edit the `/etc/fstab` file and add `nodev` to the fourth field (mounting options) for the `/tmp` partition.
Run the following command to remount `/tmp`:
# mount -o remount,nodev /tmp.
</t>
  </si>
  <si>
    <t>Set the nodev option on the /tmp partition to ensure that users cannot attempt to create block or character special devices in `/tmp`. One method to achieve the recommended state is to execute the following command(s):
Edit the `/etc/fstab` file and add `nodev` to the fourth field (mounting options) for the `/tmp` partition.
Run the following command to remount `/tmp`:
# mount -o remount,nodev /tmp.</t>
  </si>
  <si>
    <t>To close this finding, please provide a screenshot showing nodev option settings on the /tmp partition with the agency's CAP.</t>
  </si>
  <si>
    <t>SUSE11-03</t>
  </si>
  <si>
    <t>Set nosuid option on /tmp Partition</t>
  </si>
  <si>
    <t>The `nosuid` mount option specifies that the filesystem cannot contain `setuid` files.</t>
  </si>
  <si>
    <t xml:space="preserve">If a `/tmp` partition exists run the following command and verify that the `nosuid` option is set on `/tmp:` 
# mount | grep /tmp
tmpfs on /tmp type tmpfs (rw,nosuid,nodev,noexec,relatime)
</t>
  </si>
  <si>
    <t>Output is emitted and contains the following: nosuid</t>
  </si>
  <si>
    <t xml:space="preserve">The nosuid option has not been set on the /tmp partition. </t>
  </si>
  <si>
    <t>1.1.4</t>
  </si>
  <si>
    <t>Since the `/tmp` filesystem is only intended for temporary file storage, set this option to ensure that users cannot create `setuid` files in `/tmp` .</t>
  </si>
  <si>
    <t xml:space="preserve">Edit the `/etc/fstab` file and add `nosuid` to the fourth field (mounting options) for the `/tmp` partition.
Run the following command to remount `/tmp`:
# mount -o remount,nosuid /tmp.
</t>
  </si>
  <si>
    <t>Set the nosuid option on the /tmp partition to ensure that users cannot create `setuid` files in `/tmp` . One method to achieve the recommended state is to execute the following command(s):
Edit the `/etc/fstab` file and add `nosuid` to the fourth field (mounting options) for the `/tmp` partition. 
Run the following command to remount `/tmp`:
# mount -o remount,nosuid /tmp.</t>
  </si>
  <si>
    <t>To close this finding, please provide a screenshot showing nosuid option settings on the /tmp partition with the agency's CAP.</t>
  </si>
  <si>
    <t>SUSE11-04</t>
  </si>
  <si>
    <t>Set noexec option on /tmp Partition</t>
  </si>
  <si>
    <t>The `noexec` mount option specifies that the filesystem cannot contain executable binaries.</t>
  </si>
  <si>
    <t xml:space="preserve">If a `/tmp` partition exists run the following command and verify that the `noexec` option is set on `/tmp:` 
# mount | grep /tmp
tmpfs on /tmp type tmpfs (rw,nosuid,nodev,noexec,relatime)
</t>
  </si>
  <si>
    <t>Output is emitted and contains the following: noexec</t>
  </si>
  <si>
    <t xml:space="preserve">The noexec option has not been set on the /tmp partition. </t>
  </si>
  <si>
    <t>1.1.5</t>
  </si>
  <si>
    <t>Since the `/tmp` filesystem is only intended for temporary file storage, set this option to ensure that users cannot run executable binaries from `/tmp` .</t>
  </si>
  <si>
    <t>Edit the `/etc/fstab` file and add `noexec` to the fourth field (mounting options) for the `/tmp` partition.
Run the following command to remount `/tmp`:
# mount -o remount,noexec /tmp.</t>
  </si>
  <si>
    <t>Set the noexec option on the /tmp partition to ensure that users cannot run executable binaries from `/tmp`. One method to achieve the recommended state is to execute the following command(s):
Edit the `/etc/fstab` file and add `noexec` to the fourth field (mounting options) for the `/tmp` partition. 
Run the following command to remount `/tmp`:
# mount -o remount,noexec /tmp.</t>
  </si>
  <si>
    <t>To close this finding, please provide a screenshot showing noexec option settings on the /tmp partition with the agency's CAP.</t>
  </si>
  <si>
    <t>SUSE11-05</t>
  </si>
  <si>
    <t>AC-6</t>
  </si>
  <si>
    <t>Least Privilege</t>
  </si>
  <si>
    <t>Set nodev option on /var/tmp Partition</t>
  </si>
  <si>
    <t xml:space="preserve">If a `/var/tmp` partition exists run the following command and verify that the `nodev` option is set on `/var/tmp` .
# mount | grep /var/tmp
tmpfs on /var/tmp type tmpfs (rw,nosuid,nodev,noexec,relatime)
</t>
  </si>
  <si>
    <t xml:space="preserve">The nodev option has not been set on the /var/tmp partition. </t>
  </si>
  <si>
    <t>1.1.8</t>
  </si>
  <si>
    <t>Since the `/var/tmp` filesystem is not intended to support devices, set this option to ensure that users cannot attempt to create block or character special devices in `/var/tmp` .</t>
  </si>
  <si>
    <t>Edit the `/etc/fstab` file and add `nodev` to the fourth field (mounting options) for the `/var/tmp` partition.
Run the following command to remount `/var/tmp`:
# mount -o remount,nodev /var/tmp.</t>
  </si>
  <si>
    <t>Set the nodev option on the /var/tmp partition to ensure that users cannot attempt to create block or character special devices in `/var/tmp`. One method to achieve the recommended state is to execute the following command(s): 
Edit the `/etc/fstab` file and add `nodev` to the fourth field (mounting options) for the `/var/tmp` partition. 
Run the following command to remount `/var/tmp`:
# mount -o remount,nodev /var/tmp.</t>
  </si>
  <si>
    <t>SUSE11-06</t>
  </si>
  <si>
    <t>Set nosuid option on /var/tmp Partition</t>
  </si>
  <si>
    <t xml:space="preserve">If a `/var/tmp` partition exists run the following command and verify that the `nosuid` option is set on `/var/tmp` .
# mount | grep /var/tmp
tmpfs on /var/tmp type tmpfs (rw,nosuid,nodev,noexec,relatime)
</t>
  </si>
  <si>
    <t xml:space="preserve">The nosuid option has not been set on the /var/tmp partition. </t>
  </si>
  <si>
    <t>1.1.9</t>
  </si>
  <si>
    <t>Since the `/var/tmp` filesystem is only intended for temporary file storage, set this option to ensure that users cannot create `setuid` files in `/var/tmp` .</t>
  </si>
  <si>
    <t>Edit the `/etc/fstab` file and add `nosuid` to the fourth field (mounting options) for the `/var/tmp` partition.
Run the following command to remount `/var/tmp`:
# mount -o remount,nosuid /var/tmp.</t>
  </si>
  <si>
    <t>Set the nosuid option on the /var/tmp partition to ensure that users cannot create `setuid` files in `/var/tmp`. One method to achieve the recommended state is to execute the following command(s):
Edit the `/etc/fstab` file and add `nosuid` to the fourth field (mounting options) for the `/var/tmp` partition. 
Run the following command to remount `/var/tmp`:
# mount -o remount,nosuid /var/tmp.</t>
  </si>
  <si>
    <t>SUSE11-07</t>
  </si>
  <si>
    <t>Set noexec option on /var/tmp Partition</t>
  </si>
  <si>
    <t xml:space="preserve">If a `/var/tmp` partition exists run the following command and verify that the `noexec` option is set on `/var/tmp` .
# mount | grep /var/tmp
tmpfs on /var/tmp type tmpfs (rw,nosuid,nodev,noexec,relatime)
</t>
  </si>
  <si>
    <t xml:space="preserve">The noexec option has not been set on the /var/tmp partition. </t>
  </si>
  <si>
    <t>1.1.10</t>
  </si>
  <si>
    <t>Since the `/var/tmp` filesystem is only intended for temporary file storage, set this option to ensure that users cannot run executable binaries from `/var/tmp` .</t>
  </si>
  <si>
    <t>Edit the `/etc/fstab` file and add `noexec` to the fourth field (mounting options) for the `/var/tmp` partition.
Run the following command to remount `/var/tmp`:
# mount -o remount,noexec /var/tmp.</t>
  </si>
  <si>
    <t>Set the no exec option on the /var/tmp partition to ensure that users cannot run executable binaries from `/var/tmp`. One method to achieve the recommended state is to execute the following command(s):
Edit the `/etc/fstab` file and add `noexec` to the fourth field (mounting options) for the `/var/tmp` partition. 
Run the following command to remount `/var/tmp`:
# mount -o remount,noexec /var/tmp.</t>
  </si>
  <si>
    <t>To close this finding, please provide a screenshot showing no exec option settings on the /var/tmp partition with the agency's CAP.</t>
  </si>
  <si>
    <t>SUSE11-08</t>
  </si>
  <si>
    <t>Set nodev option on /home Partition</t>
  </si>
  <si>
    <t xml:space="preserve">If a `/home` partition exists run the following command and verify that the `nodev` option is set on `/home` .
# mount | grep /home
/dev/xvdf1 on /home type ext4 (rw,nodev,relatime,data=ordered)
</t>
  </si>
  <si>
    <t xml:space="preserve">The nodev option has not been set on the /home partition. </t>
  </si>
  <si>
    <t>1.1.14</t>
  </si>
  <si>
    <t>Since the user partitions are not intended to support devices, set this option to ensure that users cannot attempt to create block or character special devices.</t>
  </si>
  <si>
    <t>Edit the `/etc/fstab` file and add `nodev` to the fourth field (mounting options) for the `/home` partition.
# mount -o remount,nodev /home.</t>
  </si>
  <si>
    <t xml:space="preserve">Set the nodev option on the /home partition to ensure that users cannot attempt to create block or character special devices. One method to achieve the recommended state is to execute the following command(s):
Edit the `/etc/fstab` file and add `nodev` to the fourth field (mounting options) for the `/home` partition. 
# mount -o remount,nodev /home. </t>
  </si>
  <si>
    <t>To close this finding, please provide a screenshot showing nodev option settings on the /home partition with the agency's CAP.</t>
  </si>
  <si>
    <t>SUSE11-09</t>
  </si>
  <si>
    <t>Set nodev option on /dev/shm Partition</t>
  </si>
  <si>
    <t xml:space="preserve">Run the following command and verify that the `nodev` option is set on `/dev/shm` .
# mount | grep /dev/shm
tmpfs on /dev/shm type tmpfs (rw,nosuid,nodev,noexec,relatime)
</t>
  </si>
  <si>
    <t xml:space="preserve">The nodev option has not been set on the /dev/shm partition. </t>
  </si>
  <si>
    <t>1.1.15</t>
  </si>
  <si>
    <t>Since the `/dev/shm` filesystem is not intended to support devices, set this option to ensure that users cannot attempt to create special devices in `/dev/shm` partitions.</t>
  </si>
  <si>
    <t>Edit the `/etc/fstab` file and add `nodev` to the fourth field (mounting options) for the `/dev/shm` partition.
Run the following command to remount `/dev/shm`:
# mount -o remount,nodev /dev/shm.</t>
  </si>
  <si>
    <t>Set the nodev option on the /dev/shm partition to ensure that users cannot attempt to create special devices in `/dev/shm` partitions. One method to achieve the recommended state is to execute the following command(s):
Edit the `/etc/fstab` file and add `nodev` to the fourth field (mounting options) for the `/dev/shm` partition. 
Run the following command to remount `/dev/shm`:
# mount -o remount,nodev /dev/shm.</t>
  </si>
  <si>
    <t>To close this finding, please provide a screenshot showing  nodev option settings on the /dev/shm partition with the agency's CAP.</t>
  </si>
  <si>
    <t>SUSE11-10</t>
  </si>
  <si>
    <t>Set nosuid option on /dev/shm Partition</t>
  </si>
  <si>
    <t xml:space="preserve">Run the following command and verify that the no `suid` option is set on `/dev/shm` .
# mount | grep /dev/shm
tmpfs on /dev/shm type tmpfs (rw,nosuid,nodev,noexec,relatime)
</t>
  </si>
  <si>
    <t xml:space="preserve">The nosuid option has not been set on the /dev/shm partition. </t>
  </si>
  <si>
    <t>1.1.16</t>
  </si>
  <si>
    <t>Setting this option on a file system prevents users from introducing privileged programs onto the system and allowing non-root users to execute them.</t>
  </si>
  <si>
    <t>Edit the `/etc/fstab` file and add `nosuid` to the fourth field (mounting options) for the `/dev/shm` partition.
Run the following command to remount `/dev/shm`:
# mount -o remount,nosuid /dev/shm.</t>
  </si>
  <si>
    <t>Set the nosuid option on the /dev/shm partition to prevent users from introducing privileged programs onto the system and allowing non-root users to execute them. One method to achieve the recommended state is to execute the following command(s):
Edit the `/etc/fstab` file and add `nosuid` to the fourth field (mounting options) for the `/dev/shm` partition. 
Run the following command to remount `/dev/shm`:
# mount -o remount,nosuid /dev/shm.</t>
  </si>
  <si>
    <t>To close this finding, please provide a screenshot showing nosuid option settings on the /dev/shm partition with the agency's CAP.</t>
  </si>
  <si>
    <t>SUSE11-11</t>
  </si>
  <si>
    <t>Set noexec option on /dev/shm Partition</t>
  </si>
  <si>
    <t xml:space="preserve">Run the following command and verify that the `noexec` option is set on `/dev/shm` .
# mount | grep /dev/shm
tmpfs on /dev/shm type tmpfs (rw,nosuid,nodev,noexec,relatime)
</t>
  </si>
  <si>
    <t xml:space="preserve">The noexec option has not been set on the /dev/shm partition. </t>
  </si>
  <si>
    <t>1.1.17</t>
  </si>
  <si>
    <t>Setting this option on a file system prevents users from executing programs from shared memory. This deters users from introducing potentially malicious software on the system.</t>
  </si>
  <si>
    <t>Edit the `/etc/fstab` file and add `noexec` to the fourth field (mounting options) for the `/dev/shm` partition.
Run the following command to remount `/dev/shm`:
# mount -o remount,noexec /dev/shm.</t>
  </si>
  <si>
    <t>Set the no exec option on the /dev/shm partition to  prevent users from executing programs from shared memory. One method to achieve the recommended state is to execute the following command(s):
Edit the `/etc/fstab` file and add `noexec` to the fourth field (mounting options) for the `/dev/shm` partition. 
Run the following command to remount `/dev/shm`:
# mount -o remount,noexec /dev/shm.</t>
  </si>
  <si>
    <t>To close this finding, please provide a screenshot showing no exec option settings on the /dev/shm partition with the agency's CAP.</t>
  </si>
  <si>
    <t>SUSE11-12</t>
  </si>
  <si>
    <t>Set nodev option on removable media Partitions</t>
  </si>
  <si>
    <t xml:space="preserve">Run the following command and verify that the `nodev` option is set on all removable media partitions.
# mount
</t>
  </si>
  <si>
    <t>The nodev option has not been added to removable media partitions.</t>
  </si>
  <si>
    <t>1.1.18</t>
  </si>
  <si>
    <t>Removable media containing character and block special devices could be used to circumvent security controls by allowing non-root users to access sensitive device files such as `/dev/kmem` or the raw disk partitions.</t>
  </si>
  <si>
    <t>Edit the `/etc/fstab` file and add `nodev` to the fourth field (mounting options) of all removable media partitions. Look for entries that have mount points that contain words such as floppy or cdrom.</t>
  </si>
  <si>
    <t>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command(s):
Edit the `/etc/fstab` file and add `nodev` to the fourth field (mounting options) of all removable media partitions. Look for entries that have mount points that contain words such as floppy or cdrom.</t>
  </si>
  <si>
    <t>To close this finding, please provide a screenshot showing nodev option settings on  all removable media partitions with the agency's CAP.</t>
  </si>
  <si>
    <t>SUSE11-13</t>
  </si>
  <si>
    <t>Set nosuid option on removable media Partitions</t>
  </si>
  <si>
    <t xml:space="preserve">Run the following command and verify that the `nosuid` option is set on all removable media partitions.
# mount
</t>
  </si>
  <si>
    <t>The nosuid option has not been added to removable media partitions.</t>
  </si>
  <si>
    <t>HSI1</t>
  </si>
  <si>
    <t>HSI1:  System configured to load or run removable media automatically</t>
  </si>
  <si>
    <t>1.1.19</t>
  </si>
  <si>
    <t>Edit the `/etc/fstab` file and add `nosuid` to the fourth field (mounting options) of all removable media partitions. Look for entries that have mount points that contain words such as floppy or cdrom.</t>
  </si>
  <si>
    <t>Set the nosuid on all removable media partitions to prevent users from introducing privileged programs onto the system and allowing non-root users to execute them. One method to achieve the recommended state is to execute the following command(s):
Edit the `/etc/fstab` file and add `nosuid` to the fourth field (mounting options) of all removable media partitions. Look for entries that have mount points that contain words such as floppy or cdrom.</t>
  </si>
  <si>
    <t>To close this finding, please provide a screenshot showing nosuid settings on  all removable media partitions with the agency's CAP.</t>
  </si>
  <si>
    <t>SUSE11-14</t>
  </si>
  <si>
    <t>Set noexec option on removable media Partitions</t>
  </si>
  <si>
    <t xml:space="preserve">Run the following command and verify that the `noexec` option is set on all removable media partitions.
# mount
</t>
  </si>
  <si>
    <t>The noexec option has not been added to removable media partitions.</t>
  </si>
  <si>
    <t>1.1.20</t>
  </si>
  <si>
    <t>Setting this option on a file system prevents users from executing programs from the removable media. This deters users from being able to introduce potentially malicious software on the system.</t>
  </si>
  <si>
    <t>Edit the `/etc/fstab` file and add `noexec` to the fourth field (mounting options) of all removable media partitions. Look for entries that have mount points that contain words such as floppy or cdrom.</t>
  </si>
  <si>
    <t>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command(s):
Edit the `/etc/fstab` file and add `noexec` to the fourth field (mounting options) of all removable media partitions. Look for entries that have mount points that contain words such as floppy or cdrom.</t>
  </si>
  <si>
    <t>To close this finding, please provide a screenshot showing the noexec option has been applied on  all removable media partitions with the agency's CAP.</t>
  </si>
  <si>
    <t>SUSE11-15</t>
  </si>
  <si>
    <t>CM-6</t>
  </si>
  <si>
    <t>Configuration Settings</t>
  </si>
  <si>
    <t>Set Sticky Bit on all World-writable Directories</t>
  </si>
  <si>
    <t>Setting the sticky bit on world writable directories prevents users from deleting or renaming files in that directory that are not owned by them.</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</si>
  <si>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</si>
  <si>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</si>
  <si>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has not been set on all World-Writable directories.</t>
  </si>
  <si>
    <t>HAC11</t>
  </si>
  <si>
    <t>HAC11:  User access was not established with concept of least privilege</t>
  </si>
  <si>
    <t>1.1.21</t>
  </si>
  <si>
    <t>This feature prevents the ability to delete or rename files in world writable directories (such as `/tmp` ) that are owned by another user.</t>
  </si>
  <si>
    <t>Run the following command to set the sticky bit on all world writable directories:
# df --local -P | awk {'if (NR!=1) print $6'} | xargs -I '{}' find '{}' -xdev -type d -perm -0002 2&gt;/dev/null | xargs chmod a+t.</t>
  </si>
  <si>
    <t>Remove sticky bit on all world-writable directories to prevent user ability to delete or rename files in world writable directories (such as `/tmp` ) that are owned by another user. One method to achieve the recommended state is to execute the following command(s):
# df --local -P | awk '{if (NR!=1) print $6}' | xargs -I '{}' find '{}' -xdev -type d \( -perm -0002 -a ! -perm -1000 \) 2&gt;/dev/null | xargs -I '{}' chmod a+t '{}'.</t>
  </si>
  <si>
    <t>To close this finding, please provide a screenshot showing  sticky bit on all world-writable directories with the agency's CAP.</t>
  </si>
  <si>
    <t>SUSE11-16</t>
  </si>
  <si>
    <t>Disable AutoMounting</t>
  </si>
  <si>
    <t>`autofs` allows automatic mounting of devices, typically including CD/DVDs and USB drives.</t>
  </si>
  <si>
    <t xml:space="preserve">Run the following command and verify all runlevels are listed as "off" or `autofs` is not available:
# chkconfig --list autofs
autofs 0:off 1:off 2:off 3:off 4:off 5:off 6:off
</t>
  </si>
  <si>
    <t>Output is emitted and contains the following: disabled</t>
  </si>
  <si>
    <t>Automounting has not been disabled.</t>
  </si>
  <si>
    <t>1.1.22</t>
  </si>
  <si>
    <t>With automounting enabled anyone with physical access could attach a USB drive or disc and have its contents available in system even if they lacked permissions to mount it themselves.</t>
  </si>
  <si>
    <t xml:space="preserve">Run the following command to disable `autofs`:
# chkconfig autofs off
</t>
  </si>
  <si>
    <t>Disable automounting of devices. One method to accomplish the recommendation is to run the following command to disable `autofs`: 
# systemctl disable autofs.</t>
  </si>
  <si>
    <t>To close this finding, please provide a screenshot that shows  automount has been disabled with the agency's CAP.</t>
  </si>
  <si>
    <t>SUSE11-17</t>
  </si>
  <si>
    <t>Disable Mounting of cramfs filesystems</t>
  </si>
  <si>
    <t>The `cramfs` filesystem type is a compressed read-only Linux filesystem embedded in small footprint systems. A `cramfs` image can be used without having to first decompress the image.</t>
  </si>
  <si>
    <t xml:space="preserve">Run the following commands and verify the output is as indicated:
# modprobe -n -v cramfs
install /bin/true
# lsmod | grep cramfs
</t>
  </si>
  <si>
    <t xml:space="preserve">Output is emitted as follows: 
modprobe -n -v cramfs should display: install /bin/true
lsmod | grep cramfs should display nothing. 
</t>
  </si>
  <si>
    <t>Mounting of the legacy filesystem type cramfs has not been disabled.</t>
  </si>
  <si>
    <t>1.1.1</t>
  </si>
  <si>
    <t>1.1.1.1</t>
  </si>
  <si>
    <t>Removing support for unneeded filesystem types reduces the local attack surface of the server. If this filesystem type is not needed, disable it.</t>
  </si>
  <si>
    <t>Edit or create the file `/etc/modprobe.d/CIS.conf` and add the following line:
install cramfs /bin/true
Run the following command to unload the `cramfs` module:
# rmmod cramfs.</t>
  </si>
  <si>
    <t>Disable the mounting of the cramfs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/etc/modprobe.d/cramfs.conf`
and add the following line:
install cramfs /bin/true
Run the following command to unload the `cramfs` module:
# rmmod cramfs.</t>
  </si>
  <si>
    <t>To close this finding, please provide a screenshot showing disabled cramfs filesystems settings with the agency's CAP.</t>
  </si>
  <si>
    <t>SUSE11-18</t>
  </si>
  <si>
    <t xml:space="preserve">Disable Mounting of freevxfs filesystems </t>
  </si>
  <si>
    <t>The `freevxfs` filesystem type is a free version of the Veritas type filesystem. This is the primary filesystem type for HP-UX operating systems.</t>
  </si>
  <si>
    <t xml:space="preserve">Run the following commands and verify the output is as indicated:
# modprobe -n -v freevxfs
install /bin/true
# lsmod | grep freevxfs
</t>
  </si>
  <si>
    <t xml:space="preserve">Output is emitted as follows: 
modprobe -n -v freevxfs should display: install /bin/true
lsmod | grep freevxfs should display nothing. 
</t>
  </si>
  <si>
    <t>Mounting of the legacy filesystem type freevxfs has not been disabled.</t>
  </si>
  <si>
    <t>1.1.1.2</t>
  </si>
  <si>
    <t>Removing support for unneeded filesystem types reduces the local attack surface of the system. If this filesystem type is not needed, disable it.</t>
  </si>
  <si>
    <t>Edit or create the file `/etc/modprobe.d/CIS.conf` and add the following line:
install freevxfs /bin/true
Run the following command to unload the `freevxfs` module:
# rmmod freevxfs.</t>
  </si>
  <si>
    <t>Disable the mounting of the freevxfs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/etc/modprobe.d/squashfs.conf`
and add the following line:
install squashfs /bin/true
Run the following command to unload the `squashfs` module:
# rmmod squashfs.</t>
  </si>
  <si>
    <t>To close this finding, please provide a screenshot showing disabled freevxfs filesystems settings with the agency's CAP.</t>
  </si>
  <si>
    <t>SUSE11-19</t>
  </si>
  <si>
    <t xml:space="preserve">Disable Mounting of jffs2 filesystems </t>
  </si>
  <si>
    <t>The `jffs2` (journaling flash filesystem 2) filesystem type is a log-structured filesystem used in flash memory devices.</t>
  </si>
  <si>
    <t xml:space="preserve">Run the following commands and verify the output is as indicated:
# modprobe -n -v jffs2
install /bin/true
# lsmod | grep jffs2
</t>
  </si>
  <si>
    <t xml:space="preserve">Output is emitted as follows: 
modprobe -n -v jffs2 should display: install /bin/true
lsmod | grep jffs2 should display nothing. 
</t>
  </si>
  <si>
    <t>Mounting of the legacy filesystem type jffs2 has not been disabled.</t>
  </si>
  <si>
    <t>1.1.1.3</t>
  </si>
  <si>
    <t>Edit or create the file `/etc/modprobe.d/CIS.conf` and add the following line:
install jffs2 /bin/true
Run the following command to unload the `jffs2` module:
# rmmod jffs2.</t>
  </si>
  <si>
    <t>Remove support of unneeded filesystem types by disallowing the mounting of the jffs2 filesystems.  One method for implementing the recommended state is to edit or create a file in the `/etc/modprobe.d/` directory ending in .conf.
Example: `vim /etc/modprobe.d/jffs2.conf`
and add the following line:
install jffs2 /bin/true
Run the following command to unload the `jffs2` module:
# rmmod jffs2.</t>
  </si>
  <si>
    <t>To close this finding, please provide a screenshot of the disabled freevxfs filesystems settings with the agency's CAP.</t>
  </si>
  <si>
    <t>SUSE11-20</t>
  </si>
  <si>
    <t xml:space="preserve">Disable Mounting of hfs filesystems </t>
  </si>
  <si>
    <t>The `hfs filesystem type is a hierarchical filesystem that allows you to mount Mac OS filesystems.</t>
  </si>
  <si>
    <t xml:space="preserve">Run the following commands and verify the output is as indicated:
# modprobe -n -v hfs
install /bin/true
# lsmod | grep hfs
</t>
  </si>
  <si>
    <t xml:space="preserve">Output is emitted as follows: 
modprobe -n -v hfs should display: install /bin/true
lsmod | grep hfs should display nothing. 
</t>
  </si>
  <si>
    <t>Mounting of the legacy filesystem type hfs has not been disabled.</t>
  </si>
  <si>
    <t>1.1.1.4</t>
  </si>
  <si>
    <t>Edit or create the file `/etc/modprobe.d/CIS.conf` and add the following line:
install hfs /bin/true
Run the following command to unload the `hfs module:
# rmmod hfs.</t>
  </si>
  <si>
    <t>Remove support of unneeded filesystem types by disallowing the mounting of the hfs filesystems. One method for implementing the recommended state is to edit or create a file in the `/etc/modprobe.d/` directory ending in .conf.
Example: `vim /etc/modprobe.d/hfs.conf`
and add the following line:
install hfs /bin/true
Run the following command to unload the `hfs module:
# rmmod hfs.</t>
  </si>
  <si>
    <t>To close this finding, please provide a screenshot of the disabled hfs filesystems settings with the agency's CAP.</t>
  </si>
  <si>
    <t>SUSE11-21</t>
  </si>
  <si>
    <t xml:space="preserve">Disable Mounting of hfsplus filesystems </t>
  </si>
  <si>
    <t>The `hfsplus` filesystem type is a hierarchical filesystem designed to replace `hfs that allows you to mount Mac OS filesystems.</t>
  </si>
  <si>
    <t xml:space="preserve">Run the following commands and verify the output is as indicated:
# modprobe -n -v hfsplus
install /bin/true
# lsmod | grep hfsplus
</t>
  </si>
  <si>
    <t xml:space="preserve">Output is emitted as follows: 
modprobe -n -v hfsplus should display: install /bin/true
lsmod | grep hfsplus should display nothing. 
</t>
  </si>
  <si>
    <t>Mounting of the legacy filesystem type hfsplus has not been disabled.</t>
  </si>
  <si>
    <t>1.1.1.5</t>
  </si>
  <si>
    <t>Edit or create the file `/etc/modprobe.d/CIS.conf` and add the following line:
install hfsplus /bin/true
Run the following command to unload the `hfsplus` module:
# rmmod hfsplus.</t>
  </si>
  <si>
    <t>Remove support of unneeded filesystem types by disallowing the mounting of the hfsplus filesystems. One method for implementing the recommended state is to edit or create a file in the `/etc/modprobe.d/` directory ending in .conf 
Example: `vim /etc/modprobe.d/hfsplus.conf`
and add the following line:
install hfsplus /bin/true
Run the following command to unload the `hfsplus` module:
# rmmod hfsplus.</t>
  </si>
  <si>
    <t>To close this finding, please provide a screenshot of the disabled hfsplus filesystems settings with the agency's CAP.</t>
  </si>
  <si>
    <t>SUSE11-22</t>
  </si>
  <si>
    <t>Disable Mounting of squashfs filesystems</t>
  </si>
  <si>
    <t>The `squashfs` filesystem type is a compressed read-only Linux filesystem embedded in small footprint systems (similar to `cramfs` ). A `squashfs` image can be used without having to first decompress the image.</t>
  </si>
  <si>
    <t xml:space="preserve">Run the following commands and verify the output is as indicated:
# modprobe -n -v squashfs
install /bin/true
# lsmod | grep squashfs
</t>
  </si>
  <si>
    <t xml:space="preserve">Output is emitted as follows: 
modprobe -n -v squashfs should display: install /bin/true
lsmod | grep squashfs should display nothing. 
</t>
  </si>
  <si>
    <t>Mounting of the legacy filesystem type squashfs has not been disabled.</t>
  </si>
  <si>
    <t>1.1.1.6</t>
  </si>
  <si>
    <t>Edit or create the file `/etc/modprobe.d/CIS.conf` and add the following line:
install squashfs /bin/true
Run the following command to unload the `squashfs` module:
# rmmod squashfs.</t>
  </si>
  <si>
    <t>Disable the mounting of the squashfs filesystems. One method to achieve the recommended state is to edit or create a file in the `/etc/modprobe.d/` directory ending in .conf.
Example: `vi /etc/modprobe.d/squashfs.conf`
and add the following line:
install squashfs /bin/true
Run the following command to unload the `squashfs` module:
# rmmod squashfs.</t>
  </si>
  <si>
    <t>To close this finding, please provide a screenshot showing mounting of the squashfs filesystems has been disabled with the agency's CAP.</t>
  </si>
  <si>
    <t>SUSE11-23</t>
  </si>
  <si>
    <t>Disable of udf filesystems</t>
  </si>
  <si>
    <t>The `udf` filesystem type is the universal disk format used to implement ISO/IEC 13346 and ECMA-167 specifications. This is an open vendor filesystem type for data storage on a broad range of media. This filesystem type is necessary to support writing DVDs and newer optical disc formats.</t>
  </si>
  <si>
    <t xml:space="preserve">Run the following commands and verify the output is as indicated:
# modprobe -n -v udf
install /bin/true
# lsmod | grep udf
</t>
  </si>
  <si>
    <t xml:space="preserve">Output is emitted as follows: 
modprobe -n -v udf should display: install /bin/true
lsmod | grep udf should display nothing. 
</t>
  </si>
  <si>
    <t>Mounting of the legacy filesystem type udf has not been disabled.</t>
  </si>
  <si>
    <t>1.1.1.7</t>
  </si>
  <si>
    <t>Edit or create the file `/etc/modprobe.d/CIS.conf` and add the following line:
install udf /bin/true
Run the following command to unload the `udf` module:
# rmmod udf.</t>
  </si>
  <si>
    <t>Disable the mounting of the udf filesystems. One method to achieve the recommended state is to edit or create a file in the `/etc/modprobe.d/` directory ending in .conf 
Example: `vim /etc/modprobe.d/udf.conf`
and add the following line:
install udf /bin/true
Run the following command to unload the `udf` module:
# rmmod udf.</t>
  </si>
  <si>
    <t>To close this finding, please provide a screenshot showing disabled udf  filesystems settings with the agency's CAP.</t>
  </si>
  <si>
    <t>SUSE11-24</t>
  </si>
  <si>
    <t>Configure Package Manager Repositories</t>
  </si>
  <si>
    <t>Systems need to have package manager repositories configured to ensure they receive the latest patches and updates.</t>
  </si>
  <si>
    <t xml:space="preserve">Run the following command and verify repositories are configured correctly:
# zypper repos
</t>
  </si>
  <si>
    <t>Repositories are configured to download core system updates and security patches.</t>
  </si>
  <si>
    <t>Software packages have not been updated. Repos are not up-to-date.</t>
  </si>
  <si>
    <t>HSI2</t>
  </si>
  <si>
    <t>HSI2:  System patch level is insufficient</t>
  </si>
  <si>
    <t>1.2</t>
  </si>
  <si>
    <t>1.2.1</t>
  </si>
  <si>
    <t>If a system's package repositories are misconfigured important patches may not be identified or a rogue repository could introduce compromised software.</t>
  </si>
  <si>
    <t>Configure your package manager repositories according to site policy.</t>
  </si>
  <si>
    <t>Configure package manager repositories to ensure the system receives the latest security updates.</t>
  </si>
  <si>
    <t>To close this finding, please provide a screenshot showing RPM package manager repositories settings with the agency's CAP.</t>
  </si>
  <si>
    <t>SUSE11-25</t>
  </si>
  <si>
    <t>SI-7</t>
  </si>
  <si>
    <t>Software, Firmware and Information Integrity</t>
  </si>
  <si>
    <t xml:space="preserve">Configure GPG keys </t>
  </si>
  <si>
    <t>Most packages managers implement GPG key signing to verify package integrity during installation.</t>
  </si>
  <si>
    <t xml:space="preserve">Run the following command and verify GPG keys are configured correctly:
# rpm -q gpg-pubkey --qf '%{name}-%{version}-%{release} --&gt; %{summary}\n'
</t>
  </si>
  <si>
    <t>GPG Key is present and is provided by the vendor.</t>
  </si>
  <si>
    <t>SUSE GPG Key has not been installed and verified.</t>
  </si>
  <si>
    <t>HSI5</t>
  </si>
  <si>
    <t>HSI5:  OS files are not hashed to detect inappropriate changes</t>
  </si>
  <si>
    <t>1.2.2</t>
  </si>
  <si>
    <t>It is important to ensure that updates are obtained from a valid source to protect against spoofing that could lead to the inadvertent installation of malware on the system.</t>
  </si>
  <si>
    <t>Update your package manager GPG keys in accordance with site policy.</t>
  </si>
  <si>
    <t>Configure GPG keys to ensure that updates are obtained from a valid source to protect against spoofing that could lead to the inadvertent installation of malware on the system.</t>
  </si>
  <si>
    <t>To close this finding, please provide a screenshot showing RPM package manager GPG keys' settings with the agency's CAP.</t>
  </si>
  <si>
    <t>SUSE11-26</t>
  </si>
  <si>
    <t xml:space="preserve">Install AIDE </t>
  </si>
  <si>
    <t>AIDE takes a snapshot of filesystem state including modification times, permissions, and file hashes which can then be used to compare against the current state of the filesystem to detect modifications to the system.</t>
  </si>
  <si>
    <t xml:space="preserve">Run the following command and verify `aide` is installed:
# rpm -q aide
aide-
</t>
  </si>
  <si>
    <t>AIDE is installed to snapshot the operating system to detect modifications.</t>
  </si>
  <si>
    <t>AIDE has not been installed to provide modification information on the system.</t>
  </si>
  <si>
    <t>HSI34</t>
  </si>
  <si>
    <t>HSI34:  A file integrity checking mechanism does not exist</t>
  </si>
  <si>
    <t>1.3</t>
  </si>
  <si>
    <t>1.3.1</t>
  </si>
  <si>
    <t>By monitoring the filesystem state compromised files can be detected to prevent or limit the exposure of accidental or malicious misconfigurations or modified binaries.</t>
  </si>
  <si>
    <t>Run the following command to install `aide`:
# zypper install aide
Configure AIDE as appropriate for your environment. Consult the AIDE documentation for options.
Initialize AIDE:
# aide --init
# mv /var/lib/aide/aide.db.new /var/lib/aide/aide.db
The name of the aide.db.new database may be different on your system.</t>
  </si>
  <si>
    <t>Install and configure AIDE file integrity checking to prevent or limit the exposure of accidental or malicious misconfigurations or modified binaries. One method to achieve the recommended state is to execute the following command(s):
# dnf install aide
Configure AIDE as appropriate for your environment. Consult the AIDE documentation for options.
Initialize AIDE:
Run the following commands:
# aide --init
# mv /var/lib/aide/aide.db.new.gz /var/lib/aide/aide.db.gz.</t>
  </si>
  <si>
    <t>To close this finding, please provide a screenshot showing AIDE installed settings with the agency's CAP.</t>
  </si>
  <si>
    <t>SUSE11-27</t>
  </si>
  <si>
    <t>Filesystem integrity is Regularly Checked</t>
  </si>
  <si>
    <t>Periodic checking of the filesystem integrity is needed to detect changes to the filesystem.</t>
  </si>
  <si>
    <t>Run the following commands to determine if there is a `cron` job scheduled to run the aide check.
# crontab -u root -l | grep aide
# grep -r aide /etc/cron.* /etc/crontab
Ensure a cron job in compliance with site policy is returned.</t>
  </si>
  <si>
    <t>Filesystem integrity checking is regularly conducted via a cron job.</t>
  </si>
  <si>
    <t>AIDE is not configured to sweep the filesystem on a regular basis.</t>
  </si>
  <si>
    <t>1.3.2</t>
  </si>
  <si>
    <t>Periodic file checking allows the system administrator to determine on a regular basis if critical files have been changed in an unauthorized fashion.</t>
  </si>
  <si>
    <t xml:space="preserve">Run the following command:
# crontab -u root -e
Add the following line to the crontab:
0 5 * * * /usr/bin/aide --check
</t>
  </si>
  <si>
    <t>Configure a cronjob for AIDE that checks filesystem integrity of system files on a regular basis. One method to accomplish the recommendation is to run the following command:
# crontab -u root -e
Add the following line to the crontab:
0 5 * * * /usr/bin/aide.wrapper --config /etc/aide/aide.conf --check.</t>
  </si>
  <si>
    <t>To close this finding, please provide a screenshot showing a cronjob for AIDE is in use with the agency's CAP.</t>
  </si>
  <si>
    <t>SUSE11-28</t>
  </si>
  <si>
    <t>AC-3</t>
  </si>
  <si>
    <t xml:space="preserve">Access Enforcement </t>
  </si>
  <si>
    <t>Set Permissions on bootloader config</t>
  </si>
  <si>
    <t>The grub configuration file contains information on boot settings and passwords for unlocking boot options. The grub configuration is usually located at `/boot/grub/menu.lst` and linked as `/boot/grub/grub.conf` .</t>
  </si>
  <si>
    <t xml:space="preserve">Run the following command and verify `Uid` and `Gid` are both `0/root` and `Access` does not grant permissions to `group` or `other`:
# stat /boot/grub/menu.lst
Access: (0600/-rw-------) Uid: ( 0/ root) Gid: ( 0/ root)
</t>
  </si>
  <si>
    <t xml:space="preserve">Boot password has not been configured on the boot loader. </t>
  </si>
  <si>
    <t xml:space="preserve">If passwords are not required for access to FTI, the criticality may be upgraded to Critical. </t>
  </si>
  <si>
    <t>HAC29</t>
  </si>
  <si>
    <t>HAC29:  Access to system functionality without identification and authentication</t>
  </si>
  <si>
    <t>1.4</t>
  </si>
  <si>
    <t>1.4.1</t>
  </si>
  <si>
    <t>Setting the permissions to read and write for root only prevents non-root users from seeing the boot parameters or changing them. Non-root users who read the boot parameters may be able to identify weaknesses in security upon boot and be able to exploit them.</t>
  </si>
  <si>
    <t xml:space="preserve">Run the following commands to set permissions on your grub configuration:
# chown root:root /boot/grub/menu.lst
# chmod og-rwx /boot/grub/menu.lst
</t>
  </si>
  <si>
    <t>Configure permissions on the bootloader config file. One method to achieve the recommended state is to execute the following command(s) to set permissions on your grub configuration:
# chown root:root /boot/grub/grub.cfg
# chmod og-rwx /boot/grub/grub.cfg.</t>
  </si>
  <si>
    <t>To close this finding, please provide a screenshot showing bootloader password with the agency's CAP.</t>
  </si>
  <si>
    <t>SUSE11-29</t>
  </si>
  <si>
    <t>IA-5</t>
  </si>
  <si>
    <t>Authenticator Management</t>
  </si>
  <si>
    <t>Set Boot Loader Password</t>
  </si>
  <si>
    <t>Setting the boot loader password will require that anyone rebooting the system must enter a password before being able to set command line boot parameters</t>
  </si>
  <si>
    <t xml:space="preserve">Run the following command and verify output matches:
# grep "^password" /boot/grub/menu.lst
password --md5 
</t>
  </si>
  <si>
    <t>Output contains the following:
set superusers="_&lt;username&gt;_"
password_pbkdf2 _&lt;username&gt;_ _&lt;encrypted-password&gt;_</t>
  </si>
  <si>
    <t xml:space="preserve">Authentication is not required in single user mode. </t>
  </si>
  <si>
    <t>1.4.2</t>
  </si>
  <si>
    <t>Requiring a boot password upon execution of the boot loader will prevent an unauthorized user from entering boot parameters or changing the boot partition. This prevents users from weakening security (e.g. turning off SELinux at boot time).</t>
  </si>
  <si>
    <t xml:space="preserve">Create an encrypted password with `grub-md5-crypt`:
# grub-md5-crypt
Password: 
Retype Password: 
Copy and paste the `` into the global section of `/boot/grub/menu.lst`:
password --md5 
</t>
  </si>
  <si>
    <t>Set the bootloader password to prevent an unauthorized user from entering boot parameters or changing the boot partition. This prevents users from weakening security (e.g. turning off SELinux at boot time). One method to accomplish the recommendation is to create an encrypted password with `grub-mkpasswd-pbkdf2`:
# grub-mkpasswd-pbkdf2
Enter password: 
Reenter password: 
Your PBKDF2 is 
Add the following into `/etc/grub.d/00_header` or a custom `/etc/grub.d` configuration file:
cat.</t>
  </si>
  <si>
    <t>SUSE11-30</t>
  </si>
  <si>
    <t>Require Authentication for Single-User Mode</t>
  </si>
  <si>
    <t>Single user mode is used for recovery when the system detects an issue during boot or by manual selection from the bootloader.</t>
  </si>
  <si>
    <t xml:space="preserve">Run the following command and verify `~~:S:respawn` is set to ' `/sbin/sulogin` ':
# grep "~~:S:respawn" /etc/inittab
~~:S:respawn:/sbin/sulogin
</t>
  </si>
  <si>
    <t xml:space="preserve">The UNIX host should not allow booting to single user mode without authentication. Output contains the following:
ExecStart=-/bin/sh -c "/sbin/sulogin; /usr/bin/systemctl --fail --no-block default"
</t>
  </si>
  <si>
    <t xml:space="preserve">Interactive Boot has not been disabled. </t>
  </si>
  <si>
    <t>1.4.3</t>
  </si>
  <si>
    <t>Requiring authentication in single user mode prevents an unauthorized user from rebooting the system into single user to gain root privileges without credentials.</t>
  </si>
  <si>
    <t xml:space="preserve">Edit `/etc/inittab` and set ~~:S:respawn to ' `/sbin/sulogin` ':
~~:S:respawn:/sbin/sulogin
</t>
  </si>
  <si>
    <t xml:space="preserve">Require authentication for single user mode.  One method to accomplish the recommendation is to run the following command and follow the prompts to set a password for the `root` user:
# passwd root.
</t>
  </si>
  <si>
    <t>To close this finding, please provide a screenshot showing Edited `/usr/lib/systemd/system/rescue.service` and `/usr/lib/systemd/system/emergency.service` and set ExecStart to use `/sbin/sulogin` file settings with the agency's CAP.</t>
  </si>
  <si>
    <t>SUSE11-31</t>
  </si>
  <si>
    <t>Restrict Core Dumps</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</si>
  <si>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</si>
  <si>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 xml:space="preserve">Run the following commands and verify output matches:
# grep "hard core" /etc/security/limits.conf
* hard core 0
# sysctl fs.suid_dumpable
fs.suid_dumpable = 0
# grep "fs\.suid_dumpable" /etc/sysctl.conf /etc/sysctl.d/*
fs.suid_dumpable = 0
</t>
  </si>
  <si>
    <t>Core Dumps are restricted. Output contains the following:
hard core 0
fs.suid_dumpable = 0</t>
  </si>
  <si>
    <t xml:space="preserve">Core Dumps have not been restricted. </t>
  </si>
  <si>
    <t>1.5</t>
  </si>
  <si>
    <t>1.5.1</t>
  </si>
  <si>
    <t>Setting a hard limit on core dumps prevents users from overriding the soft variable. If core dumps are required, consider setting limits for user groups (see `limits.conf(5)` ). In addition, setting the `fs.suid_dumpable` variable to 0 will prevent setuid programs from dumping core.</t>
  </si>
  <si>
    <t xml:space="preserve">Add the following line to the `/etc/security/limits.conf` file:
* hard core 0
Set the following parameter in `/etc/sysctl.conf` or a `/etc/sysctl.d/*` file:
fs.suid_dumpable = 0
Run the following command to set the active kernel parameter:
# sysctl -w fs.suid_dumpable=0
</t>
  </si>
  <si>
    <t>Restrict core dumps to prevent users from overriding the soft variable. One method to accomplish the recommendation is to add the following line to `/etc/security/limits.conf` or a `/etc/security/limits.d/*` file:
* hard core 0
Set the following parameter in `/etc/sysctl.conf` or a `/etc/sysctl.d/*` file:
fs.suid_dumpable = 0
Run the following command to set the active kernel parameter:
# sysctl -w fs.suid_dumpable=0.</t>
  </si>
  <si>
    <t>To close this finding, please provide a screenshot showing settings of the `fs.suid_dumpable` variable with the agency's CAP.</t>
  </si>
  <si>
    <t>SUSE11-32</t>
  </si>
  <si>
    <t>SI-16</t>
  </si>
  <si>
    <t>Memory Protection</t>
  </si>
  <si>
    <t xml:space="preserve">Enable XD/NX Support </t>
  </si>
  <si>
    <t>Recent processors in the x86 family support the ability to prevent code execution on a per memory page basis. Generically and on AMD processors, this ability is called No Execute (NX), while on Intel processors it is called Execute Disable (XD). This ability can help prevent exploitation of buffer overflow vulnerabilities and should be activated whenever possible. Extra steps must be taken to ensure that this protection is enabled, particularly on 32-bit x86 systems. Other processors, such as Itanium and POWER, have included such support since inception and the standard kernel for those platforms supports the feature.</t>
  </si>
  <si>
    <t xml:space="preserve">Run the following command and verify your kernel has identified and activated NX/XD protection.
# dmesg | grep NX
NX (Execute Disable) protection: active
</t>
  </si>
  <si>
    <t>ExecShield is enabled. Output contains the following:
NX (Execute Disable) protection: active.</t>
  </si>
  <si>
    <t xml:space="preserve">The kernel does not have sufficient buffer overflow protection. </t>
  </si>
  <si>
    <t>The kernel-PAE package should not be installed on older systems that do not support the XD or NX bit, as this may prevent them from booting.
** Work with the Administrator to determine feasibility of this check **
NOTE: Systems that are using the 64-bit x86 kernel package do not need to install the kernel-PAE package.</t>
  </si>
  <si>
    <t>HSI33</t>
  </si>
  <si>
    <t>HSI33:  Memory protection mechanisms are not sufficient</t>
  </si>
  <si>
    <t>1.5.2</t>
  </si>
  <si>
    <t>Enabling any feature that can protect against buffer overflow attacks enhances the security of the system.</t>
  </si>
  <si>
    <t>On 32 bit systems install a kernel with PAE support, no installation is required on 64 bit systems:
If necessary configure your bootloader to load the new kernel and reboot the system.
You may need to enable NX or XD support in your bios.</t>
  </si>
  <si>
    <t>Enable XD/NX support. One method to achieve the recommended state is to execute the following command(s):
On 32 bit systems install a kernel with PAE support, no installation is required on 64 bit systems:
If necessary configure your bootloader to load the new kernel and reboot the system.
You may need to enable NX or XD support in your bios.</t>
  </si>
  <si>
    <t>SUSE11-33</t>
  </si>
  <si>
    <t xml:space="preserve">Enable Address Space Layout Randomization (ASLR) </t>
  </si>
  <si>
    <t>Address space layout randomization (ASLR) is an exploit mitigation technique which randomly arranges the address space of key data areas of a process.</t>
  </si>
  <si>
    <t xml:space="preserve">Run the following command and verify output matches:
# sysctl kernel.randomize_va_space
kernel.randomize_va_space = 2
# grep "kernel\.randomize_va_space" /etc/sysctl.conf /etc/sysctl.d/*
kernel.randomize_va_space = 2
</t>
  </si>
  <si>
    <t>Virtual memory is randomized. Output contains the following:
kernel.randomize_va_space = 2</t>
  </si>
  <si>
    <t>Virtual memory has not been randomized.</t>
  </si>
  <si>
    <t>1.5.3</t>
  </si>
  <si>
    <t>Randomly placing virtual memory regions will make it difficult to write memory page exploits as the memory placement will be consistently shifting.</t>
  </si>
  <si>
    <t xml:space="preserve">Set the following parameter in `/etc/sysctl.conf` or a `/etc/sysctl.d/*` file:
kernel.randomize_va_space = 2
Run the following command to set the active kernel parameter:
# sysctl -w kernel.randomize_va_space=2
</t>
  </si>
  <si>
    <t>Enable address space layout randomization (ASLR) to make it difficult to write memory page exploits as the memory placement will be consistently shifting. One method to achieve the recommended state is to execute the following command(s): 
Set the following parameter in `/etc/sysctl.conf` or a `/etc/sysctl.d/*` file:
kernel.randomize_va_space = 2
Run the following command to set the active kernel parameter:
# sysctl -w kernel.randomize_va_space=2.</t>
  </si>
  <si>
    <t>SUSE11-34</t>
  </si>
  <si>
    <t>Disable prelink</t>
  </si>
  <si>
    <t>`prelink `is a program that modifies ELF shared libraries and ELF dynamically linked binaries in such a way that the time needed for the dynamic linker to perform relocations at startup significantly decreases.</t>
  </si>
  <si>
    <t xml:space="preserve">Run the following command and verify `prelink` is not installed:
# rpm -q prelink
package prelink is not installed
</t>
  </si>
  <si>
    <t>Prelink has been disabled. Output contains the following:
package prelink is not installed</t>
  </si>
  <si>
    <t xml:space="preserve">Prelink has not been disabled. </t>
  </si>
  <si>
    <t>1.5.4</t>
  </si>
  <si>
    <t>The prelinking feature can interfere with the operation of AIDE, because it changes binaries. Prelinking can also increase the vulnerability of the system if a malicious user is able to compromise a common library such as libc.</t>
  </si>
  <si>
    <t xml:space="preserve">Run the following commands to restore binaries to normal and uninstall `prelink`:
# prelink -ua
# zypper remove prelink
</t>
  </si>
  <si>
    <t>Restore binaries to normal and uninstall prelink. One method for implementing the recommended state is to run the following command to restore binaries to normal:
# prelink -ua
Run the following command to uninstall `prelink`:
# apt-get remove prelink.</t>
  </si>
  <si>
    <t>To close this finding, please provide a screenshot of the output provided upon executing the yum remove prelink command with the agency's CAP.</t>
  </si>
  <si>
    <t>SUSE11-35</t>
  </si>
  <si>
    <t>AC-8</t>
  </si>
  <si>
    <t>System Use Notification</t>
  </si>
  <si>
    <t xml:space="preserve">Configure GDM Login Banner </t>
  </si>
  <si>
    <t>GDM is the GNOME Display Manager which handles graphical login for GNOME based systems.</t>
  </si>
  <si>
    <t>If GDM is installed on the system verify that `/etc/dconf/profile/gdm` exists and contains the following:
user-db:user
system-db:gdm
file-db:/usr/share/gdm/greeter-dconf-defaults
Then verify the `banner-message-enable` and `banner-message-text` options are configured in one of the files in the `/etc/dconf/db/gdm.d/` directory:
[org/gnome/login-screen]
banner-message-enable=true
banner-message-text=''
This is typically configured in `/etc/dconf/db/gdm.d/01-banner-message`.</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</si>
  <si>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</si>
  <si>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OS information has not been removed from the Login Warning Banner.</t>
  </si>
  <si>
    <t>HAC14
HAC38</t>
  </si>
  <si>
    <t>HAC14: Warning banner is insufficient
HAC38: Warning banner does not exist</t>
  </si>
  <si>
    <t>1.7</t>
  </si>
  <si>
    <t>1.7.2</t>
  </si>
  <si>
    <t>Warning messages inform users who are attempting to login to the system of their legal status regarding the system and must include the name of the organization that owns the system and any monitoring policies that are in place.</t>
  </si>
  <si>
    <t xml:space="preserve">Create the `/etc/dconf/profile/gdm` file with the following contents:
user-db:user
system-db:gdm
file-db:/usr/share/gdm/greeter-dconf-defaults
Create or edit the `banner-message-enable` and `banner-message-text` options in `/etc/dconf/db/gdm.d/01-banner-message`:
[org/gnome/login-screen]
banner-message-enable=true
banner-message-text='Authorized uses only. All activity may be monitored and reported.'
Run the following command to update the system databases:
# dconf update
</t>
  </si>
  <si>
    <t>Configure the GDM login banner with an IRS approved message to inform users who are attempting to login to the system of their legal status regarding the system and must include the name of the organization that owns the system and any monitoring policies that are in place.</t>
  </si>
  <si>
    <t>SUSE11-36</t>
  </si>
  <si>
    <t>Configure Message of the Day properly</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</si>
  <si>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</si>
  <si>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/etc/motd
Run the following command and verify no results are returned:
# egrep '(\\v|\\r|\\m|\\s)' /etc/motd
</t>
  </si>
  <si>
    <t>/etc/motd contains an IRS approved warning banner and does not contain any of the following: 
\v \r \m \s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</si>
  <si>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Login banner permissions have not been set appropriately.</t>
  </si>
  <si>
    <t>HAC14</t>
  </si>
  <si>
    <t>HAC14:  Warning banner is insufficient</t>
  </si>
  <si>
    <t>1.7.1</t>
  </si>
  <si>
    <t>1.7.1.1</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</si>
  <si>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t>
  </si>
  <si>
    <t>Edit the `/etc/motd` file with the appropriate contents according to your site policy, remove any instances of `\m` , `\r` , `\s` , or `\v.`</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</si>
  <si>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t>
  </si>
  <si>
    <t>SUSE11-37</t>
  </si>
  <si>
    <t>Configure Local Login Warning Banner properly</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</si>
  <si>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</si>
  <si>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
Run the following command and verify no results are returned:
# egrep (\\v|\\r|\\m|\\s) /etc/issue
</t>
  </si>
  <si>
    <t>/etc/issue contains an IRS approved warning banner and does not contain any of the following: 
\v \r \m \s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</si>
  <si>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1.7.1.2</t>
  </si>
  <si>
    <t xml:space="preserve">Edit the `/etc/issue` file with the appropriate contents according to your site policy, remove any instances of `\m` , `\r` , `\s` , or `\v`:
# echo "Authorized uses only. All activity may be monitored and reported." &gt; /etc/issue
</t>
  </si>
  <si>
    <t>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t>
  </si>
  <si>
    <t>SUSE11-38</t>
  </si>
  <si>
    <t>Configure Remote Login Warning Banner properly</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</si>
  <si>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</si>
  <si>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/etc/issue.net
Run the following command and verify no results are returned:
# egrep (\\v|\\r|\\m|\\s) /etc/issue.net
</t>
  </si>
  <si>
    <t>/etc/issue.net contains an IRS approved warning banner and does not contain any of the following: 
\v \r \m \s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</si>
  <si>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1.7.1.3</t>
  </si>
  <si>
    <t xml:space="preserve">Edit the `/etc/issue.net` file with the appropriate contents according to your site policy, remove any instances of `\m` , `\r` , `\s` , or `\v`:
# echo "Authorized uses only. All activity may be monitored and reported." &gt; /etc/issue.net
</t>
  </si>
  <si>
    <t xml:space="preserve">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
  </si>
  <si>
    <t>SUSE11-39</t>
  </si>
  <si>
    <t>Configure the Permissions on /etc/motd</t>
  </si>
  <si>
    <t>The contents of the `/etc/motd` file are displayed to users after login and function as a message of the day for authenticated users.</t>
  </si>
  <si>
    <t xml:space="preserve">Run the following command and verify `Uid` and `Gid` are both `0/root` and `Access` is `644`:
# stat /etc/motd
Access: (0644/-rw-r--r--) Uid: ( 0/ root) Gid: ( 0/ root)
</t>
  </si>
  <si>
    <t xml:space="preserve">Output is emitted for /etc/motd. Permissions for these files is:
/etc/motd
-rw-r--r-- 1 root root 
</t>
  </si>
  <si>
    <t>/etc/motd file does not have correct permissions.</t>
  </si>
  <si>
    <t>1.7.1.4</t>
  </si>
  <si>
    <t>If the `/etc/motd` file does not have the correct ownership it could be modified by unauthorized users with incorrect or misleading information.</t>
  </si>
  <si>
    <t xml:space="preserve">Run the following commands to set permissions on `/etc/motd`:
# chown root:root /etc/motd
# chmod 644 /etc/motd
</t>
  </si>
  <si>
    <t xml:space="preserve">Configure permissions on the /etc/motd file to prevent it from modification by unauthorized users with incorrect or misleading information. One method to achieve the recommended state is to execute the following command(s): Run the following commands to set permissions on `/etc/motd`:
# chown root:root /etc/motd
# chmod u-x,go-wx /etc/motd. </t>
  </si>
  <si>
    <t>To close this finding, please provide screenshot showing Uid and Gid are both 0/root and Access is 644 with the agency's CAP.</t>
  </si>
  <si>
    <t>SUSE11-40</t>
  </si>
  <si>
    <t xml:space="preserve">Configure the Permissions on /etc/issue </t>
  </si>
  <si>
    <t>The contents of the `/etc/issue` file are displayed to users prior to login for local terminals.</t>
  </si>
  <si>
    <t xml:space="preserve">Run the following command and verify `Uid` and `Gid` are both `0/root` and `Access` is `644`:
# stat /etc/issue
Access: (0644/-rw-r--r--) Uid: ( 0/ root) Gid: ( 0/ root)
</t>
  </si>
  <si>
    <t xml:space="preserve">Output is emitted for /etc/issue. Permissions for these files is:
/etc/issue
-rw-r--r-- 1 root root 
</t>
  </si>
  <si>
    <t>/etc/issue file does not have correct permissions.</t>
  </si>
  <si>
    <t>1.7.1.5</t>
  </si>
  <si>
    <t>If the `/etc/issue` file does not have the correct ownership it could be modified by unauthorized users with incorrect or misleading information.</t>
  </si>
  <si>
    <t xml:space="preserve">Run the following commands to set permissions on `/etc/issue`:
# chown root:root /etc/issue
# chmod 644 /etc/issue
</t>
  </si>
  <si>
    <t>Configure permissions on the /etc/issue file since it could be modified by unauthorized users with incorrect or misleading information. One method to achieve the recommended state is to execute the following command(s): Run the following commands to set permissions on `/etc/issue`:
# chown root:root /etc/issue
# chmod u-x,go-wx /etc/issue.</t>
  </si>
  <si>
    <t>SUSE11-41</t>
  </si>
  <si>
    <t>Set permissions on /etc/issue.net are configured</t>
  </si>
  <si>
    <t>The contents of the `/etc/issue.net` file are displayed to users prior to login for remote connections from configured services.</t>
  </si>
  <si>
    <t xml:space="preserve">Run the following command and verify `Uid` and `Gid` are both `0/root` and `Access` is `644`:
# stat /etc/issue.net
Access: (0644/-rw-r--r--) Uid: ( 0/ root) Gid: ( 0/ root)
</t>
  </si>
  <si>
    <t xml:space="preserve">Output is emitted for /etc/issue.net. Permissions for these files is:
/etc/issue.net
-rw-r--r-- 1 root root 
</t>
  </si>
  <si>
    <t>/etc/issue.net file does not have correct permissions.</t>
  </si>
  <si>
    <t>1.7.1.6</t>
  </si>
  <si>
    <t>If the `/etc/issue.net` file does not have the correct ownership it could be modified by unauthorized users with incorrect or misleading information.</t>
  </si>
  <si>
    <t xml:space="preserve">Run the following commands to set permissions on `/etc/issue.net`:
# chown root:root /etc/issue.net
# chmod 644 /etc/issue.net
</t>
  </si>
  <si>
    <t>Configure permissions on the /etc/issue.net file since  it could be modified by unauthorized users with incorrect or misleading information. One method to achieve the recommended state is to execute the following command(s): Run the following commands to set permissions on `/etc/issue.net`:
# chown root:root /etc/issue.net
# chmod u-x,go-wx /etc/issue.net.</t>
  </si>
  <si>
    <t>SUSE11-42</t>
  </si>
  <si>
    <t xml:space="preserve">Disable Chargen Services </t>
  </si>
  <si>
    <t>`chargen `is a network service that responds with 0 to 512 ASCII characters for each connection it receives. This service is intended for debugging and testing purposes. It is recommended that this service be disabled.</t>
  </si>
  <si>
    <t xml:space="preserve">Run the following command and verify `chargen` and `chargen-udp` are off or missing:
# chkconfig --list
xinetd based services:
 chargen: off
 chargen-udp: off
</t>
  </si>
  <si>
    <t>Chargen and Chargen-UDP are disabled. Output is missing or emitted as follows:
 chargen: off
 chargen-udp: off</t>
  </si>
  <si>
    <t xml:space="preserve">The "chargen" and "chargen-udp" network service have not been disabled. 
</t>
  </si>
  <si>
    <t>2.1</t>
  </si>
  <si>
    <t>2.1.1</t>
  </si>
  <si>
    <t>Disabling this service will reduce the remote attack surface of the system.</t>
  </si>
  <si>
    <t xml:space="preserve">Run the following commands to disable `chargen` and `chargen-udp`:
# chkconfig chargen off
# chkconfig chargen-udp off
</t>
  </si>
  <si>
    <t xml:space="preserve">Disable chargen services. One method for implementing the recommended state is to perform the following:
# chkconfig chargen-dgram off
# chkconfig chargen-stream off
</t>
  </si>
  <si>
    <t>To close this finding, please provide a screenshot of the disabled chargen services settings with the agency's CAP.</t>
  </si>
  <si>
    <t>SUSE11-43</t>
  </si>
  <si>
    <t xml:space="preserve">Disable Daytime Services </t>
  </si>
  <si>
    <t>`daytime` is a network service that responds with the server's current date and time. This service is intended for debugging and testing purposes. It is recommended that this service be disabled.</t>
  </si>
  <si>
    <t xml:space="preserve">Run the following command and verify `daytime` and `daytime-udp` are off or missing:
# chkconfig --list
xinetd based services:
 daytime: off
 daytime-udp: off
</t>
  </si>
  <si>
    <t>Daytime and daytime-udp are disabled. Output is missing or emitted as follows:
 daytime: off
 daytime-udp: off</t>
  </si>
  <si>
    <t xml:space="preserve">The "daytime" and "daytime-udp" network service have not been disabled. 
</t>
  </si>
  <si>
    <t>2.1.2</t>
  </si>
  <si>
    <t xml:space="preserve">Run the following commands to disable `daytime` - and `daytime` -udp:
# chkconfig daytime-off
# chkconfig daytime-udp off
</t>
  </si>
  <si>
    <t xml:space="preserve">Disable daytime services. One method for implementing the recommended state is to perform the following:
# chkconfig daytime-dgram off
# chkconfig daytime-stream off
</t>
  </si>
  <si>
    <t>To close this finding, please provide a screenshot of the disabled daytime services settings with the agency's CAP.</t>
  </si>
  <si>
    <t>SUSE11-44</t>
  </si>
  <si>
    <t xml:space="preserve">Disable Discard Services </t>
  </si>
  <si>
    <t>`discard `is a network service that simply discards all data it receives. This service is intended for debugging and testing purposes. It is recommended that this service be disabled.</t>
  </si>
  <si>
    <t xml:space="preserve">Run the following command and verify `discard` and `discard-udp` are off or missing:
# chkconfig --list
xinetd based services:
 discard: off
 discard-udp: off
</t>
  </si>
  <si>
    <t>Discard and discard-udp are disabled. Output is missing or emitted as follows:
 discard: off
 discard-udp: off</t>
  </si>
  <si>
    <t xml:space="preserve">The "discard" and "discard-udp" network service have not been disabled. 
</t>
  </si>
  <si>
    <t>2.1.3</t>
  </si>
  <si>
    <t xml:space="preserve">Run the following commands to disable `discard` and `discard` -udp:
# chkconfig discard off
# chkconfig discard-udp off
</t>
  </si>
  <si>
    <t xml:space="preserve">Disable discard services. One method for implementing the recommended state is to perform the following:
# chkconfig discard-dgram off
# chkconfig discard-stream off
</t>
  </si>
  <si>
    <t>To close this finding, please provide a screenshot of the disabled discard services settings with the agency's CAP.</t>
  </si>
  <si>
    <t>SUSE11-45</t>
  </si>
  <si>
    <t xml:space="preserve">Disable echo Services </t>
  </si>
  <si>
    <t>`echo `is a network service that responds to clients with the data sent to it by the client. This service is intended for debugging and testing purposes. It is recommended that this service be disabled.</t>
  </si>
  <si>
    <t xml:space="preserve">Run the following command and verify `echo` and `echo-udp` are off or missing:
# chkconfig --list
xinetd based services:
 echo: off
 echo-udp: off
</t>
  </si>
  <si>
    <t>Echo and echo-udp are disabled. Output is missing or emitted as follows:
 echo: off
 echo-udp: off</t>
  </si>
  <si>
    <t xml:space="preserve">The "echo" and "echo-udp" network service have not been disabled. 
</t>
  </si>
  <si>
    <t>2.1.4</t>
  </si>
  <si>
    <t xml:space="preserve">Run the following commands to disable `echo` and `echo` -udp:
# chkconfig echo off
# chkconfig echo-udp off
</t>
  </si>
  <si>
    <t xml:space="preserve">Disable echo services. One method for implementing the recommended state is to perform the following:
Run the following commands to disable echo -dgram and echo -stream:
# chkconfig echo-dgram off
# chkconfig echo-stream off
</t>
  </si>
  <si>
    <t>To close this finding, please provide a screenshot of the disabled echo services settings with the agency's CAP.</t>
  </si>
  <si>
    <t>SUSE11-46</t>
  </si>
  <si>
    <t xml:space="preserve">Disable Time Services </t>
  </si>
  <si>
    <t>`time `is a network service that responds with the server's current date and time as a 32 bit integer. This service is intended for debugging and testing purposes. It is recommended that this service be disabled.</t>
  </si>
  <si>
    <t xml:space="preserve">Run the following command and verify `time` and `time-udp` are off or missing:
# chkconfig --list
xinetd based services:
 time: off
 time-udp: off
</t>
  </si>
  <si>
    <t>Time and time-udp are disabled. Output is missing or emitted as follows:
 time: off
 time-udp: off</t>
  </si>
  <si>
    <t xml:space="preserve">The "time" and "time-udp" network service have not been disabled. 
</t>
  </si>
  <si>
    <t>2.1.5</t>
  </si>
  <si>
    <t xml:space="preserve">Run the following commands to disable `time` and `time-udp`:
# chkconfig time off
# chkconfig time-udp off
</t>
  </si>
  <si>
    <t xml:space="preserve">Disable time services. One method for implementing the recommended state is to perform the following:
Run the following commands to disable time -dgram and time -stream:
# chkconfig time-dgram off
# chkconfig time-stream off
</t>
  </si>
  <si>
    <t>To close this finding, please provide a screenshot of the disabled time services settings with the agency's CAP.</t>
  </si>
  <si>
    <t>SUSE11-47</t>
  </si>
  <si>
    <t>Disable rsh server</t>
  </si>
  <si>
    <t>The Berkeley `rsh-server` ( `rsh` , `rlogin` , `rexec` ) package contains legacy services that exchange credentials in clear-text.</t>
  </si>
  <si>
    <t xml:space="preserve">Run the following command and verify `rsh` , `rlogin` , and `rexec` are off or missing:
# chkconfig --list
xinetd based services:
 rexec: off
 rlogin: off
 rsh: off
</t>
  </si>
  <si>
    <t>Rsh, rlogin, and rexec are disabled. Output is missing or emitted as follows:
 rexec: off
 rlogin: off
 rsh: off</t>
  </si>
  <si>
    <t xml:space="preserve">The "rsh", "rexec" and "rlogin" network service have not been disabled. 
</t>
  </si>
  <si>
    <t>2.1.6</t>
  </si>
  <si>
    <t>These legacy services contain numerous security exposures and have been replaced with the more secure SSH package.</t>
  </si>
  <si>
    <t xml:space="preserve">Run the following commands to disable `rsh` , `rlogin` , and `rexec`:
# chkconfig rexec off
# chkconfig rlogin off
# chkconfig rsh off
</t>
  </si>
  <si>
    <t>Disable the rsh, rlogin, and rexec services. One method for implementing the recommended state is to perform the following:
Run the following commands to disable rsh ,rlogin , and rexec:
# systemctl disable rsh.socket
# systemctl disable rlogin.socket
# systemctl disable rexec.socket</t>
  </si>
  <si>
    <t>To close this finding, please provide a screenshot of the  disabled rsh, rlogin, rexec service settings with the agency's CAP.</t>
  </si>
  <si>
    <t>SUSE11-48</t>
  </si>
  <si>
    <t xml:space="preserve">Disable talk server </t>
  </si>
  <si>
    <t>The talk software makes it possible for users to send and receive messages across systems through a terminal session. The talk client (allows initiate of talk sessions) is installed by default.</t>
  </si>
  <si>
    <t xml:space="preserve">Run the following command and verify `talk` is off or missing:
# chkconfig --list
xinetd based services:
 talk: off
</t>
  </si>
  <si>
    <t>Talk is disabled. Output is missing or emitted as follows:
 talk: off</t>
  </si>
  <si>
    <t xml:space="preserve">The "talk" network service has not been disabled. </t>
  </si>
  <si>
    <t>2.1.7</t>
  </si>
  <si>
    <t>The software presents a security risk as it uses unencrypted protocols for communication.</t>
  </si>
  <si>
    <t xml:space="preserve">Run the following command to disable talk:
# chkconfig talk off
</t>
  </si>
  <si>
    <t>Disable the talk server. One method for implementing the recommended state is to perform the following:
Run the following command to disable talk:
# systemctl disable ntalk</t>
  </si>
  <si>
    <t>To close this finding, please provide a screenshot of the  ntalk service has been disabled with the agency's CAP.</t>
  </si>
  <si>
    <t>SUSE11-49</t>
  </si>
  <si>
    <t>Disable telnet server</t>
  </si>
  <si>
    <t>The `telnet-server` package contains the `telnet` daemon, which accepts connections from users from other systems via the `telnet` protocol.</t>
  </si>
  <si>
    <t xml:space="preserve">Run the following command and verify `telnet` is off or missing:
# chkconfig --list
xinetd based services:
 telnet: off
</t>
  </si>
  <si>
    <t>Telnet is disabled. Output is missing or emitted as follows:
 telnet: off</t>
  </si>
  <si>
    <t xml:space="preserve">The "telnet" network service has not been disabled. </t>
  </si>
  <si>
    <t>2.1.8</t>
  </si>
  <si>
    <t>The `telnet` protocol is insecure and unencrypted. The use of an unencrypted transmission medium could allow a user with access to sniff network traffic the ability to steal credentials. The `ssh` package provides an encrypted session and stronger security.</t>
  </si>
  <si>
    <t xml:space="preserve">Run the following command to disable telnet:
# chkconfig telnet off
</t>
  </si>
  <si>
    <t>Disable the telnet server. One method for implementing the recommended state is to perform the following:
Run the following command to disable telnet:
# systemctl disable telnet.socket</t>
  </si>
  <si>
    <t>To close this finding, please provide a screenshot of the disabled telnet service settings with the agency's CAP.</t>
  </si>
  <si>
    <t>SUSE11-50</t>
  </si>
  <si>
    <t>Disable the Trivial File Transfer Protocol (TFTP) server</t>
  </si>
  <si>
    <t>Trivial File Transfer Protocol (TFTP) is a simple file transfer protocol, typically used to automatically transfer configuration or boot machines from a boot server. The package `atftp` is used to define and support a TFTP server.</t>
  </si>
  <si>
    <t xml:space="preserve">Run the following command and verify `tftp` is off or missing:
# chkconfig --list
xinetd based services:
 tftp: off
</t>
  </si>
  <si>
    <t>Run the following commands and verify tftp is off or missing:
	# chkconfig --list
xinetd based services:
 tftp: off
# systemctl is-enabled tftp.socket
disabled</t>
  </si>
  <si>
    <t xml:space="preserve">The "tftp" network service has not been disabled. </t>
  </si>
  <si>
    <t>2.1.9</t>
  </si>
  <si>
    <t>TFTP does not support authentication nor does it ensure the confidentiality or integrity of data. It is recommended that TFTP be removed, unless there is a specific need for TFTP. In that case, extreme caution must be used when configuring the services.</t>
  </si>
  <si>
    <t xml:space="preserve">Run the following command to disable tftp:
# chkconfig tftp off
</t>
  </si>
  <si>
    <t xml:space="preserve">Disable the Trivial File Transfer Protocol (TFTP) server. One method for implementing the recommended state is to perform the following:
Run the following command to disable tftp:
# chkconfig tftp off
</t>
  </si>
  <si>
    <t>To close this finding, please provide a screenshot of the disabled Trivial File Transfer Protocol (TFTP) server services settings with the agency's CAP.</t>
  </si>
  <si>
    <t>SUSE11-51</t>
  </si>
  <si>
    <t xml:space="preserve">Disable rsync service </t>
  </si>
  <si>
    <t>The `rsyncd` service can be used to synchronize files between systems over network links.</t>
  </si>
  <si>
    <t xml:space="preserve">Run the following command and verify `rsync` is of or missing:
# chkconfig --list
xinetd based services:
 rsync: off
</t>
  </si>
  <si>
    <t>rsync is disabled. Output is missing or emitted as follows:
 rsync: off</t>
  </si>
  <si>
    <t xml:space="preserve">The "rsync" network service has not been disabled. </t>
  </si>
  <si>
    <t>2.1.10</t>
  </si>
  <si>
    <t>The `rsyncd` service presents a security risk as it uses unencrypted protocols for communication.</t>
  </si>
  <si>
    <t xml:space="preserve">Run the following command to disable `rsync`:
# chkconfig rsync off
</t>
  </si>
  <si>
    <t>Disable the rsync service. One method for implementing the recommended state is to perform the following:
Run the following command to disable rsync:
# systemctl disable rsyncd</t>
  </si>
  <si>
    <t>To close this finding, please provide a screenshot of the disabled rsync service with the agency's CAP.</t>
  </si>
  <si>
    <t>SUSE11-52</t>
  </si>
  <si>
    <t xml:space="preserve">Disable xinetd </t>
  </si>
  <si>
    <t>The eXtended InterNET Daemon ( `xinetd` ) is an open source super daemon that replaced the original `inetd` daemon. The `xinetd` daemon listens for well known services and dispatches the appropriate daemon to properly respond to service requests.</t>
  </si>
  <si>
    <t xml:space="preserve">Run the following command and verify all runlevels are listed as "off" or `xinetd` is not available:
# chkconfig --list xinetd
xinetd 0:off 1:off 2:off 3:off 4:off 5:off 6:off
</t>
  </si>
  <si>
    <t>xinetd is disabled. Output is missing or emitted as follows:
disabled</t>
  </si>
  <si>
    <t xml:space="preserve">The eXtended InterNET Daemon has not been disabled. </t>
  </si>
  <si>
    <t>2.1.11</t>
  </si>
  <si>
    <t>If there are no `xinetd` services required, it is recommended that the daemon be disabled.</t>
  </si>
  <si>
    <t xml:space="preserve">Run one of the following command to disable `xinetd`:
# chkconfig xinetd off
</t>
  </si>
  <si>
    <t>Disable the eXtended InterNET Daemon (`xinetd`). One method to achieve the recommended state is to execute the following command(s):
# systemctl disable xinetd</t>
  </si>
  <si>
    <t>To close this finding, please provide a screenshot showing the xinetd service has been disabled with the agency's CAP.</t>
  </si>
  <si>
    <t>SUSE11-53</t>
  </si>
  <si>
    <t xml:space="preserve">Remove X Window System </t>
  </si>
  <si>
    <t>The X Window System provides a Graphical User Interface (GUI) where users can have multiple windows in which to run programs and various add on. The X Windows system is typically used on workstations where users login, but not on servers where users typically do not login.</t>
  </si>
  <si>
    <t xml:space="preserve">Run the following command and verify no output is returned:
# rpm -qa xorg-x11*
</t>
  </si>
  <si>
    <t>X Windows is not running. No output is returned</t>
  </si>
  <si>
    <t>X Windows has not been removed from the system.</t>
  </si>
  <si>
    <t>2.2</t>
  </si>
  <si>
    <t>2.2.2</t>
  </si>
  <si>
    <t>Unless your organization specifically requires graphical login access via X Windows, remove it to reduce the potential attack surface.</t>
  </si>
  <si>
    <t xml:space="preserve">Run the following command to remove the X Windows System packages:
# zypper remove xorg-x11*
</t>
  </si>
  <si>
    <t>Disable X Windows. One method to achieve the recommended state is to execute the following command(s):
# dnf remove xorg-x11*</t>
  </si>
  <si>
    <t>To close this finding, please provide a screenshot showing disabled X Window system settings with the agency's CAP.</t>
  </si>
  <si>
    <t>SUSE11-54</t>
  </si>
  <si>
    <t xml:space="preserve">Disable Avahi Server </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</si>
  <si>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</si>
  <si>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 xml:space="preserve">Run the following command and verify all runlevels are listed as "off" or `avahi-daemon` is not available:
# chkconfig --list avahi-daemon
avahi-daemon 0:off 1:off 2:off 3:off 4:off 5:off 6:off
</t>
  </si>
  <si>
    <t>Avahi server has not been disabled. Output is emitted:
disabled</t>
  </si>
  <si>
    <t xml:space="preserve">Avahi server has not been disabled. </t>
  </si>
  <si>
    <t>2.2.3</t>
  </si>
  <si>
    <t>Automatic discovery of network services is not normally required for system functionality. It is recommended to disable the service to reduce the potential attack surface.</t>
  </si>
  <si>
    <t xml:space="preserve">Run the following command to disable `avahi-daemon`:
# chkconfig avahi-daemon off
</t>
  </si>
  <si>
    <t>Disable the Avahi Server. One method to achieve the recommended state is to execute the following command(s):
# systemctl --now disable avahi-daemon.</t>
  </si>
  <si>
    <t>To close this finding, please provide a screenshot showing disabled Avahi Server services settings with the agency's CAP.</t>
  </si>
  <si>
    <t>SUSE11-55</t>
  </si>
  <si>
    <t>Disable the Common Unix Print System (CUPS)</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</si>
  <si>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</si>
  <si>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 xml:space="preserve">Run the following command and verify all runlevels are listed as "off" or `cups` is not available:
# chkconfig --list cups
cups 0:off 1:off 2:off 3:off 4:off 5:off 6:off
</t>
  </si>
  <si>
    <t>Common Unix Print System (CUPS) has not been disabled. Output is emitted:
disabled</t>
  </si>
  <si>
    <t xml:space="preserve">Common Unix Print System (CUPS) has not been disabled. </t>
  </si>
  <si>
    <t>2.2.4</t>
  </si>
  <si>
    <t>If the system does not need to print jobs or accept print jobs from other systems, it is recommended that CUPS be disabled to reduce the potential attack surface.</t>
  </si>
  <si>
    <t xml:space="preserve">Run the following command to disable `cups`:
# chkconfig cups off
</t>
  </si>
  <si>
    <t>Disable the Common Unix Print System (CUPS) to reduce the potential attack surface. One method to achieve the recommended state is to execute the following command(s): Run the following command to disable `cups`:
# systemctl --now disable cups.</t>
  </si>
  <si>
    <t>To close this finding, please provide a screenshot showing disabled Common Unix Print System (CUPS) settings with the agency's CAP.</t>
  </si>
  <si>
    <t>SUSE11-56</t>
  </si>
  <si>
    <t>Disable the Dynamic Host Configuration Protocol (DHCP) server</t>
  </si>
  <si>
    <t>The Dynamic Host Configuration Protocol (DHCP) is a service that allows machines to be dynamically assigned IP addresses.</t>
  </si>
  <si>
    <t xml:space="preserve">Run the following command and verify all runlevels are listed as "off" or `dhcpd` is not available:
# chkconfig --list dhcpd
dhcpd 0:off 1:off 2:off 3:off 4:off 5:off 6:off
</t>
  </si>
  <si>
    <t>Dynamic Host Configuration Protocol (DHCP) has not been disabled. Output is emitted:
disabled</t>
  </si>
  <si>
    <t xml:space="preserve">Dynamic Host Configuration Protocol (DHCP) has not been disabled. </t>
  </si>
  <si>
    <t>2.2.5</t>
  </si>
  <si>
    <t>Unless a system is specifically set up to act as a DHCP server, it is recommended that this service be disabled to reduce the potential attack surface.</t>
  </si>
  <si>
    <t xml:space="preserve">Run the following command to disable `dhcpd`:
# chkconfig dhcpd off
</t>
  </si>
  <si>
    <t xml:space="preserve">Disable the Dynamic Host Configuration Protocol (DHCP) server to reduce the potential attack surface. One method to achieve the recommended state is to execute the following command(s): Run the following command to disable `dhcpd`:
# systemctl --now disable dhcpd. </t>
  </si>
  <si>
    <t>To close this finding, please provide a screenshot showing disabled Dynamic Host Configuration Protocol (DHCP) server settings with the agency's CAP.</t>
  </si>
  <si>
    <t>SUSE11-57</t>
  </si>
  <si>
    <t>Disable the Lightweight Directory Access Protocol (LDAP) server</t>
  </si>
  <si>
    <t>The Lightweight Directory Access Protocol (LDAP) was introduced as a replacement for NIS/YP. It is a service that provides a method for looking up information from a central database.</t>
  </si>
  <si>
    <t xml:space="preserve">Run the following command and verify all runlevels are listed as "off" or `ldap` is not available:
# chkconfig --list ldap
ldap 0:off 1:off 2:off 3:off 4:off 5:off 6:off
</t>
  </si>
  <si>
    <t>Lightweight Directory Access Protocol (LDAP) has not been disabled. Output is emitted:
disabled</t>
  </si>
  <si>
    <t xml:space="preserve">Lightweight Directory Access Protocol (LDAP) has not been disabled. </t>
  </si>
  <si>
    <t>2.2.6</t>
  </si>
  <si>
    <t>If the system will not need to act as an LDAP server, it is recommended that the software be disabled to reduce the potential attack surface.</t>
  </si>
  <si>
    <t xml:space="preserve">Run the following command to disable `ldap`:
# chkconfig ldap off
</t>
  </si>
  <si>
    <t xml:space="preserve">Disable the Lightweight Directory Access Protocol (LDAP) server to reduce the potential attack surface. One method to achieve the recommended state is to execute the following command(s): Run the following command to disable `slapd`:
# systemctl --now disable slapd. </t>
  </si>
  <si>
    <t>To close this finding, please provide a screenshot showing disabled  Lightweight Directory Access Protocol (LDAP) server settings with the agency's CAP.</t>
  </si>
  <si>
    <t>SUSE11-58</t>
  </si>
  <si>
    <t xml:space="preserve">Disable NFS and RPC </t>
  </si>
  <si>
    <t>The Network File System (NFS) is one of the first and most widely distributed file systems in the UNIX environment. It provides the ability for systems to mount file systems of other servers through the network.</t>
  </si>
  <si>
    <t xml:space="preserve">Run the following command and verify all runlevels are listed as "off" or `nfs` is not available:
# chkconfig --list nfs
nfs 0:off 1:off 2:off 3:off 4:off 5:off 6:off
Run the following command and verify all runlevels are listed as "off" or `rpcbind` is not available:
# chkconfig --list rpcbind
rpcbind 0:off 1:off 2:off 3:off 4:off 5:off 6:off
</t>
  </si>
  <si>
    <t>NFS and RPCbind have not been disabled. Output is emitted:
disabled</t>
  </si>
  <si>
    <t>NFS and RPC has not been disabled.</t>
  </si>
  <si>
    <t>2.2.7</t>
  </si>
  <si>
    <t>If the system does not export NFS shares or act as an NFS client, it is recommended that these services be disabled to reduce remote attack surface.</t>
  </si>
  <si>
    <t xml:space="preserve">Run the following commands to disable `nfs` and `rpcbind`:
# chkconfig nfs off
# chkconfig rpcbind off
</t>
  </si>
  <si>
    <t>Disable the Network File System (NFS) and RPC. One method to achieve the recommended state is to execute the following command(s):
# systemctl disable nfs-server
# systemctl disable rpcbind.</t>
  </si>
  <si>
    <t>To close this finding, please provide a screenshot of the  disabled Network File System (NFS) and RPC settings with the agency's CAP.</t>
  </si>
  <si>
    <t>SUSE11-59</t>
  </si>
  <si>
    <t>Disable DNS Server is not enabled</t>
  </si>
  <si>
    <t>The Domain Name System (DNS) is a hierarchical naming system that maps names to IP addresses for computers, services and other resources connected to a network.</t>
  </si>
  <si>
    <t xml:space="preserve">Run the following command and verify all runlevels are listed as "off" or `named` is not available:
# chkconfig --list named
named 0:off 1:off 2:off 3:off 4:off 5:off 6:off
</t>
  </si>
  <si>
    <t>Domain Name System (DNS) has not been disabled. Output is emitted:
disabled</t>
  </si>
  <si>
    <t xml:space="preserve">Domain Name System (DNS) has been disabled. </t>
  </si>
  <si>
    <t>2.2.8</t>
  </si>
  <si>
    <t>Unless a system is specifically designated to act as a DNS server, it is recommended that the service be disabled to reduce the potential attack surface.</t>
  </si>
  <si>
    <t xml:space="preserve">Run the following command to disable `named`:
# chkconfig named off
</t>
  </si>
  <si>
    <t>Disable the Domain Name System (DNS) Server.  One method to achieve the recommended state is to execute the following command(s):
# systemctl disable bind9.</t>
  </si>
  <si>
    <t>To close this finding, please provide a screenshot showing disabled Domain Name System (DNS) Server settings with the agency's CAP.</t>
  </si>
  <si>
    <t>SUSE11-60</t>
  </si>
  <si>
    <t xml:space="preserve">Disable FTP Server </t>
  </si>
  <si>
    <t>The File Transfer Protocol (FTP) provides networked computers with the ability to transfer files.</t>
  </si>
  <si>
    <t xml:space="preserve">Run the following command and verify all runlevels are listed as "off" or `vsftpd` is not available:
# chkconfig --list vsftpd
vsftpd 0:off 1:off 2:off 3:off 4:off 5:off 6:off
</t>
  </si>
  <si>
    <t>File Transfer Protocol (FTP) has not been disabled. Output is emitted:
disabled</t>
  </si>
  <si>
    <t xml:space="preserve">File Transfer Protocol (FTP) has not been disabled. </t>
  </si>
  <si>
    <t>2.2.9</t>
  </si>
  <si>
    <t>FTP does not protect the confidentiality of data or authentication credentials. It is recommended sftp be used if file transfer is required. Unless there is a need to run the system as a FTP server (for example, to allow anonymous downloads), it is recommended that the service be disabled to reduce the potential attack surface.</t>
  </si>
  <si>
    <t xml:space="preserve">Run the following command to disable `vsftpd`:
# chkconfig vsftpd off
</t>
  </si>
  <si>
    <t>Disable the Trivial File Transfer Protocol (TFTP) server. One method to achieve the recommended state is to execute the following command(s):
# systemctl disable vsftpd.</t>
  </si>
  <si>
    <t>To close this finding, please provide a screenshot showing disabled Trivial File Transfer Protocol (TFTP) server services settings with the agency's CAP.</t>
  </si>
  <si>
    <t>SUSE11-61</t>
  </si>
  <si>
    <t xml:space="preserve">Disable HTTP server </t>
  </si>
  <si>
    <t>HTTP or web servers provide the ability to host web site content.</t>
  </si>
  <si>
    <t xml:space="preserve">Run the following command and verify all runlevels are listed as "off" or `apache2` is not available:
# chkconfig --list apache2
apache2 0:off 1:off 2:off 3:off 4:off 5:off 6:off
</t>
  </si>
  <si>
    <t>Apache 2 HTTP Server has not been disabled. Output is emitted:
disabled</t>
  </si>
  <si>
    <t xml:space="preserve">HTTP Server has not been removed. </t>
  </si>
  <si>
    <t>2.2.10</t>
  </si>
  <si>
    <t>Unless there is a need to run the system as a web server, it is recommended that the service be disabled to reduce the potential attack surface.</t>
  </si>
  <si>
    <t xml:space="preserve">Run the following command to disable `apache2`:
# chkconfig apache2 off
</t>
  </si>
  <si>
    <t>Disable the HTTP Proxy Server. One method to achieve the recommended state is to execute the following command(s):
# systemctl disable apache2.</t>
  </si>
  <si>
    <t>To close this finding, please provide a screenshot showing disabled HTTP Proxy Server settings with the agency's CAP.</t>
  </si>
  <si>
    <t>SUSE11-62</t>
  </si>
  <si>
    <t xml:space="preserve">Disable IMAP and POP3 server </t>
  </si>
  <si>
    <t>`cyrus` is an open source IMAP and POP3 server for Linux based systems.</t>
  </si>
  <si>
    <t xml:space="preserve">Run the following command and verify all runlevels are listed as "off" or `cyrus` is not available:
# chkconfig --list cyrus
cyrus 0:off 1:off 2:off 3:off 4:off 5:off 6:off
</t>
  </si>
  <si>
    <t>IMAP and POP server have not been disabled. Output is emitted:
disabled</t>
  </si>
  <si>
    <t>IMAP and POP server has not been disabled.</t>
  </si>
  <si>
    <t>2.2.11</t>
  </si>
  <si>
    <t>Unless POP3 and/or IMAP servers are to be provided by this system, it is recommended that the service be disabled to reduce the potential attack surface.</t>
  </si>
  <si>
    <t xml:space="preserve">Run the following command to disable `cyrus`:
# chkconfig cyrus off
</t>
  </si>
  <si>
    <t>Disable IMAP and POP3. One method to achieve the recommended state is to execute the following command(s):
# systemctl --now disable dovecot.</t>
  </si>
  <si>
    <t>To close this finding, please provide a screenshot showing disabled IMAP and POP3 settings with the agency's CAP.</t>
  </si>
  <si>
    <t>SUSE11-63</t>
  </si>
  <si>
    <t xml:space="preserve">Disable Samba </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</si>
  <si>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</si>
  <si>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 xml:space="preserve">Run the following command and verify all runlevels are listed as "off" or `smb` is not available:
# chkconfig --list smb
smb 0:off 1:off 2:off 3:off 4:off 5:off 6:off
</t>
  </si>
  <si>
    <t>Samba has not been disabled. Output is emitted:
disabled</t>
  </si>
  <si>
    <t xml:space="preserve">Samba has not been disabled. </t>
  </si>
  <si>
    <t>2.2.12</t>
  </si>
  <si>
    <t>If there is no need to mount directories and file systems to Windows systems, then this service can be disabled to reduce the potential attack surface.</t>
  </si>
  <si>
    <t xml:space="preserve">Run the following command to disable `smb`:
# chkconfig smb off
</t>
  </si>
  <si>
    <t>Disable the Samba daemon. One method to achieve the recommended state is to execute the following command(s):
# systemctl disable smbd.</t>
  </si>
  <si>
    <t>To close this finding, please provide a screenshot showing disabled Samba daemon settings with the agency's CAP.</t>
  </si>
  <si>
    <t>SUSE11-64</t>
  </si>
  <si>
    <t>Disable HTTP Proxy Server</t>
  </si>
  <si>
    <t>Squid is a standard proxy server used in many environments.</t>
  </si>
  <si>
    <t xml:space="preserve">Run the following command and verify all runlevels are listed as "off" or `squid` is not available:
# chkconfig --list squid
squid 0:off 1:off 2:off 3:off 4:off 5:off 6:off
</t>
  </si>
  <si>
    <t>Squid has not been disabled. Output is emitted:
disabled</t>
  </si>
  <si>
    <t>squid has not been disabled.</t>
  </si>
  <si>
    <t>2.2.13</t>
  </si>
  <si>
    <t>If there is no need for a proxy server, it is recommended that the squid proxy be disabled to reduce the potential attack surface.</t>
  </si>
  <si>
    <t xml:space="preserve">Run the following command to disable `squid`:
# chkconfig squid off
</t>
  </si>
  <si>
    <t>Disable the HTTP Proxy Server. One method to achieve the recommended state is to execute the following command(s):
# systemctl disable squid.</t>
  </si>
  <si>
    <t>SUSE11-65</t>
  </si>
  <si>
    <t>Disable the Simple Network Management Protocol (SNMP) Server</t>
  </si>
  <si>
    <t>The Simple Network Management Protocol (SNMP) server is used to listen for SNMP commands from an SNMP management system, execute the commands or collect the information and then send results back to the requesting system.</t>
  </si>
  <si>
    <t xml:space="preserve">Run the following command and verify all runlevels are listed as "off" or `snmpd` is not available:
# chkconfig --list snmpd
snmpd 0:off 1:off 2:off 3:off 4:off 5:off 6:off
</t>
  </si>
  <si>
    <t>SNMP has not been disabled. Output is emitted:
disabled</t>
  </si>
  <si>
    <t>SNMP has not been disabled.</t>
  </si>
  <si>
    <t>2.2.14</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</si>
  <si>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disallow SNMP v1.</t>
  </si>
  <si>
    <t xml:space="preserve">Run the following command to disable `snmpd`:
# chkconfig snmpd off
</t>
  </si>
  <si>
    <t>Disable the Simple Network Management Protocol (SNMP) Server. One method to accomplish the recommendation is to run the following command:
# systemctl disable snmpd.</t>
  </si>
  <si>
    <t>To close this finding, please provide a screenshot showing disabled Simple Network Management Protocol (SNMP) Server settings with the agency's CAP.</t>
  </si>
  <si>
    <t>SUSE11-66</t>
  </si>
  <si>
    <t>Configure the Mail Transfer Agent to local-only mode</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</si>
  <si>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t>
  </si>
  <si>
    <t xml:space="preserve">Run the following command and verify that the MTA is not listening on any non-loopback address ( `127.0.0.1` or `::1` ):
# netstat -an | grep LIST | grep ":25[[:space:]]"
tcp 0 0 127.0.0.1:25 0.0.0.0:* LISTEN
</t>
  </si>
  <si>
    <t>Mail transfer agents are set to Local-Only Mode.
Output contains the following: 
tcp 0 0 127.0.0.1:25 0.0.0.0:* LISTEN</t>
  </si>
  <si>
    <t>Mail transfer agents have not been set to Local-Only Mode.</t>
  </si>
  <si>
    <t>HAC13</t>
  </si>
  <si>
    <t>HAC13:  Operating system configuration files have incorrect permissions</t>
  </si>
  <si>
    <t>2.2.15</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</si>
  <si>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</si>
  <si>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 xml:space="preserve">Edit `/etc/postfix/main.cf` and add the following line to the RECEIVING MAIL section. If the line already exists, change it to look like the line below:
inet_interfaces = loopback-only
Restart postfix:
# service postfix restart
</t>
  </si>
  <si>
    <t>Configure the mail transfer agent for local-only mode. One method to achieve the recommended state is to edit `/etc/postfix/main.cf` and add the following line to the RECEIVING MAIL section:
inet_interfaces = loopback-only
Restart postfix:
# systemctl restart postfix.</t>
  </si>
  <si>
    <t>SUSE11-67</t>
  </si>
  <si>
    <t>Disable the Network Information Service (NIS) Server</t>
  </si>
  <si>
    <t>The Network Information Service (NIS) (formally known as Yellow Pages) is a client-server directory service protocol for distributing system configuration files. The NIS server is a collection of programs that allow for the distribution of configuration files.</t>
  </si>
  <si>
    <t xml:space="preserve">Run the following command and verify all runlevels are listed as "off" or `ypserv` is not available:
# chkconfig --list ypserv
ypserv 0:off 1:off 2:off 3:off 4:off 5:off 6:off
</t>
  </si>
  <si>
    <t>ypserv has not been disabled. Output is emitted:
disabled</t>
  </si>
  <si>
    <t>ypserv has not been disabled.</t>
  </si>
  <si>
    <t>2.2.16</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</si>
  <si>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</si>
  <si>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 xml:space="preserve">Run the following command to disable `ypserv`:
# chkconfig ypserv off
</t>
  </si>
  <si>
    <t>Disable the Network Information Service (NIS) Serve. One method to achieve the recommended state is to execute the following command(s)`:
# systemctl disable nis.</t>
  </si>
  <si>
    <t>To close this finding, please provide a screenshot showing disabled Network Information Service (NIS) Server settings with the agency's CAP.</t>
  </si>
  <si>
    <t>SUSE11-68</t>
  </si>
  <si>
    <t xml:space="preserve">Run the following command and verify all runlevels are listed as "off" or `rsyncd` is not available:
# chkconfig --list rsyncd
rsyncd 0:off 1:off 2:off 3:off 4:off 5:off 6:off
</t>
  </si>
  <si>
    <t>tftp.socket has not been disabled. Output is emitted:
disabled</t>
  </si>
  <si>
    <t>tftp.socket has not been disabled.</t>
  </si>
  <si>
    <t>2.2.17</t>
  </si>
  <si>
    <t xml:space="preserve">Run the following command to disable `rsyncd`:
# chkconfig rsyncd off
</t>
  </si>
  <si>
    <t>Disable the rsync service since `rsyncd` service. One method to achieve the recommended state is to execute the following command(s):
# systemctl disable rsync.</t>
  </si>
  <si>
    <t>To close this finding, please provide a screenshot showing disabled rsync service settings with the agency's CAP.</t>
  </si>
  <si>
    <t>SUSE11-69</t>
  </si>
  <si>
    <t>AU-8</t>
  </si>
  <si>
    <t>Time Stamps</t>
  </si>
  <si>
    <t>Time Synchronization is in use</t>
  </si>
  <si>
    <t>System time should be synchronized between all systems in an environment. This is typically done by establishing an authoritative time server or set of servers and having all systems synchronize their clocks to them.</t>
  </si>
  <si>
    <t>On physical systems or virtual systems where host based time synchronization is not available run the following commands and verify either `ntp` or `chrony` is installed:
# rpm -q ntp
# rpm -q chrony
On virtual systems where host based time synchronization is available consult your virtualization software documentation and verify that host based synchronization is in use.</t>
  </si>
  <si>
    <t>NTP or Chrony are installed.</t>
  </si>
  <si>
    <t>Network Time Protocol (NTP) has not installed.</t>
  </si>
  <si>
    <t>HAU11</t>
  </si>
  <si>
    <t>HAU11:  NTP is not properly implemented</t>
  </si>
  <si>
    <t>2.2.1</t>
  </si>
  <si>
    <t>2.2.1.1</t>
  </si>
  <si>
    <t>Time synchronization is important to support time sensitive security mechanisms like Kerberos and also ensures log files have consistent time records across the enterprise, which aids in forensic investigations.</t>
  </si>
  <si>
    <t>On physical systems or virtual systems where host based time synchronization is not available run one of the following commands to install either `ntp` or `chrony`:
# zypper install ntp
# zypper install chrony
On virtual systems where host based time synchronization is available consult your virtualization software documentation and setup host based synchronization.</t>
  </si>
  <si>
    <t>Enable time synchronization on physical systems or virtual systems where host based time synchronization is not available install NTP or chrony using one of the following command(s):
# apt-get install ntp
# apt-get install chrony 
On virtual systems where host based time synchronization is available consult your virtualization software documentation and setup host based synchronization.</t>
  </si>
  <si>
    <t>SUSE11-70</t>
  </si>
  <si>
    <t>Configure the Network Time Protocol (NTP)</t>
  </si>
  <si>
    <t>`ntp` is a daemon which implements the Network Time Protocol (NTP). It is designed to synchronize system clocks across a variety of systems and use a source that is highly accurate. More information on NTP can be found at [http://www.ntp.org](http://www.ntp.org/). `ntp` can be configured to be a client and/or a server.
This recommendation only applies if ntp is in use on the system.</t>
  </si>
  <si>
    <t>Run the following command and verify output matches:
# grep "^restrict" /etc/ntp.conf
restrict -4 default kod limited nomodify notrap nopeer noquery
restrict -6 default kod limited nomodify notrap nopeer noquery
The `-4` in the first line is optional and options after `default` can appear in any order. Additional restriction lines may exist.
Run the following command and verify remote server is configured properly:
# grep "^(server|pool)" /etc/ntp.conf
server 
Multiple servers may be configured.
Run the following command and verify that '`-u ntp:ntp`' is included in `NTPD_OPTIONS`:
# grep "^NTPD_OPTIONS" /etc/sysconfig/ntp
NTPD_OPTIONS="-u ntp:ntp"
Additional options may be present.</t>
  </si>
  <si>
    <t>An authoritative (U.S. IRS approved source) time-server is used. Access is restricted vis NTP.</t>
  </si>
  <si>
    <t xml:space="preserve">Network Time Protocol (NTP) has not been synchronized to an authorities time server. </t>
  </si>
  <si>
    <t>Note: An authoritative (U.S. IRS approved source) time-server is used. Approved sources include the US Naval Observatory NTP servers or the NIST Internet Time Service.</t>
  </si>
  <si>
    <t>2.2.1.2</t>
  </si>
  <si>
    <t>If ntp is in use on the system proper configuration is vital to ensuring time synchronization is working properly.</t>
  </si>
  <si>
    <t xml:space="preserve">Add or edit restrict lines in `/etc/ntp.conf` to match the following:
restrict -4 default kod limited nomodify notrap nopeer noquery
restrict -6 default kod limited nomodify notrap nopeer noquery
Add or edit server or pool lines to `/etc/ntp.conf` as appropriate:
server 
Add or edit the `NTPD_OPTIONS` in `/etc/sysconfig/ntp` to include '`-u ntp:ntp`':
NTPD_OPTIONS="-u ntp:ntp"
</t>
  </si>
  <si>
    <t xml:space="preserve">Configure the Network Time Protocol (NTP). One method for implementing the recommended state is to add or edit restrict lines in `/etc/ntp.conf` to match the following:
restrict -4 default kod nomodify notrap nopeer noquery
restrict -6 default kod nomodify notrap nopeer noquery
Add or edit server or pool lines to `/etc/ntp.conf` as appropriate:
server  
Configure `ntp` to run as the `ntp` user by adding or editing the `/etc/init.d/ntp` file:
RUNASUSER=ntp.
</t>
  </si>
  <si>
    <t>SUSE11-71</t>
  </si>
  <si>
    <t>Configure chrony</t>
  </si>
  <si>
    <t>`chrony` is a daemon which implements the Network Time Protocol (NTP) is designed to synchronize system clocks across a variety of systems and use a source that is highly accurate. More information on `chrony` can be found at . `chrony` can be configured to be a client and/or a server.</t>
  </si>
  <si>
    <t>Run the following command and verify remote server is configured properly:
# grep "^(server|pool)" /etc/chrony.conf
server 
Multiple servers may be configured.
Run the following command and verify `OPTIONS` includes '`-u chrony`':
# grep ^OPTIONS /etc/sysconfig/chronyd
OPTIONS="-u chrony"
Additional options may be present.</t>
  </si>
  <si>
    <t>An authoritative (U.S. IRS approved source) time-server is used. Access is restricted via Chrony.</t>
  </si>
  <si>
    <t>Network Time Protocol (NTP) has not been synchronized to an authorities time server.</t>
  </si>
  <si>
    <t>2.2.1.3</t>
  </si>
  <si>
    <t>If chrony is in use on the system proper configuration is vital to ensuring time synchronization is working properly.
This recommendation only applies if chrony is in use on the system.</t>
  </si>
  <si>
    <t xml:space="preserve">Add or edit server or pool lines to `/etc/chrony.conf` as appropriate:
server 
Add or edit the `OPTIONS` in `/etc/sysconfig/chronyd` to include '`-u chrony`':
OPTIONS="-u chrony"
</t>
  </si>
  <si>
    <t>Configure chrony since it is vital to ensuring time synchronization is working properly. One method to accomplish the recommendation is to add or edit server or pool lines to `/etc/chrony/chrony.conf` as appropriate:
server.</t>
  </si>
  <si>
    <t>SUSE11-72</t>
  </si>
  <si>
    <t>Disable the Network Information Service (NIS) Client</t>
  </si>
  <si>
    <t>The Network Information Service (NIS), formerly known as Yellow Pages, is a client-server directory service protocol used to distribute system configuration files. The NIS client ( `ypbind` ) was used to bind a machine to an NIS server and receive the distributed configuration files.</t>
  </si>
  <si>
    <t xml:space="preserve">Run the following command and verify `ypbind` is not installed:
# rpm -q ypbind
</t>
  </si>
  <si>
    <t>Ypbind is not installed. Output is emitted as follows:
package ypbind is not installed</t>
  </si>
  <si>
    <t>ypbind has not been removed from the system.</t>
  </si>
  <si>
    <t>2.3</t>
  </si>
  <si>
    <t>2.3.1</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</si>
  <si>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</si>
  <si>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xml:space="preserve">Run the following command to uninstall `ypbind`:
# zypper remove ypbind
</t>
  </si>
  <si>
    <t>Disable the Network Information Service (NIS) Client. One method for implementing the recommended state is to run the following command to uninstall nis:
apt-get remove nis.</t>
  </si>
  <si>
    <t>To close this finding, please provide a screenshot of the output provided upon executing the yum remove ypbind command with the agency's CAP.</t>
  </si>
  <si>
    <t>SUSE11-73</t>
  </si>
  <si>
    <t xml:space="preserve">Remove rsh client </t>
  </si>
  <si>
    <t>The `rsh` package contains the client commands for the rsh services.</t>
  </si>
  <si>
    <t xml:space="preserve">Run the following command and verify `rsh` is not installed:
# rpm -q rsh
</t>
  </si>
  <si>
    <t>Rsh is not installed. Output is emitted as follows:
package rsh is not installed</t>
  </si>
  <si>
    <t>rsh has not been removed from the system.</t>
  </si>
  <si>
    <t>2.3.2</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</si>
  <si>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 `rcp` and `rlogin` .</t>
  </si>
  <si>
    <t xml:space="preserve">Run the following command to uninstall `rsh`:
# zypper remove rsh
</t>
  </si>
  <si>
    <t>Disable the rsh client. One method for implementing the recommended state is to run the following command to uninstall `rsh`:
apt-get remove rsh-client rsh-redone-client.</t>
  </si>
  <si>
    <t>To close this finding, please provide a screenshot of the output provided from executing the yum remove rsh command with the agency's CAP.</t>
  </si>
  <si>
    <t>SUSE11-74</t>
  </si>
  <si>
    <t xml:space="preserve">Remove Talk Client </t>
  </si>
  <si>
    <t>The `talk` software makes it possible for users to send and receive messages across systems through a terminal session. The `talk` client, which allows initialization of talk sessions, is installed by default.</t>
  </si>
  <si>
    <t xml:space="preserve">Run the following command and verify `talk` is not installed:
# rpm -q talk
</t>
  </si>
  <si>
    <t>Talk is not installed. Output is emitted as follows:
package talk is not installed</t>
  </si>
  <si>
    <t>talk has not been removed from the system.</t>
  </si>
  <si>
    <t>2.3.3</t>
  </si>
  <si>
    <t xml:space="preserve">Run the following command to uninstall `talk`:
# zypper remove talk
</t>
  </si>
  <si>
    <t>Disable the talk client. One method for implementing the recommended state is to run the following command to uninstall `talk`:
apt-get remove talk.</t>
  </si>
  <si>
    <t>To close this finding, please provide a screenshot of the output provided from executing the yum remove talk command with the agency's CAP.</t>
  </si>
  <si>
    <t>SUSE11-75</t>
  </si>
  <si>
    <t xml:space="preserve">Remove telnet client </t>
  </si>
  <si>
    <t>The `telnet` package contains the `telnet` client, which allows users to start connections to other systems via the telnet protocol.</t>
  </si>
  <si>
    <t xml:space="preserve">Run the following command and verify `telnet` is not installed:
# rpm -q telnet
</t>
  </si>
  <si>
    <t>Telnet is not installed. Output is emitted as follows:
package telnet is not installed</t>
  </si>
  <si>
    <t>telnet has not been removed from the system.</t>
  </si>
  <si>
    <t>2.3.4</t>
  </si>
  <si>
    <t>The `telnet` protocol is insecure and unencrypted. The use of an unencrypted transmission medium could allow an unauthorized user to steal credentials. The `ssh` package provides an encrypted session and stronger security and is included in most Linux distributions.</t>
  </si>
  <si>
    <t xml:space="preserve">Run the following command to uninstall `telnet`:
# zypper remove telnet
</t>
  </si>
  <si>
    <t>Disable the telnet client. One method for implementing the recommended state is to run the following command to uninstall `telnet`:
# apt-get remove telnet.</t>
  </si>
  <si>
    <t>To close this finding, please provide a screenshot of the output provided from executing the yum remove telnet command the agency's CAP.</t>
  </si>
  <si>
    <t>SUSE11-76</t>
  </si>
  <si>
    <t>Disable the Lightweight Directory Access Protocol (LDAP) client</t>
  </si>
  <si>
    <t xml:space="preserve">Run the following command and verify `openldap2-client` is not installed:
# rpm -q openldap2-client
</t>
  </si>
  <si>
    <t>Openldap2-client is not installed. Output is emitted as follows:
package openldap2-client is not installed</t>
  </si>
  <si>
    <t>openldap2-client has not been removed from the system.</t>
  </si>
  <si>
    <t>2.3.5</t>
  </si>
  <si>
    <t>If the system will not need to act as an LDAP client, it is recommended that the software be removed to reduce the potential attack surface.</t>
  </si>
  <si>
    <t xml:space="preserve">Run the following command to uninstall `openldap2-client`:
# zypper remove openldap2-client
</t>
  </si>
  <si>
    <t xml:space="preserve">Disable the Lightweight Directory Access Protocol (LDAP) client. One method for implementing the recommended state is to uninstall `ldap-utils` using the appropriate package manager or manual installation:
# apt-get remove ldap-utils.
</t>
  </si>
  <si>
    <t>To close this finding, please provide a screenshot of output provided from executing the yum remove openldap-clients command the agency's CAP.</t>
  </si>
  <si>
    <t>SUSE11-77</t>
  </si>
  <si>
    <t xml:space="preserve">Disable Wireless Interfaces </t>
  </si>
  <si>
    <t>Wireless networking is used when wired networks are unavailable. SUSE 11 contains a wireless tool kit to allow system administrators to configure and use wireless networks.</t>
  </si>
  <si>
    <t xml:space="preserve">Run the following command to determine wireless interfaces on the system:
# iwconfig
Run the following command and verify wireless interfaces are active:
# ip link show up
</t>
  </si>
  <si>
    <t xml:space="preserve">Wireless interfaces are inactive. </t>
  </si>
  <si>
    <t xml:space="preserve">Wireless interfaces have not been disabled. </t>
  </si>
  <si>
    <t>3</t>
  </si>
  <si>
    <t>3.7</t>
  </si>
  <si>
    <t>If wireless is not to be used, wireless devices can be disabled to reduce the potential attack surface.</t>
  </si>
  <si>
    <t>Run the following command to disable any wireless interfaces:
# ip link set  down
Disable any wireless interfaces in your network configuration.</t>
  </si>
  <si>
    <t>Disable the use of wireless interfaces. One method to achieve the recommended state is to execute the following command(s):
# ip link set  down
Disable any wireless interfaces in your network configuration.</t>
  </si>
  <si>
    <t>To close this finding, please provide a screenshot of the output provided from executing the ip link set down command the agency's CAP.</t>
  </si>
  <si>
    <t>SUSE11-78</t>
  </si>
  <si>
    <t xml:space="preserve">Disable IP Forwarding </t>
  </si>
  <si>
    <t>The `net.ipv4.ip_forward` flag is used to tell the system whether it can forward packets or not.</t>
  </si>
  <si>
    <t xml:space="preserve">Run the following command and verify output matches:
# sysctl net.ipv4.ip_forward
net.ipv4.ip_forward = 0
# grep "net\.ipv4\.ip_forward" /etc/sysctl.conf /etc/sysctl.d/*
net.ipv4.ip_forward = 0
</t>
  </si>
  <si>
    <t xml:space="preserve">IP Forwarding is disabled. The net.ipv4.ip_forward flag is set to 0. 
Output contains the following: 
net.ipv4.ip_forward = 0 
</t>
  </si>
  <si>
    <t xml:space="preserve">IP Forwarding has not been disabled. </t>
  </si>
  <si>
    <t>3.1</t>
  </si>
  <si>
    <t>3.1.1</t>
  </si>
  <si>
    <t>Setting the flag to 0 ensures that a system with multiple interfaces (for example, a hard proxy), will never be able to forward packets, and therefore, never serve as a router.</t>
  </si>
  <si>
    <t xml:space="preserve">Set the following parameter in `/etc/sysctl.conf` or a `/etc/sysctl.d/*` file:
net.ipv4.ip_forward = 0
Run the following commands to set the active kernel parameters:
# sysctl -w net.ipv4.ip_forward=0
# sysctl -w net.ipv4.route.flush=1
</t>
  </si>
  <si>
    <t xml:space="preserve">Disable the use of IP forwarding. One method for implementing the recommended state is to set the following parameter in `/etc/sysctl.conf` or a `/etc/sysctl.d/*` file:
net.ipv4.ip_forward = 0
net.ipv6.conf.all.forwarding = 0
Run the following command(s) to set the active kernel parameters:
# sysctl -w net.ipv4.ip_forward=0
# sysctl -w net.ipv6.conf.all.forwarding=0
# sysctl -w net.ipv4.route.flush=1
# sysctl -w net.ipv6.route.flush=1.
</t>
  </si>
  <si>
    <t>To close this finding, please provide a screenshot of the IP forwarding parameters in /etc/sysctl.conf or a /etc/sysctl.d/* file with the agency's CAP.</t>
  </si>
  <si>
    <t>SUSE11-79</t>
  </si>
  <si>
    <t>Disable packet redirect sending</t>
  </si>
  <si>
    <t>ICMP Redirects are used to send routing information to other hosts. As a host itself does not act as a router (in a host only configuration), there is no need to send redirects.</t>
  </si>
  <si>
    <t xml:space="preserve">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
</t>
  </si>
  <si>
    <t>Send Packet Redirects is disabled. net.ipv4.conf.all.send_redirects and net.ipv4.conf.default.send_redirects parameters is set to 0 in /etc/sysctl.conf. 
Output contains the following: 
net.ipv4.conf.all.send_redirects = 0
net.ipv4.conf.default.send_redirects = 0</t>
  </si>
  <si>
    <t xml:space="preserve">Send Packet Redirects have not been disabled. </t>
  </si>
  <si>
    <t>3.1.2</t>
  </si>
  <si>
    <t>An attacker could use a compromised host to send invalid ICMP redirects to other router devices in an attempt to corrupt routing and have users access a system set up by the attacker as opposed to a valid system.</t>
  </si>
  <si>
    <t xml:space="preserve">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
</t>
  </si>
  <si>
    <t>Disable packet redirect sending. One method to achieve the recommended state is to execute the following command(s):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</si>
  <si>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To close this finding, please provide a screenshot showing disabled packet redirect sending settings with the agency's CAP.</t>
  </si>
  <si>
    <t>SUSE11-80</t>
  </si>
  <si>
    <t>SC-7</t>
  </si>
  <si>
    <t>Boundary Protection</t>
  </si>
  <si>
    <t>Do not accept source routed packets</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</si>
  <si>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</si>
  <si>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</si>
  <si>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</si>
  <si>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Source Routed Packet Acceptance has not been disabled</t>
  </si>
  <si>
    <t>HCM45</t>
  </si>
  <si>
    <t>HCM45: System configuration provides additional attack surface</t>
  </si>
  <si>
    <t>3.2</t>
  </si>
  <si>
    <t>3.2.1</t>
  </si>
  <si>
    <t>Setting `net.ipv4.conf.all.accept_source_route` and `net.ipv4.conf.default.accept_source_route`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</si>
  <si>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 xml:space="preserve">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t>
  </si>
  <si>
    <t>Do not accept source routed packets. One method to achieve the recommended state is to execute the following command(s): 
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</si>
  <si>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To close this finding, please provide a screenshot showing disabled "accept_source_route = 0" sending settings with the agency's CAP.</t>
  </si>
  <si>
    <t>SUSE11-81</t>
  </si>
  <si>
    <t>Ensure ICMP redirects are not accepted</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</si>
  <si>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to 0, the system will not accept any ICMP redirect messages, and therefore, won't allow outsiders to update the system's routing tables.</t>
  </si>
  <si>
    <t xml:space="preserve">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t>
  </si>
  <si>
    <t>ICMP Redirect Acceptance is disabled. net.ipv4.conf.all.accept_redirects and net.ipv4.conf.default.accept_redirects parameters is set to 0 in /etc/sysctl.conf.
Output contains the following: 
net.ipv4.conf.all.accept_redirects = 0
net.ipv4.conf.default.accept_redirects = 0</t>
  </si>
  <si>
    <t>ICMP redirect messages are not being rejected.</t>
  </si>
  <si>
    <t>3.2.2</t>
  </si>
  <si>
    <t>Attackers could use bogus ICMP redirect messages to maliciously alter the system routing tables and get them to send packets to incorrect networks and allow your system packets to be captured.</t>
  </si>
  <si>
    <t xml:space="preserve">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t>
  </si>
  <si>
    <t>Reject ICMP redirect messages. One method to achieve the recommended state is to execute the following command(s): 
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</si>
  <si>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To close this finding, please provide a screenshot showing "net.ipv4.conf.all.accept_redirects = 0" rejecting ICMP redirect messages settings with the agency's CAP.</t>
  </si>
  <si>
    <t>SUSE11-82</t>
  </si>
  <si>
    <t>Ensure secure ICMP redirects are not accepted</t>
  </si>
  <si>
    <t>Secure ICMP redirects are the same as ICMP redirects, except they come from gateways listed on the default gateway list. It is assumed that these gateways are known to your system, and that they are likely to be secure.</t>
  </si>
  <si>
    <t xml:space="preserve">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
</t>
  </si>
  <si>
    <t>Secure ICMP Redirect is disabled. net.ipv4.conf.all.secure_redirects and net.ipv4.conf.default.secure_redirects parameters is set to 0 in /etc/sysctl.conf.
Output contains the following: 
net.ipv4.conf.all.secure_redirects = 0
net.ipv4.conf.default.secure_redirects = 0</t>
  </si>
  <si>
    <t>Secure ICMP redirect messages are not being rejected.</t>
  </si>
  <si>
    <t>3.2.3</t>
  </si>
  <si>
    <t>It is still possible for even known gateways to be compromised. Setting `net.ipv4.conf.all.secure_redirects` to 0 protects the system from routing table updates by possibly compromised known gateways.</t>
  </si>
  <si>
    <t xml:space="preserve">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
</t>
  </si>
  <si>
    <t>Reject secure ICMP redirect messages. One method to achieve the recommended state is to execute the following command(s):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</si>
  <si>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To close this finding, please provide a screenshot showing parameters in `/etc/sysctl.conf` or a `/etc/sysctl.d/*` file settings with the agency's CAP.</t>
  </si>
  <si>
    <t>SUSE11-83</t>
  </si>
  <si>
    <t>AU-2</t>
  </si>
  <si>
    <t>Audit Events</t>
  </si>
  <si>
    <t>Set Suspicious Packets to Logged</t>
  </si>
  <si>
    <t>When enabled, this feature logs packets with un-routable source addresses to the kernel log.</t>
  </si>
  <si>
    <t>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t>
  </si>
  <si>
    <t>Suspicious packets are logged and retained for 7 years. 
Output contains the following: 
net.ipv4.conf.all.log_martians = 1
net.ipv4.conf.default.log_martians = 1</t>
  </si>
  <si>
    <t xml:space="preserve">Logging is not being performed on the system. </t>
  </si>
  <si>
    <t>HAU7: Audit records are not retained per Pub 1075</t>
  </si>
  <si>
    <t>3.2.4</t>
  </si>
  <si>
    <t>Enabling this feature and logging these packets allows an administrator to investigate the possibility that an attacker is sending spoofed packets to their system.</t>
  </si>
  <si>
    <t xml:space="preserve">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
</t>
  </si>
  <si>
    <t>Log suspicious packets to allow an administrator to investigate the possibility that an attacker is sending spoofed packets to their system. One method to achieve the recommended state is to execute the following command(s):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</si>
  <si>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SUSE11-84</t>
  </si>
  <si>
    <t>SC-8</t>
  </si>
  <si>
    <t>Transmission Confidentiality and Integrity</t>
  </si>
  <si>
    <t>Ignore broadcast ICMP requests</t>
  </si>
  <si>
    <t>Setting `net.ipv4.icmp_echo_ignore_broadcasts` to 1 will cause the system to ignore all ICMP echo and timestamp requests to broadcast and multicast addresses.</t>
  </si>
  <si>
    <t xml:space="preserve">Run the following commands and verify output matches:
# sysctl net.ipv4.icmp_echo_ignore_broadcasts
net.ipv4.icmp_echo_ignore_broadcasts = 1
# grep "net\.ipv4\.icmp_echo_ignore_broadcasts" /etc/sysctl.conf /etc/sysctl.d/*
net.ipv4.icmp_echo_ignore_broadcasts = 1
</t>
  </si>
  <si>
    <t>Ignore Broadcast Requests is enabled. net.ipv4.icmp_echo_ignore_broadcasts parameter is set to 1 in /etc/sysctl.conf. 
Output contains the following: 
net.ipv4.icmp_echo_ignore_broadcasts = 1</t>
  </si>
  <si>
    <t>Ignore Broadcast Requests has not been enabled.</t>
  </si>
  <si>
    <t>HSC36</t>
  </si>
  <si>
    <t>HSC36:  System is configured to accept unwanted network connections</t>
  </si>
  <si>
    <t>3.2.5</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</si>
  <si>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</si>
  <si>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 xml:space="preserve">Set the following parameter in `/etc/sysctl.conf` or a `/etc/sysctl.d/*` file:
net.ipv4.icmp_echo_ignore_broadcasts = 1
Run the following commands to set the active kernel parameters:
# sysctl -w net.ipv4.icmp_echo_ignore_broadcasts=1
# sysctl -w net.ipv4.route.flush=1
</t>
  </si>
  <si>
    <t>Set Broadcast ICMP Requests to Ignored. One method to implement the recommended state is to run the following commands to set the active kernel parameters:
# sysctl -w net.ipv4.icmp_echo_ignore_broadcasts=1
# sysctl -w net.ipv4.route.flush=1.</t>
  </si>
  <si>
    <t>To close this finding, please provide screenshot showing  Ignore Broadcast Requests is enabled with the agency's CAP.</t>
  </si>
  <si>
    <t>SUSE11-85</t>
  </si>
  <si>
    <t>Ignore bogus ICMP responses</t>
  </si>
  <si>
    <t>Setting `icmp_ignore_bogus_error_responses` to 1 prevents the kernel from logging bogus responses (RFC-1122 non-compliant) from broadcast reframes, keeping file systems from filling up with useless log messages.</t>
  </si>
  <si>
    <t xml:space="preserve">Run the following commands and verify output matches:
# sysctl net.ipv4.icmp_ignore_bogus_error_responses
net.ipv4.icmp_ignore_bogus_error_responses = 1
# grep "net\.ipv4\.icmp_ignore_bogus_error_responses" /etc/sysctl.conf /etc/sysctl.d/*
net.ipv4.icmp_ignore_bogus_error_responses = 1
</t>
  </si>
  <si>
    <t>Bad Error Message Protection is enabled. net.ipv4.icmp_ignore_bogus_error_responses parameter is set to 1 in /etc/sysctl.conf. 
Output contains the following: 
net.ipv4.icmp_ignore_bogus_error_responses = 1</t>
  </si>
  <si>
    <t>Bogus ICMP Message Protection has not been enabled.</t>
  </si>
  <si>
    <t>3.2.6</t>
  </si>
  <si>
    <t>Some routers (and some attackers) will send responses that violate RFC-1122 and attempt to fill up a log file system with many useless error messages.</t>
  </si>
  <si>
    <t xml:space="preserve">Set the following parameter in `/etc/sysctl.conf` or a `/etc/sysctl.d/*` file:
net.ipv4.icmp_ignore_bogus_error_responses = 1
Run the following commands to set the active kernel parameters:
# sysctl -w net.ipv4.icmp_ignore_bogus_error_responses=1
# sysctl -w net.ipv4.route.flush=1
</t>
  </si>
  <si>
    <t>Set Bogus ICMP Responses to Ignored. One method to implement the recommended state is to run the following commands to set the active kernel parameters:
# sysctl -w net.ipv4.icmp_ignore_bogus_error_responses=1
# sysctl -w net.ipv4.route.flush=1.</t>
  </si>
  <si>
    <t>To close this finding, please provide screenshot showing Bad Error Message Protection is enabled with the agency's CAP.</t>
  </si>
  <si>
    <t>SUSE11-86</t>
  </si>
  <si>
    <t>Enable Reverse Path Filtering</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</si>
  <si>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</si>
  <si>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 xml:space="preserve">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
</t>
  </si>
  <si>
    <t>Source route validation is enabled. net.ipv4.conf.all.rp_filter and net.ipv4.conf.default.rp_filter parameters to 1 in /etc/sysctl.conf. 
Output contains the following: 
net.ipv4.conf.all.rp_filter = 1
net.ipv4.conf.default.rp_filter = 1</t>
  </si>
  <si>
    <t>Reverse Path Filtering has not been enabled.</t>
  </si>
  <si>
    <t>3.2.7</t>
  </si>
  <si>
    <t>Setting these flags is a good way to deter attackers from sending your system bogus packets that cannot be responded to. One instance where this feature breaks down is if asymmetrical routing is employed. This would occur when using dynamic routing protocols (bgp, ospf, etc) on your system. If you are using asymmetrical routing on your system, you will not be able to enable this feature without breaking the routing.</t>
  </si>
  <si>
    <t xml:space="preserve">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
</t>
  </si>
  <si>
    <t>Enable Reverse Path Filtering. One method to achieve the recommended state is to execute the following command(s): Run the following command to restore the default `net.ipv4.conf.all.rp_filter = 1` parameter and set the active kernel parameter:
# grep -Els "^\s*net\.ipv4\.conf\.all\.rp_filter\s*=\s*0" /etc/sysctl.conf /etc/sysctl.d/*.conf /usr/lib/sysctl.d/*.conf /run/sysctl.d/*.conf | while read filename; do sed -ri "s/^\s*(net\.ipv4\.net.ipv4.conf\.all\.rp_filter\s*)(=)(\s*\S+\b).*$/# *REMOVED* \1/" $filename; done; sysctl -w net.ipv4.conf.all.rp_filter=1; sysctl -w net.ipv4.route.flush=1
Set the following parameter in /etc/sysctl.conf or a /etc/sysctl.d/* file:
net.ipv4.conf.default.rp_filter=1
Run the following commands to set the active kernel parameter:
# sysctl -w net.ipv4.conf.default.rp_filter=1
# sysctl -w net.ipv4.route.flush=1.</t>
  </si>
  <si>
    <t>To close this finding, please provide a screenshot showing parameters in   `/etc/sysctl.conf` or a `/etc/sysctl.d/*` file with the agency's CAP.</t>
  </si>
  <si>
    <t>SUSE11-87</t>
  </si>
  <si>
    <t xml:space="preserve">Enable TCP SYN Cookies </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</si>
  <si>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</si>
  <si>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 xml:space="preserve">Run the following commands and verify output matches:
# sysctl net.ipv4.tcp_syncookies
net.ipv4.tcp_syncookies = 1
# grep "net\.ipv4\.tcp_syncookies" /etc/sysctl.conf /etc/sysctl.d/*
net.ipv4.tcp_syncookies = 1
</t>
  </si>
  <si>
    <t>TCP SYN Cookies is enabled. net.ipv4.tcp_syncookies parameter is set to 1 in /etc/sysctl.conf. 
Output contains the following:
net.ipv4.tcp_syncookies = 1</t>
  </si>
  <si>
    <t>TCP SYN Cookie Protection has not been enabled.</t>
  </si>
  <si>
    <t>3.2.8</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</si>
  <si>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SYN cookies allow the system to keep accepting valid connections, even if under a denial of service attack.</t>
  </si>
  <si>
    <t xml:space="preserve">Set the following parameter in `/etc/sysctl.conf` or a `/etc/sysctl.d/*` file:
net.ipv4.tcp_syncookies = 1
Run the following commands to set the active kernel parameters:
# sysctl -w net.ipv4.tcp_syncookies=1
# sysctl -w net.ipv4.route.flush=1
</t>
  </si>
  <si>
    <t>Enable TCP SYN Cookies.  One method to achieve the recommended state is to execute the following command(s): Run the following command to restore the default parameter and set the active kernel parameters:
# grep -Els "^\s*net\.ipv4\.tcp_syncookies\s*=\s*[02]*" /etc/sysctl.conf /etc/sysctl.d/*.conf /usr/lib/sysctl.d/*.conf /run/sysctl.d/*.conf | while read filename; do sed -ri "s/^\s*(net\.ipv4\.tcp_syncookies\s*)(=)(\s*\S+\b).*$/# *REMOVED* \1/" $filename; done; sysctl -w net.ipv4.tcp_syncookies=1; sysctl -w net.ipv4.route.flush=1.</t>
  </si>
  <si>
    <t>To close this finding, please provide a screenshot showing parameters in    `/etc/sysctl.conf` or a `/etc/sysctl.d/*` file with the agency's CAP.</t>
  </si>
  <si>
    <t>SUSE11-88</t>
  </si>
  <si>
    <t>Set IPv6 Router Advertisements to not accepted</t>
  </si>
  <si>
    <t>This setting disables the system's ability to accept IPv6 router advertisements.</t>
  </si>
  <si>
    <t xml:space="preserve">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t>
  </si>
  <si>
    <t>IPv6 Router Advertisements are disabled. 
Output contains the following:
net.ipv4. net.ipv6.conf.all.accept_ra = 0
net.ipv4. net.ipv6.conf.default.accept_ra = 0</t>
  </si>
  <si>
    <t xml:space="preserve">IPv6 Router Advertisements have not been disabled. </t>
  </si>
  <si>
    <t>3.3</t>
  </si>
  <si>
    <t>3.3.1</t>
  </si>
  <si>
    <t>It is recommended that systems not accept router advertisements as they could be tricked into routing traffic to compromised machines. Setting hard routes within the system (usually a single default route to a trusted router) protects the system from bad routes.</t>
  </si>
  <si>
    <t xml:space="preserve">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
</t>
  </si>
  <si>
    <t>Set IPv6 Router Advertisements to not accepted. One method to implement the recommended state is to run the following commands to set the active kernel parameters:
# sysctl -w net.ipv6.conf.all.accept_ra=0
# sysctl -w net.ipv6.conf.default.accept_ra=0
# sysctl -w net.ipv6.route.flush=1.</t>
  </si>
  <si>
    <t>To close this finding, please provide screenshot showing IPv6 Router Advertisements are disabled with the agency's CAP.</t>
  </si>
  <si>
    <t>SUSE11-89</t>
  </si>
  <si>
    <t>Set IPv6 Redirects to not accepted</t>
  </si>
  <si>
    <t>This setting prevents the system from accepting ICMP redirects. ICMP redirects tell the system about alternate routes for sending traffic.</t>
  </si>
  <si>
    <t xml:space="preserve">Run the following commands and verify output matches:
# sysctl net.ipv6.conf.all.accept_redirects
net.ipv6.conf.all.accept_redirect = 0
# sysctl net.ipv6.conf.default.accept_redirects
net.ipv6.conf.default.accept_redirect = 0
# grep "net\.ipv6\.conf\.all\.accept_redirect" /etc/sysctl.conf /etc/sysctl.d/*
net.ipv6.conf.all.accept_redirect = 0
# grep "net\.ipv6\.conf\.default\.accept_redirect" /etc/sysctl.conf /etc/sysctl.d/*
net.ipv6.conf.default.accept_redirect = 0
</t>
  </si>
  <si>
    <t>IPv6 Redirect Acceptance is disabled.
Output contains the following:
net.ipv6.conf.all.accept_redirect = 0
net.ipv6.conf.default.accept_redirect = 0</t>
  </si>
  <si>
    <t xml:space="preserve">IPv6 Redirect Acceptance have not been disabled. </t>
  </si>
  <si>
    <t>3.3.2</t>
  </si>
  <si>
    <t>It is recommended that systems not accept ICMP redirects as they could be tricked into routing traffic to compromised machines. Setting hard routes within the system (usually a single default route to a trusted router) protects the system from bad routes.</t>
  </si>
  <si>
    <t xml:space="preserve">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
</t>
  </si>
  <si>
    <t xml:space="preserve">Do not accept IPv6 redirects. One method to achieve the recommended state is to execute the following command(s):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 </t>
  </si>
  <si>
    <t>To close this finding, please provide a screenshot showing parameters in    `/etc/sysctl.conf` or a `/etc/sysctl.d/*` file
with the agency's CAP.</t>
  </si>
  <si>
    <t>SUSE11-90</t>
  </si>
  <si>
    <t xml:space="preserve">Disable IPv6 </t>
  </si>
  <si>
    <t>Although IPv6 has many advantages over IPv4, few organizations have implemented IPv6.</t>
  </si>
  <si>
    <t xml:space="preserve">Run the following command and verify that each kernel line has the `'ipv6.disable=1'` parameter set:
# grep "^\s*kernel" /boot/grub/menu.lst
</t>
  </si>
  <si>
    <t>IPv6 is disabled. 
Output contains the following:
options ipv6 disable=1</t>
  </si>
  <si>
    <t xml:space="preserve">IPv6 has not been disabled. </t>
  </si>
  <si>
    <t>3.3.3</t>
  </si>
  <si>
    <t>If IPv6 is not to be used, it is recommended that it be disabled to reduce the attack surface of the system.</t>
  </si>
  <si>
    <t>Edit `/boot/grub/menu.lst` to include `'ipv6.disable=1'` on all `kernel` lines.</t>
  </si>
  <si>
    <t>Disable IPv6 if it is not in use. One method for implementing the recommended state is to perform the following:
Edit/etc/default/grub and remove addipv6.disable=1 to the GRUB_CMDLINE_LINUX parameters:
GRUB_CMDLINE_LINUX="ipv6.disable=1"
Run the following command to update thegrub2 configuration:
# grub2-mkconfig &gt; /boot/grub2/grub.cfg</t>
  </si>
  <si>
    <t>To close this finding, please provide a screenshot of the IPV6 settings in the /etc/default/grub file with the agency's CAP.</t>
  </si>
  <si>
    <t>SUSE11-91</t>
  </si>
  <si>
    <t>Install TCP Wrappers</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</si>
  <si>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</si>
  <si>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 xml:space="preserve">Run the following command and verify `tcpd` is installed:
# rpm -q tcpd
tcpd-
</t>
  </si>
  <si>
    <t>TCP Wrappers are installed. . 
Output contains the following:
tcpd-__</t>
  </si>
  <si>
    <t xml:space="preserve">TCP Wrappers have not been installed. </t>
  </si>
  <si>
    <t>3.4</t>
  </si>
  <si>
    <t>3.4.1</t>
  </si>
  <si>
    <t>TCP Wrappers provide a good simple access list mechanism to services that may not have that support built in. It is recommended that all services that can support TCP Wrappers, use it.</t>
  </si>
  <si>
    <t xml:space="preserve">Run the following command to install `tcpd`:
# zypper install tcpd
</t>
  </si>
  <si>
    <t>Install TCP Wrappers. One method for implementing the recommended state is to perform the following:
# yum install tcp_wrappers</t>
  </si>
  <si>
    <t>To close this finding, please provide a screenshot of the output provided upon executing the yum install tcp_wrappers command with the agency's CAP.</t>
  </si>
  <si>
    <t>SUSE11-92</t>
  </si>
  <si>
    <t xml:space="preserve">Configure /etc/hosts.allow </t>
  </si>
  <si>
    <t>The `/etc/hosts.allow` file specifies which IP addresses are permitted to connect to the host. It is intended to be used in conjunction with the `/etc/hosts.deny` file.</t>
  </si>
  <si>
    <t xml:space="preserve">Run the following command and verify the contents of the `/etc/hosts.allow` file:
# cat /etc/hosts.allow
</t>
  </si>
  <si>
    <t>The access control program is configured to grant system access to specific hosts.</t>
  </si>
  <si>
    <t xml:space="preserve">/etc/hosts.allow has not been configured appropriately. </t>
  </si>
  <si>
    <t>3.4.2</t>
  </si>
  <si>
    <t>The `/etc/hosts.allow` file supports access control by IP and helps ensure that only authorized systems can connect to the system.</t>
  </si>
  <si>
    <t>Run the following command to create `/etc/hosts.allow`:
# echo "ALL: /, /, ..." &gt;/etc/hosts.allow
where each `/` combination (for example, "192.168.1.0/255.255.255.0") represents one network block in use by your organization that requires access to this system.</t>
  </si>
  <si>
    <t>Configure the /etc/host.allow file to allow only authorized systems to connect to the system. One method for implementing the recommended state is to perform the following:
# echo "ALL: /, /,.." &gt;/etc/hosts.allow</t>
  </si>
  <si>
    <t>To close this finding, please provide a screenshot of the /etc/hosts.allow whitelist settings with the agency's CAP.</t>
  </si>
  <si>
    <t>SUSE11-93</t>
  </si>
  <si>
    <t>Configure /etc/hosts.deny</t>
  </si>
  <si>
    <t>The `/etc/hosts.deny` file specifies which IP addresses are **not** permitted to connect to the host. It is intended to be used in conjunction with the `/etc/hosts.allow` file.</t>
  </si>
  <si>
    <t xml:space="preserve">Run the following command and verify the contents of the `/etc/hosts.deny` file:
# cat /etc/hosts.deny
ALL: ALL
</t>
  </si>
  <si>
    <t>/etc/hosts.deny exists on the system and it is configured to deny all hosts not explicitly listed in /etc/hosts.allow.</t>
  </si>
  <si>
    <t xml:space="preserve">Permissions are excessive on /etc/hosts.allow. </t>
  </si>
  <si>
    <t>3.4.3</t>
  </si>
  <si>
    <t>The `/etc/hosts.deny` file serves as a failsafe so that any host not specified in `/etc/hosts.allow` is denied access to the system.</t>
  </si>
  <si>
    <t xml:space="preserve">Run the following command to create `/etc/hosts.deny`:
# echo "ALL: ALL" &gt;&gt; /etc/hosts.deny
</t>
  </si>
  <si>
    <t xml:space="preserve">Configure the /etc/hosts.deny file. One method for implementing the recommended state is to perform the following:
# echo "ALL: ALL" &gt;&gt; /etc/hosts.deny
</t>
  </si>
  <si>
    <t>To close this finding, please provide a screenshot of the /etc/hosts.deny blacklist settings with the agency's CAP.</t>
  </si>
  <si>
    <t>SUSE11-94</t>
  </si>
  <si>
    <t xml:space="preserve">Configure Permissions on /etc/hosts.allow </t>
  </si>
  <si>
    <t>The `/etc/hosts.allow` file contains networking information that is used by many applications and therefore must be readable for these applications to operate.</t>
  </si>
  <si>
    <t xml:space="preserve">Run the following command and verify `Uid` and `Gid` are both `0/root` and `Access` is `644`:
# stat /etc/hosts.allow
Access: (0644/-rw-r--r--) Uid: ( 0/ root) Gid: ( 0/ root)
</t>
  </si>
  <si>
    <t>Permission on /etc/hosts.allow is not more permissive than 644.</t>
  </si>
  <si>
    <t xml:space="preserve">/etc/hosts.deny has not been configured appropriately. </t>
  </si>
  <si>
    <t>3.4.4</t>
  </si>
  <si>
    <t>It is critical to ensure that the `/etc/hosts.allow` file is protected from unauthorized write access. Although it is protected by default, the file permissions could be changed either inadvertently or through malicious actions.</t>
  </si>
  <si>
    <t>Run the following commands to set permissions on `/etc/hosts.allow`:
# chown root:root /etc/hosts.allow
# chmod 644 /etc/hosts.allow.</t>
  </si>
  <si>
    <t xml:space="preserve">Configure permissions on the /etc/hosts.allow file. One method for implementing the recommended state is to perform the following:
# chown root:root /etc/hosts.allow
# chmod 644 /etc/hosts.allow
</t>
  </si>
  <si>
    <t>To close this finding, please provide a screenshot of the /etc/hosts.allow permission and ownership settings with the agency's CAP.</t>
  </si>
  <si>
    <t>SUSE11-95</t>
  </si>
  <si>
    <t>Configure Permissions on /etc/hosts.deny to 644</t>
  </si>
  <si>
    <t>The `/etc/hosts.deny` file contains network information that is used by many system applications and therefore must be readable for these applications to operate.</t>
  </si>
  <si>
    <t xml:space="preserve">Run the following command and verify `Uid` and `Gid` are both `0/root` and `Access` is `644`:
# stat /etc/hosts.deny
Access: (0644/-rw-r--r--) Uid: ( 0/ root) Gid: ( 0/ root)
</t>
  </si>
  <si>
    <t>Permission on /etc/hosts.deny is not more permissive than 644.</t>
  </si>
  <si>
    <t xml:space="preserve">Permissions are excessive on /etc/hosts.deny. </t>
  </si>
  <si>
    <t>3.4.5</t>
  </si>
  <si>
    <t>It is critical to ensure that the `/etc/hosts.deny` file is protected from unauthorized write access. Although it is protected by default, the file permissions could be changed either inadvertently or through malicious actions.</t>
  </si>
  <si>
    <t>Run the following commands to set permissions on `/etc/hosts.deny`:
# chown root:root /etc/hosts.deny
# chmod 644 /etc/hosts.deny.</t>
  </si>
  <si>
    <t xml:space="preserve">Configure the 644 permission on the /etc/host.deny file. One method for implementing the recommended state is to perform the following:
# chown root:root /etc/hosts.deny
# chmod 644 /etc/hosts.deny
</t>
  </si>
  <si>
    <t>To close this finding, please provide a screenshot of the /etc/hosts.deny permission and ownership settings with the agency's CAP.</t>
  </si>
  <si>
    <t>SUSE11-96</t>
  </si>
  <si>
    <t>Disable the Datagram Congestion Control Protocol (DCCP)</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</si>
  <si>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</si>
  <si>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 xml:space="preserve">Run the following commands and verify the output is as indicated:
# modprobe -n -v dccp
install /bin/true
# lsmod | grep dccp
</t>
  </si>
  <si>
    <t xml:space="preserve">Output is emitted as follows: 
modprobe -n -v dccp should display: install /bin/true
lsmod | grep dccp should display nothing. 
</t>
  </si>
  <si>
    <t xml:space="preserve">Datagram Congestion Control Protocol (DCCP) has not been disabled. </t>
  </si>
  <si>
    <t>3.5</t>
  </si>
  <si>
    <t>3.5.1</t>
  </si>
  <si>
    <t>If the protocol is not required, it is recommended that the drivers not be installed to reduce the potential attack surface.</t>
  </si>
  <si>
    <t>Edit or create the file `/etc/modprobe.d/CIS.conf` and add the following line:
install dccp /bin/true.</t>
  </si>
  <si>
    <t xml:space="preserve">Disable the Datagram Congestion Control Protocol (DCCP). One method for implementing the recommended state is to perform the following:
Edit or create the file /etc/modprobe.d/CIS.conf and add the following line:
install dccp /bin/true
</t>
  </si>
  <si>
    <t>To close this finding, please provide a screenshot of the dccp settings in the /etc/modprobe.d/CIS.conf' files with the agency's CAP.</t>
  </si>
  <si>
    <t>SUSE11-97</t>
  </si>
  <si>
    <t>Disable the Stream Control Transmission Protocol (SCTP)</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</si>
  <si>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</si>
  <si>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 xml:space="preserve">Run the following commands and verify the output is as indicated:
# modprobe -n -v sctp
install /bin/true
# lsmod | grep sctp
</t>
  </si>
  <si>
    <t xml:space="preserve">Stream Control Transmission Protocol (SCTP) has not been disabled. </t>
  </si>
  <si>
    <t>3.5.2</t>
  </si>
  <si>
    <t>If the protocol is not being used, it is recommended that kernel module not be loaded, disabling the service to reduce the potential attack surface.</t>
  </si>
  <si>
    <t>Edit or create the file `/etc/modprobe.d/CIS.conf` and add the following line:
install sctp /bin/true.</t>
  </si>
  <si>
    <t xml:space="preserve">Disable the Stream Control Transmission Protocol (SCTP). One method for implementing the recommended state is to perform the following:
Edit or create the file /etc/modprobe.d/CIS.conf and add the following line:
install sctp /bin/true
</t>
  </si>
  <si>
    <t>To close this finding, please provide a screenshot of the sctp settings in the /etc/modprobe.d/CIS.conf' file with the agency's CAP.</t>
  </si>
  <si>
    <t>SUSE11-98</t>
  </si>
  <si>
    <t xml:space="preserve">Disable the Reliable Datagram Sockets (RDS) protocol. </t>
  </si>
  <si>
    <t>The Reliable Datagram Sockets (RDS) protocol is a transport layer protocol designed to provide low-latency, high-bandwidth communications between cluster nodes. It was developed by the Oracle Corporation.</t>
  </si>
  <si>
    <t xml:space="preserve">Run the following commands and verify the output is as indicated:
# modprobe -n -v rds
install /bin/true
# lsmod | grep rds
</t>
  </si>
  <si>
    <t xml:space="preserve">Output is emitted as follows: 
modprobe -n -v rds should display: install /bin/true
lsmod | grep rds should display nothing. 
</t>
  </si>
  <si>
    <t xml:space="preserve">Reliable Datagram Sockets (RDS) protocol has not been disabled. </t>
  </si>
  <si>
    <t>3.5.3</t>
  </si>
  <si>
    <t>Edit or create the file `/etc/modprobe.d/CIS.conf` and add the following line:
install rds /bin/true.</t>
  </si>
  <si>
    <t xml:space="preserve">Disable the Reliable Datagram Sockets (RDS) protocol. One method for implementing the recommended state is to perform the following:
Edit or create the file /etc/modprobe.d/CIS.conf and add the following line:
install rds /bin/true
</t>
  </si>
  <si>
    <t>To close this finding, please provide a screenshot of the /etc/modprobe.d/CIS.conf' file settings with the agency's CAP.</t>
  </si>
  <si>
    <t>SUSE11-99</t>
  </si>
  <si>
    <t>Disable the Transparent Inter-Process Communication (TIPC) protocol.</t>
  </si>
  <si>
    <t>The Transparent Inter-Process Communication (TIPC) protocol is designed to provide communication between cluster nodes.</t>
  </si>
  <si>
    <t xml:space="preserve">Run the following commands and verify the output is as indicated:
# modprobe -n -v tipc
install /bin/true
# lsmod | grep tipc
</t>
  </si>
  <si>
    <t xml:space="preserve">Output is emitted as follows: 
modprobe -n -v tipc should display: install /bin/true
lsmod | grep tipc should display nothing. 
</t>
  </si>
  <si>
    <t xml:space="preserve">Transparent Inter-Process Communication (TIPC) protocol has not been disabled. </t>
  </si>
  <si>
    <t>3.5.4</t>
  </si>
  <si>
    <t>Edit or create the file `/etc/modprobe.d/CIS.conf` and add the following line:
install tipc /bin/true.</t>
  </si>
  <si>
    <t xml:space="preserve">Disable the Transparent Inter-Process Communication (TIPC) protocol. One method for implementing the recommended state is to perform the following:
Edit or create the file /etc/modprobe.d/CIS.conf and add the following line:
install tipc /bin/true
</t>
  </si>
  <si>
    <t>To close this finding, please provide a screenshot of the tipc settings in the /etc/modprobe.d/CIS.conf' file with the agency's CAP.</t>
  </si>
  <si>
    <t>SUSE11-100</t>
  </si>
  <si>
    <t xml:space="preserve">Install iptables </t>
  </si>
  <si>
    <t>`iptables` allows configuration of the IPv4 tables in the Linux kernel and the rules stored within them. Most firewall configuration utilities operate as a front end to `iptables`.</t>
  </si>
  <si>
    <t xml:space="preserve">Run the following command and verify `iptables` is installed:
# rpm -q iptables
iptables-
</t>
  </si>
  <si>
    <t>IPTables is utilized to filter network traffic to only necessary system ports.</t>
  </si>
  <si>
    <t>IPtables has not been enabled.</t>
  </si>
  <si>
    <t>3.6</t>
  </si>
  <si>
    <t>3.6.1</t>
  </si>
  <si>
    <t>iptables is required for firewall management and configuration.</t>
  </si>
  <si>
    <t>Run the following command to install `iptables`:
# zypper install iptables.</t>
  </si>
  <si>
    <t xml:space="preserve">Install IPtables. One method for implementing the recommended state is to perform the following:
# yum install iptables
</t>
  </si>
  <si>
    <t>To close this finding, please provide a screenshot of the output produced from executing the yum install iptables command with the agency's CAP.</t>
  </si>
  <si>
    <t>SUSE11-101</t>
  </si>
  <si>
    <t>Access Enforcement</t>
  </si>
  <si>
    <t>Set Default Deny Firewall Policy</t>
  </si>
  <si>
    <t>A default deny all policy on connections ensures that any unconfigured network usage will be rejected.</t>
  </si>
  <si>
    <t xml:space="preserve">Run the following command and verify that the policy for the `INPUT` , `OUTPUT` , and `FORWARD` chains is `DROP` or `REJECT`:
# iptables -L
Chain INPUT (policy DROP)
Chain FORWARD (policy DROP)
Chain OUTPUT (policy DROP)
</t>
  </si>
  <si>
    <t xml:space="preserve">Deny all traffic by default and only allow by exception. </t>
  </si>
  <si>
    <t>IPTables is not configured with a default deny policy.</t>
  </si>
  <si>
    <t>HSC19</t>
  </si>
  <si>
    <t>HSC19: Network perimeter devices do not properly restrict traffic</t>
  </si>
  <si>
    <t>3.6.2</t>
  </si>
  <si>
    <t>With a default accept policy the firewall will accept any packet that is not configured to be denied. It is easier to white list acceptable usage than to black list unacceptable usage.</t>
  </si>
  <si>
    <t>Run the following commands to implement a default DROP policy:
# iptables -P INPUT DROP
# iptables -P OUTPUT DROP
# iptables -P FORWARD DROP.</t>
  </si>
  <si>
    <t xml:space="preserve">Configure the default deny firewall policy. One method for implementing the recommended state is to perform the following:
# iptables -P INPUT DROP
# iptables -P OUTPUT DROP
# iptables -P FORWARD DROP
</t>
  </si>
  <si>
    <t>To close this finding, please provide a screenshot of the iptables settings with the agency's CAP.</t>
  </si>
  <si>
    <t>SUSE11-102</t>
  </si>
  <si>
    <t xml:space="preserve">Configure Loopback Traffic </t>
  </si>
  <si>
    <t>Configure the loopback interface to accept traffic. Configure all other interfaces to deny traffic to the loopback network (127.0.0.0/8).</t>
  </si>
  <si>
    <t xml:space="preserve">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
</t>
  </si>
  <si>
    <t>Loopback traffic should be allowed only on its defined interface.</t>
  </si>
  <si>
    <t>The Loopback interface has excessive permissions granted.</t>
  </si>
  <si>
    <t>3.6.3</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</si>
  <si>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t>
  </si>
  <si>
    <t>Run the following commands to implement the loopback rules:
# iptables -A INPUT -i lo -j ACCEPT
# iptables -A OUTPUT -o lo -j ACCEPT
# iptables -A INPUT -s 127.0.0.0/8 -j DROP.</t>
  </si>
  <si>
    <t xml:space="preserve">Configure the loopback interface. One method for implementing the recommended state is to perform the following:
# iptables -A INPUT -i lo -j ACCEPT
# iptables -A OUTPUT -o lo -j ACCEPT
# iptables -A INPUT -s 127.0.0.0/8 -j DROP
</t>
  </si>
  <si>
    <t>To close this finding, please provide a screenshot of the loopback rules within the iptables with the agency's CAP.</t>
  </si>
  <si>
    <t>SUSE11-103</t>
  </si>
  <si>
    <t xml:space="preserve">Configure the Outbound and Established Connections </t>
  </si>
  <si>
    <t>Configure the firewall rules for new outbound, and established connections.</t>
  </si>
  <si>
    <t xml:space="preserve">Run the following command and verify all rules for new outbound, and established connections match site policy:
# iptables -L -v -n
</t>
  </si>
  <si>
    <t>Firewall rules are in place to only establish connections to remote servers that need communication.</t>
  </si>
  <si>
    <t>Excessive connections are allowed into the system.</t>
  </si>
  <si>
    <t>3.6.4</t>
  </si>
  <si>
    <t>If rules are not in place for new outbound, and established connections all packets will be dropped by the default policy preventing network usage.</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</si>
  <si>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</si>
  <si>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 xml:space="preserve">Configure outbound and established connections. One method for implementing the recommended state is to perform the following:
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</si>
  <si>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To close this finding, please provide a screenshot of the  iptables acls with the agency's CAP.</t>
  </si>
  <si>
    <t>SUSE11-104</t>
  </si>
  <si>
    <t>Set Firewall Rules for all Open Ports</t>
  </si>
  <si>
    <t>Any ports that have been opened on non-loopback addresses need firewall rules to govern traffic.</t>
  </si>
  <si>
    <t>Run the following command to determine open ports:
# netstat -ln
Active Internet connections (only servers)
Proto Recv-Q Send-Q Local Address Foreign Address State
tcp 0 0 0.0.0.0:22 0.0.0.0:* LISTEN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</si>
  <si>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All listening ports have established connection rules.</t>
  </si>
  <si>
    <t>Services listening on the server do not have access control applied.</t>
  </si>
  <si>
    <t>3.6.5</t>
  </si>
  <si>
    <t>Without a firewall rule configured for open ports default firewall policy will drop all packets to these ports.</t>
  </si>
  <si>
    <t>For each port identified in the audit which does not have a firewall rule establish a proper rule for accepting inbound connections:
# iptables -A INPUT -p  --dport  -m state --state NEW -j ACCEPT.</t>
  </si>
  <si>
    <t>Define firewall rules for all open ports that accept inbound connections. One method for implementing the recommended state is to perform the following:
# iptables -A INPUT -p --dport -m state --state NEW -j ACCEPT</t>
  </si>
  <si>
    <t>To close this finding, please provide a screenshot of the iptables open port rules with the agency's CAP.</t>
  </si>
  <si>
    <t>SUSE11-105</t>
  </si>
  <si>
    <t>Audit Review, Analysis and Reporting</t>
  </si>
  <si>
    <t xml:space="preserve">Configure Logrotate </t>
  </si>
  <si>
    <t>The system includes the capability of rotating log files regularly to avoid filling up the system with logs or making the logs unmanageable large. The file `/etc/logrotate.d/syslog` is the configuration file used to rotate log files created by `syslog` or `rsyslog`.</t>
  </si>
  <si>
    <t>Review `/etc/logrotate.conf` and `/etc/logrotate.d/*` and verify logs are rotated according to site policy.</t>
  </si>
  <si>
    <t>Logrotate is configured to cycle through logs and reduce log file size.</t>
  </si>
  <si>
    <t xml:space="preserve">Systems logs are not being rotated. </t>
  </si>
  <si>
    <t>HAU9</t>
  </si>
  <si>
    <t>HAU9:  No log reduction system exists</t>
  </si>
  <si>
    <t>4</t>
  </si>
  <si>
    <t>4.3</t>
  </si>
  <si>
    <t>By keeping the log files smaller and more manageable, a system administrator can easily archive these files to another system and spend less time looking through inordinately large log files.</t>
  </si>
  <si>
    <t>Edit `/etc/logrotate.conf` and `/etc/logrotate.d/*` to ensure logs are rotated according to site policy.</t>
  </si>
  <si>
    <t>Configure logrotate. One method for implementing the recommended state is to perform the following:
Edit/etc/logrotate.conf` and/etc/logrotate.d/*` to ensure logs are rotated according to site policy.</t>
  </si>
  <si>
    <t>SUSE11-106</t>
  </si>
  <si>
    <t>Install rsyslog or syslog-ng</t>
  </si>
  <si>
    <t>The `rsyslog` and `syslog-ng` software are recommended replacements to the original ` syslogd` daemon which provide improvements over `syslogd` , such as connection-oriented (i.e. TCP) transmission of logs, the option to log to database formats, and the encryption of log data en route to a central logging server.</t>
  </si>
  <si>
    <t xml:space="preserve">Run the following commands and verify at least one indicates the package is installed:
# rpm -q rsyslog
# rpm -q syslog-ng
</t>
  </si>
  <si>
    <t>Rsyslog or Syslog-ng is installed to send logs to a centralized logging server.</t>
  </si>
  <si>
    <t>rsyslog or syslog-ng has not been installed.</t>
  </si>
  <si>
    <t>HAU8</t>
  </si>
  <si>
    <t>HAU8:  Logs are not maintained on a centralized log server</t>
  </si>
  <si>
    <t>4.2</t>
  </si>
  <si>
    <t>4.2.3</t>
  </si>
  <si>
    <t>The security enhancements of `rsyslog` and `syslog-ng` such as connection-oriented (i.e. TCP) transmission of logs, the option to log to database formats, and the encryption of log data en route to a central logging server) justify installing and configuring the package.</t>
  </si>
  <si>
    <t>Install `rsyslog` or `syslog-ng` using one of the following commands:
# zypper install rsyslog
# zypper install syslog-ng.</t>
  </si>
  <si>
    <t>Install rsyslog or syslog-ng. One method to accomplish the recommendation is to run the following command to install rsyslog:
# apt install rsyslog.</t>
  </si>
  <si>
    <t>SUSE11-107</t>
  </si>
  <si>
    <t xml:space="preserve">Configure the permissions on all logfiles </t>
  </si>
  <si>
    <t>Log files stored in /var/log/ contain logged information from many services on the system, or on log hosts others as well.</t>
  </si>
  <si>
    <t xml:space="preserve">Run the following command and verify that other has no permissions on any files and group does not have write or execute permissions on any files:
# find /var/log -type f -ls
</t>
  </si>
  <si>
    <t>All files under /var/log are restricted to system administrators.</t>
  </si>
  <si>
    <t>Permissions are excessive on files within /var/log</t>
  </si>
  <si>
    <t>4.2.4</t>
  </si>
  <si>
    <t>It is important to ensure that log files have the correct permissions to ensure that sensitive data is archived and protected.</t>
  </si>
  <si>
    <t>Run the following command to set permissions on all existing log files:
# find /var/log -type f -exec chmod g-wx,o-rwx {} +.</t>
  </si>
  <si>
    <t>Configure permissions on all logfiles. One method for implementing the recommended state is to perform the following:
# find /var/log -type f -exec chmod g-wx,o-rwx {} +</t>
  </si>
  <si>
    <t>To close this finding, please provide a screenshot of the permissions on files under /var/log or output produced from executing the recommendation statement with the agency's CAP.</t>
  </si>
  <si>
    <t>SUSE11-108</t>
  </si>
  <si>
    <t xml:space="preserve">Enable rsyslog Service </t>
  </si>
  <si>
    <t>Once the `rsyslog` package is installed it needs to be activated.</t>
  </si>
  <si>
    <t xml:space="preserve">Run the following command and verify runlevels 2 through 5 are "on":
# chkconfig --list syslog
syslog 0:off 1:off 2:on 3:on 4:on 5:on 6:off
Run the following command and verify `SYSLOG_DAEMON` is set to "`rsyslogd`":
# grep ^SYSLOG_DAEMON /etc/sysconfig/syslog
SYSLOG_DAEMON="rsyslogd"
</t>
  </si>
  <si>
    <t>Rsyslog is enabled.</t>
  </si>
  <si>
    <t xml:space="preserve">syslog has not been turned off and/or rsyslog has not been turned on. </t>
  </si>
  <si>
    <t>4.2.1</t>
  </si>
  <si>
    <t>4.2.1.1</t>
  </si>
  <si>
    <t>If the `rsyslog` service is not activated the system may default to the `syslogd` service or lack logging instead.</t>
  </si>
  <si>
    <t>Run the following command to enable `syslog`:
# chkconfig syslog on
Edit the /etc/sysconfig/syslog file and set `SYSLOG_DAEMON` is set to "`rsyslogd`":
SYSLOG_DAEMON="rsyslogd".</t>
  </si>
  <si>
    <t>Enable the rsyslog Service. One method for implementing the recommended state is to perform the following:
# systemctl enable rsyslog</t>
  </si>
  <si>
    <t>SUSE11-109</t>
  </si>
  <si>
    <t xml:space="preserve">Configure Logging </t>
  </si>
  <si>
    <t>The `/etc/rsyslog.conf` and `/etc/rsyslog.d/*.conf` files specifies rules for logging and which files are to be used to log certain classes of messages.</t>
  </si>
  <si>
    <t xml:space="preserve">Review the contents of the `/etc/rsyslog.conf` and `/etc/rsyslog.d/*.conf` files to ensure appropriate logging is set. In addition, run the following command and verify that the log files are logging information:
# ls -l /var/log/
</t>
  </si>
  <si>
    <t>Rsyslog logging is enabled and has a logging destination on the operating system set.</t>
  </si>
  <si>
    <t xml:space="preserve">/etc/rsyslog.conf has not been configured appropriately. </t>
  </si>
  <si>
    <t>HAU17</t>
  </si>
  <si>
    <t>HAU17:  Audit logs do not capture sufficient auditable events</t>
  </si>
  <si>
    <t>4.2.1.2</t>
  </si>
  <si>
    <t>A great deal of important security-related information is sent via `rsyslog` (e.g., successful and failed su attempts, failed login attempts, root login attempts, etc.).</t>
  </si>
  <si>
    <t xml:space="preserve">Edit the following lines in the `/etc/rsyslog.conf` and `/etc/rsyslog.d/*.conf` files as appropriate for your environment:
*.emerg:omusrmsg:*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
</t>
  </si>
  <si>
    <t>Configure the logging options to capture all relevant security information (e.g., successful and failed su attempts, failed login attempts, root login attempts, etc.).</t>
  </si>
  <si>
    <t>SUSE11-110</t>
  </si>
  <si>
    <t xml:space="preserve">Configure rsyslog Default File Permissions </t>
  </si>
  <si>
    <t>rsyslog will create logfiles that do not already exist on the system. This setting controls what permissions will be applied to these newly created files.</t>
  </si>
  <si>
    <t xml:space="preserve">Run the following command and verify that `$FileCreateMode` is `0640` or more restrictive:
# grep ^\$FileCreateMode /etc/rsyslog.conf /etc/rsyslog.d/*.conf
</t>
  </si>
  <si>
    <t>Rsyslog created files have 640 or more strict permissions when created.</t>
  </si>
  <si>
    <t xml:space="preserve">/etc/rsyslog.conf file has not been configured appropriately. </t>
  </si>
  <si>
    <t>4.2.1.3</t>
  </si>
  <si>
    <t>Edit the `/etc/rsyslog.conf` and `/etc/rsyslog.d/*.conf` files and set `$FileCreateMode` to `0640` or more restrictive:
$FileCreateMode 0640.</t>
  </si>
  <si>
    <t>Configure the default rsyslog file permissions. One method for implementing the recommended state is to perform the following:
Edit the /etc/rsyslog.conf and/etc/rsyslog.d/*.conf files and set $FileCreateMode to0640 or more restrictive:
$FileCreateMode 0640</t>
  </si>
  <si>
    <t>SUSE11-111</t>
  </si>
  <si>
    <t>Configure rsyslog  to send logs to a Remote Log Host</t>
  </si>
  <si>
    <t>The `rsyslog` utility supports the ability to send logs it gathers to a remote log host running `syslogd(8)` or to receive messages from remote hosts, reducing administrative overhead.</t>
  </si>
  <si>
    <t xml:space="preserve">Review the `/etc/rsyslog.conf` and `/etc/rsyslog.d/*.conf` files and verify that logs are sent to a central host (where `loghost.example.com` is the name of your central log host):
# grep "^*.*[^I][^I]*@" /etc/rsyslog.conf /etc/rsyslog.d/*.conf
*.* @@loghost.example.com
</t>
  </si>
  <si>
    <t>Rsyslog defines a centralized logging solution to send logs.</t>
  </si>
  <si>
    <t>Logs are not being sent to a remote log host.</t>
  </si>
  <si>
    <t>4.2.1.4</t>
  </si>
  <si>
    <t>Storing log data on a remote host protects log integrity from local attacks. If an attacker gains root access on the local system, they could tamper with or remove log data that is stored on the local system</t>
  </si>
  <si>
    <t>Edit the `/etc/rsyslog.conf` and `/etc/rsyslog.d/*.conf` files and add the following line (where `loghost.example.com` is the name of your central log host).
*.* @@loghost.example.com
Run the following command to reload the `rsyslogd` configuration:
# pkill -HUP rsyslogd.</t>
  </si>
  <si>
    <t>Configure rsyslog to send logs to a remote log host. One method for implementing the recommended state is to perform the following:
Edit the/etc/rsyslog.conf` and/etc/rsyslog.d/*.conf` files and add the following line (whereloghost.example.com` is the name of the Agency central log host).
*.* @@loghost.example.com
Run the following command to reload the rsyslogd` configuration:
# pkill -HUP rsyslogd.</t>
  </si>
  <si>
    <t>SUSE11-112</t>
  </si>
  <si>
    <t>Set remote rsyslog messages to only accepted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</si>
  <si>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t>
  </si>
  <si>
    <t xml:space="preserve">Run the following commands and verify the resulting lines are uncommented on designated log hosts and commented or removed on all others:
# grep '$ModLoad imtcp' /etc/rsyslog.conf /etc/rsyslog.d/*.conf
$ModLoad imtcp
# grep '$InputTCPServerRun' /etc/rsyslog.conf /etc/rsyslog.d/*.conf
$InputTCPServerRun 514
</t>
  </si>
  <si>
    <t>Remote Rsyslog messages are only accepted on designated log hosts.</t>
  </si>
  <si>
    <t>rsyslog is not listening for remote messages</t>
  </si>
  <si>
    <t>HAU14</t>
  </si>
  <si>
    <t>HAU14:  Remote access is not logged</t>
  </si>
  <si>
    <t>4.2.1.5</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</si>
  <si>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</si>
  <si>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</si>
  <si>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Only accept remote rsyslog messages on designated log hosts. One method for implementing the recommended state is to perform the following:
For hosts that are designated as log hosts, edit the/etc/rsyslog.conf` file and un-comment or add the following lines:
$ModLoad imtcp
$InputTCPServerRun 514
For hosts that are not designated as log hosts, edit the/etc/rsyslog.conf` file and comment or remove the following lines:
# $ModLoad imtcp
# $InputTCPServerRun 514
Run the following command to reload the rsyslogd` configuration:
# pkill -HUP rsyslogd.</t>
  </si>
  <si>
    <t>To close this finding, please provide screenshot showing remote rsyslog messages are only accepted on designated log hosts with the agency's CAP.</t>
  </si>
  <si>
    <t>SUSE11-113</t>
  </si>
  <si>
    <t xml:space="preserve">Enable syslog-ng Service </t>
  </si>
  <si>
    <t>Once the `syslog-ng` package is installed it needs to be activated.</t>
  </si>
  <si>
    <t xml:space="preserve">Run the following command and verify runlevels 2 through 5 are "on":
# chkconfig --list syslog
syslog 0:off 1:off 2:on 3:on 4:on 5:on 6:off
Run the following command and verify `SYSLOG_DAEMON` is set to " `syslog-ng` ":
# grep ^SYSLOG_DAEMON /etc/sysconfig/syslog
SYSLOG_DAEMON="syslog-ng"
</t>
  </si>
  <si>
    <t>syslog-ng is enabled.</t>
  </si>
  <si>
    <t xml:space="preserve">syslog has not been turned off and/or syslog-ng has not been turned on. </t>
  </si>
  <si>
    <t>4.2.2</t>
  </si>
  <si>
    <t>4.2.2.1</t>
  </si>
  <si>
    <t>If the `syslog-ng` service is not activated the system may default to the `syslogd` service or lack logging instead.</t>
  </si>
  <si>
    <t>Run the following command to enable `syslog`:
# chkconfig syslog on
Edit the /etc/sysconfig/syslog file and set `SYSLOG_DAEMON` is set to " `syslog-ng` ":
SYSLOG_DAEMON="syslog-ng".</t>
  </si>
  <si>
    <t>Enable the syslog-ng service. One method for implementing the recommended state is to perform the following:
# systemctl enable syslog-ng.</t>
  </si>
  <si>
    <t>SUSE11-114</t>
  </si>
  <si>
    <t>Enable syslog-ng Logging</t>
  </si>
  <si>
    <t>The `/etc/syslog-ng/syslog-ng.conf` file specifies rules for logging and which files are to be used to log certain classes of messages.</t>
  </si>
  <si>
    <t xml:space="preserve">Review the contents of the `/etc/syslog-ng/syslog-ng.conf` file to ensure appropriate logging is set. In addition, run the following command and ensure that the log files are logging information:
# ls -l /var/log/
</t>
  </si>
  <si>
    <t>syslog-ng logging is enabled and has a logging destination on the operating system set.</t>
  </si>
  <si>
    <t xml:space="preserve">/etc/syslog-ng/syslog-ng.conf has not been configured appropriately. </t>
  </si>
  <si>
    <t>4.2.2.2</t>
  </si>
  <si>
    <t>A great deal of important security-related information is sent via `syslog-ng` (e.g., successful and failed su attempts, failed login attempts, root login attempts, etc.).</t>
  </si>
  <si>
    <t xml:space="preserve">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
</t>
  </si>
  <si>
    <t>Enable syslog-ng Logging. One method to implement the recommended state is to run the following  command:
# pkill -HUP syslog-ng.</t>
  </si>
  <si>
    <t>SUSE11-115</t>
  </si>
  <si>
    <t xml:space="preserve">Configure syslog-ng Default File Permissions </t>
  </si>
  <si>
    <t>syslog-ng will create logfiles that do not already exist on the system. This setting controls what permissions will be applied to these newly created files.</t>
  </si>
  <si>
    <t xml:space="preserve">Run the following command and verify the `perm` option is `0640` or more restrictive:
# grep ^options /etc/syslog-ng/syslog-ng.conf
options { chain_hostnames(off); flush_lines(0); perm(0640); stats_freq(3600); threaded(yes); };
</t>
  </si>
  <si>
    <t>syslog-ng created files have 640 or more strict permissions when created.</t>
  </si>
  <si>
    <t>4.2.2.3</t>
  </si>
  <si>
    <t>It is important to ensure that log files exist and have the correct permissions to ensure that sensitive `syslog-ng` data is archived and protected.</t>
  </si>
  <si>
    <t xml:space="preserve">Edit the `/etc/syslog-ng/syslog-ng.conf` and set `perm` option to `0640` or more restrictive:
options { chain_hostnames(off); flush_lines(0); perm(0640); stats_freq(3600); threaded(yes); };
</t>
  </si>
  <si>
    <t>Configure syslog-ng Default File Permissions. One method to implement the recommended state is to edit the `/etc/syslog-ng/syslog-ng.conf` and set `perm` option to `0640` or more restrictive:
options { chain_hostnames(off); flush_lines(0); perm(0640); stats_freq(3600); threaded(yes); };.</t>
  </si>
  <si>
    <t>SUSE11-116</t>
  </si>
  <si>
    <t>Configure syslog-ng  to send Logs to a Remote Log Host</t>
  </si>
  <si>
    <t>The `syslog-ng` utility supports the ability to send logs it gathers to a remote log host or to receive messages from remote hosts, reducing administrative overhead.</t>
  </si>
  <si>
    <t xml:space="preserve">Review the `/etc/syslog-ng/syslog-ng.conf` file and verify that logs are sent to a central host (where `logfile.example.com` is the name of your central log host):
destination logserver { tcp("logfile.example.com" port(514)); };
log { source(src); destination(logserver); };
</t>
  </si>
  <si>
    <t>syslog-ng defines a centralized logging solution to send logs.</t>
  </si>
  <si>
    <t>4.2.2.4</t>
  </si>
  <si>
    <t>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</si>
  <si>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Configure syslog-ng  to send Logs to a Remote Log Host. One method to implement the recommended state is to run the following  command to reload the `syslog-ng` configuration:
# pkill -HUP syslog-ng.</t>
  </si>
  <si>
    <t>SUSE11-117</t>
  </si>
  <si>
    <t>Configure Remote syslog-ng Messages to only accepted on Designated Log Hosts</t>
  </si>
  <si>
    <t>By default, `syslog-ng` does not listen for log messages coming in from remote systems.</t>
  </si>
  <si>
    <t xml:space="preserve">Review the /etc/syslog-ng/syslog-ng.conf file and verify the following lines are configured appropriately on designated log hosts:
source net{ tcp(); };
destination remote { file("/var/log/remote/${FULLHOST}-log"); };
log { source(net); destination(remote); };
</t>
  </si>
  <si>
    <t>Remote syslog-ng messages are only accepted on designated log hosts.</t>
  </si>
  <si>
    <t>4.2.2.5</t>
  </si>
  <si>
    <t>The guidance in the section ensures that remote log hosts are configured to only accept `syslog-ng` data from hosts within the specified domain and that those systems that are not designed to be log hosts do not accept any remote `syslog-ng` messages. This provides protection from spoofed log data and ensures that system administrators are reviewing reasonably complete syslog data in a central location.</t>
  </si>
  <si>
    <t xml:space="preserve">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
</t>
  </si>
  <si>
    <t xml:space="preserve">Configure Remote syslog-ng Messages to only accepted on Designated Log Hosts. One method to implement the recommended state is to run the following command to reload the `syslog-ng` configuration:
# pkill -HUP syslog-ng.
</t>
  </si>
  <si>
    <t>To close this finding, please provide screenshot showing remote syslog-ng messages are only accepted on designated log hosts with the agency's CAP.</t>
  </si>
  <si>
    <t>SUSE11-118</t>
  </si>
  <si>
    <t>Restrict Root Login is System Console</t>
  </si>
  <si>
    <t>The file `/etc/securetty` contains a list of valid terminals that may be logged in directly as root.</t>
  </si>
  <si>
    <t xml:space="preserve"># cat /etc/securetty
</t>
  </si>
  <si>
    <t>SecureTTY defines only local lines.</t>
  </si>
  <si>
    <t xml:space="preserve">Root login has not been restricted on the system console. </t>
  </si>
  <si>
    <t>5</t>
  </si>
  <si>
    <t>5.5</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</si>
  <si>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</si>
  <si>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</si>
  <si>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Restrict root login to the system console by removing entries in the in the /etc/securetty file that are not in a physically secure location.</t>
  </si>
  <si>
    <t>To close this finding, please provide a screenshot of the /etc/securetty file along with an explanation for each vty entry with the agency's CAP.</t>
  </si>
  <si>
    <t>SUSE11-119</t>
  </si>
  <si>
    <t xml:space="preserve">Restrict Access to the su Command </t>
  </si>
  <si>
    <t>The `su` command allows a user to run a command or shell as another user. The program has been superseded by `sudo` , which allows for more granular control over privileged access. Normally, the `su` command can be executed by any user. By uncommenting the `pam_wheel.so` statement in `/etc/pam.d/su` , the `su` command will only allow users in the wheel group to execute `su` .</t>
  </si>
  <si>
    <t xml:space="preserve">Run the following command and verify output includes matching line:
# grep pam_wheel.so /etc/pam.d/su
auth required pam_wheel.so use_uid
Run the following command and verify users in `wheel` group match site policy:
# grep wheel /etc/group
wheel:x:10:root,
</t>
  </si>
  <si>
    <t>Access to the su command is restricted.</t>
  </si>
  <si>
    <t xml:space="preserve">Access to the su command has not been restricted. </t>
  </si>
  <si>
    <t>5.6</t>
  </si>
  <si>
    <t>Restricting the use of `su` , and using `sudo` in its place, provides system administrators better control of the escalation of user privileges to execute privileged commands. The sudo utility also provides a better logging and audit mechanism, as it can log each command executed via `sudo` , whereas `su` can only record that a user executed the `su` program.</t>
  </si>
  <si>
    <t>Add the following line to the `/etc/pam.d/su` file:
auth required pam_wheel.so use_uid
Create a comma separated list of users in the wheel statement in the `/etc/group` file:
wheel:x:10:root,.</t>
  </si>
  <si>
    <t xml:space="preserve">Restrict access to the su command. One method for implementing the recommended state is to perform the following:
Add the following line to the /etc/pam.d/su file:
auth required pam_wheel.so use_uid
Create a comma separated list of users in the wheel statement in the /etc/group file:
wheel:x:10:root,
</t>
  </si>
  <si>
    <t>To close this finding, please provide a screenshot of users with the su privilege with the agency's CAP.</t>
  </si>
  <si>
    <t>SUSE11-120</t>
  </si>
  <si>
    <t>Enable cron daemon</t>
  </si>
  <si>
    <t>The `cron` daemon is used to execute batch jobs on the system.</t>
  </si>
  <si>
    <t xml:space="preserve">Run the following command and verify runlevels 2 through 5 are "on":
# chkconfig --list cron
cron 0:off 1:off 2:on 3:on 4:on 5:on 6:off
</t>
  </si>
  <si>
    <t>cron is enabled. 
Output contains the following:
enabled</t>
  </si>
  <si>
    <t>Cron has not been enabled.</t>
  </si>
  <si>
    <t>HSC16</t>
  </si>
  <si>
    <t>HSC16:  System does not meet common criteria requirements</t>
  </si>
  <si>
    <t>5.1</t>
  </si>
  <si>
    <t>5.1.1</t>
  </si>
  <si>
    <t>While there may not be user jobs that need to be run on the system, the system does have maintenance jobs that may include security monitoring that have to run, and `cron` is used to execute them.</t>
  </si>
  <si>
    <t>Run the following command to enable `cron`:
# chkconfig cron on.</t>
  </si>
  <si>
    <t xml:space="preserve">Enable the cron daemon. One method for implementing the recommended state is to perform the following:
Run the following command to enable Cron:
# systemctl enable crond
</t>
  </si>
  <si>
    <t>SUSE11-121</t>
  </si>
  <si>
    <t xml:space="preserve">Configure Permissions on /etc/crontab </t>
  </si>
  <si>
    <t>The `/etc/crontab` file is used by `cron` to control its own jobs. The commands in this item make sure that root is the user and group owner of the file and that only the owner can access the file.</t>
  </si>
  <si>
    <t xml:space="preserve">Run the following command and verify `Uid` and `Gid` are both `0/root` and `Access` does not grant permissions to `group` or `other`:
# stat /etc/crontab
Access: (0600/-rw-------) Uid: ( 0/ root) Gid: ( 0/ root)
</t>
  </si>
  <si>
    <t xml:space="preserve">Output is emitted and /etc/crontab is User and Group owned by root and no other user. </t>
  </si>
  <si>
    <t>User/Group Owner permissions on /etc/crontab have not been configured appropriately.</t>
  </si>
  <si>
    <t>5.1.2</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</si>
  <si>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</si>
  <si>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Run the following commands to set ownership and permissions on `/etc/crontab`:
# chown root:root /etc/crontab
# chmod og-rwx /etc/crontab.</t>
  </si>
  <si>
    <t>Configure permissions on the /etc/crontab file. One method for implementing the recommended state is to perform the following:
# chown root:root /etc/crontab
# chmod og-rwx /etc/crontab</t>
  </si>
  <si>
    <t>To close this finding, please provide the output of the ls -l /etc/crontab command with the agency's CAP.</t>
  </si>
  <si>
    <t>SUSE11-122</t>
  </si>
  <si>
    <t xml:space="preserve">Configure Permissions on /etc/cron.hourly </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</si>
  <si>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</si>
  <si>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/etc/cron.hourly
Access: (0700/-rw-------) Uid: ( 0/ root) Gid: ( 0/ root)
</t>
  </si>
  <si>
    <t xml:space="preserve">Output is emitted and /etc/cron.hourly is User and Group owned by root and no other user. </t>
  </si>
  <si>
    <t>User/Group Owner permissions on /etc/cron.hourly have not been configured appropriately.</t>
  </si>
  <si>
    <t>5.1.3</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</si>
  <si>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</si>
  <si>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 xml:space="preserve">Run the following commands to set ownership and permissions on `/etc/cron.hourly`:
# chown root:root /etc/cron.hourly
# chmod og-rwx /etc/cron.hourly
</t>
  </si>
  <si>
    <t>Configure permissions on the /etc/cron.hourly file. One method for implementing the recommended state is to perform the following:
# chown root:root /etc/cron.hourly
# chmod og-rwx /etc/cron.hourly</t>
  </si>
  <si>
    <t xml:space="preserve"> To close this finding, please provide the output of the ls -l /etc/cron.hourly command with the agency's CAP.</t>
  </si>
  <si>
    <t>SUSE11-123</t>
  </si>
  <si>
    <t xml:space="preserve">Configure Permissions on /etc/cron.daily </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</si>
  <si>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</si>
  <si>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/etc/cron.daily
Access: (0700/-rw-------) Uid: ( 0/ root) Gid: ( 0/ root)
</t>
  </si>
  <si>
    <t xml:space="preserve">Output is emitted and /etc/cron.daily is User and Group owned by root and no other user. </t>
  </si>
  <si>
    <t>User/Group Owner permissions on /etc/cron.daily have not been configured appropriately.</t>
  </si>
  <si>
    <t>5.1.4</t>
  </si>
  <si>
    <t>Run the following commands to set ownership and permissions on `/etc/cron.daily`:
# chown root:root /etc/cron.daily
# chmod og-rwx /etc/cron.daily.</t>
  </si>
  <si>
    <t>Configure permissions on the /etc/cron.daily file. One method for implementing the recommended state is to perform the following:
# chown root:root /etc/cron.daily
# chmod og-rwx /etc/cron.daily</t>
  </si>
  <si>
    <t>To close this finding, please provide the output of the ls -l /etc/cron.daily  command with the agency's CAP.</t>
  </si>
  <si>
    <t>SUSE11-124</t>
  </si>
  <si>
    <t>Configure Permissions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</si>
  <si>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</si>
  <si>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/etc/cron.weekly
Access: (0700/-rw-------) Uid: ( 0/ root) Gid: ( 0/ root)
</t>
  </si>
  <si>
    <t xml:space="preserve">Output is emitted /etc/cron.weekly is User and Group owned by root and no other user. </t>
  </si>
  <si>
    <t>User/Group Owner permissions on /etc/cron.weekly have not been configured appropriately.</t>
  </si>
  <si>
    <t>5.1.5</t>
  </si>
  <si>
    <t xml:space="preserve">Run the following commands to set ownership and permissions on `/etc/cron.weekly`:
# chown root:root /etc/cron.weekly
# chmod og-rwx /etc/cron.weekly
</t>
  </si>
  <si>
    <t>Configure permissions on the /etc/cron.weekly file. One method for implementing the recommended state is to perform the following:
# chown root:root /etc/cron.weekly
# chmod og-rwx /etc/cron.weekly</t>
  </si>
  <si>
    <t xml:space="preserve"> To close this finding, please provide the output of the ls -l /etc/cron.weekly command with the agency's CAP.</t>
  </si>
  <si>
    <t>SUSE11-125</t>
  </si>
  <si>
    <t>Configure Permissions on /etc/cron.monthly</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</si>
  <si>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</si>
  <si>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/etc/cron.monthly
Access: (0700/-rw-------) Uid: ( 0/ root) Gid: ( 0/ root)
</t>
  </si>
  <si>
    <t xml:space="preserve">Output is emitted and /etc/cron.monthly is User and Group owned by root and no other user. </t>
  </si>
  <si>
    <t>User/Group Owner permissions on /etc/cron.monthly have not been configured appropriately.</t>
  </si>
  <si>
    <t>5.1.6</t>
  </si>
  <si>
    <t>Run the following commands to set ownership and permissions on `/etc/cron.monthly`:
# chown root:root /etc/cron.monthly
# chmod og-rwx /etc/cron.monthly.</t>
  </si>
  <si>
    <t>Configure permissions on the /etc/cron.monthly file. One method for implementing the recommended state is to perform the following:
# chown root:root /etc/cron.monthly
# chmod og-rwx /etc/cron.monthly</t>
  </si>
  <si>
    <t>To close this finding, please provide the output of the ls -l /etc/cron.monthly command with the agency's CAP.</t>
  </si>
  <si>
    <t>SUSE11-126</t>
  </si>
  <si>
    <t xml:space="preserve">Configure Permissions on /etc/cron.d </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</si>
  <si>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</si>
  <si>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/etc/cron.d
Access: (0700/-rw-------) Uid: ( 0/ root) Gid: ( 0/ root)
</t>
  </si>
  <si>
    <t xml:space="preserve">Output is emitted and /etc/cron.d is User and Group owned by root and no other user. </t>
  </si>
  <si>
    <t>User/Group Owner permissions on /etc/cron.d have not been configured appropriately.</t>
  </si>
  <si>
    <t>5.1.7</t>
  </si>
  <si>
    <t>Run the following commands to set ownership and permissions on `/etc/cron.d`:
# chown root:root /etc/cron.d
# chmod og-rwx /etc/cron.d.</t>
  </si>
  <si>
    <t>Configure permissions to be no less restrictive than 600 for the root user on the /etc/cron.d file. One method for implementing the recommended state is to perform the following:
# chown root:root /etc/cron.d
# chmod og-rwx /etc/cron.d</t>
  </si>
  <si>
    <t>To close this finding, please provide the output of the ls -l /etc/cron.d command with the agency's CAP.</t>
  </si>
  <si>
    <t>SUSE11-127</t>
  </si>
  <si>
    <t>Restrict at/cron to Authorized Users</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</si>
  <si>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</si>
  <si>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</si>
  <si>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</si>
  <si>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 xml:space="preserve">at/cron has not been restricted to authorized users. </t>
  </si>
  <si>
    <t>5.1.8</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</si>
  <si>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</si>
  <si>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</si>
  <si>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 xml:space="preserve">Restrict at/cron to authorized users only. One method for implementing the recommended state is to perform the following:
Run the following commands to remove/etc/cron.deny and/etc/at.deny and create and set permissions and ownership for/etc/cron.allow and/etc/at.allow:
# rm /etc/cron.deny
# rm /etc/at.deny
# touch /etc/cron.allow
# touch /etc/at.allow
# chmod og-rwx /etc/cron.allow
# chmod og-rwx /etc/at.allow
# chown root:root /etc/cron.allow
# chown root:root /etc/at.allow
</t>
  </si>
  <si>
    <t>To close this finding, please provide a screenshot of the contents of the /etc/cron.allow and /etc/at.allow file settings with the agency's CAP.</t>
  </si>
  <si>
    <t>SUSE11-128</t>
  </si>
  <si>
    <t xml:space="preserve">Configure Permissions on /etc/ssh/sshd_config </t>
  </si>
  <si>
    <t>The `/etc/ssh/sshd_config` file contains configuration specifications for `sshd`. The command below sets the owner and group of the file to root.</t>
  </si>
  <si>
    <t xml:space="preserve">Run the following command and verify `Uid` and `Gid` are both `0/root` and `Access` does not grant permissions to `group` or `other`:
# stat /etc/ssh/sshd_config
Access: (0600/-rw-------) Uid: ( 0/ root) Gid: ( 0/ root)
</t>
  </si>
  <si>
    <t>/etc/ssh/sshd_config file only allows read and write access to root. The file must be less permissive than 600.</t>
  </si>
  <si>
    <t>User/Group Owner permissions on /etc/ssh/sshd_config have not been configured appropriately.</t>
  </si>
  <si>
    <t>5.2</t>
  </si>
  <si>
    <t>5.2.1</t>
  </si>
  <si>
    <t>The `/etc/ssh/sshd_config` file needs to be protected from unauthorized changes by non-privileged users.</t>
  </si>
  <si>
    <t xml:space="preserve">Run the following commands to set ownership and permissions on `/etc/ssh/sshd_config`:
# chown root:root /etc/ssh/sshd_config
# chmod og-rwx /etc/ssh/sshd_config
</t>
  </si>
  <si>
    <t>Configure permissions to be no less restrictive than 600 for the root user on the /etc/ssh/sshd_config file. One method for implementing the recommended state is to perform the following:
# chown root:root /etc/ssh/sshd_config
# chmod og-rwx /etc/ssh/sshd_config</t>
  </si>
  <si>
    <t>To close this finding, please provide the output of the ls -l /etc/ssh/sshd_config command with the agency's CAP.</t>
  </si>
  <si>
    <t>SUSE11-129</t>
  </si>
  <si>
    <t>Set SSH Protocol to 2</t>
  </si>
  <si>
    <t>SSH supports two different and incompatible protocols: SSH1 and SSH2. SSH1 was the original protocol and was subject to security issues. SSH2 is more advanced and secure.</t>
  </si>
  <si>
    <t xml:space="preserve">Run the following command and verify that output matches:
# grep "^Protocol" /etc/ssh/sshd_config
Protocol 2
</t>
  </si>
  <si>
    <t>SSH is not using v1 compatibility, only v2 connections are accepted.
Output contains the following:
Protocol 2</t>
  </si>
  <si>
    <t xml:space="preserve">SSH v2 is not being utilized on the system. </t>
  </si>
  <si>
    <t>HCM9: Systems are not deployed using the concept of least privilege</t>
  </si>
  <si>
    <t>5.2.2</t>
  </si>
  <si>
    <t>SSH v1 suffers from insecurities that do not affect SSH v2.</t>
  </si>
  <si>
    <t xml:space="preserve">Edit the `/etc/ssh/sshd_config` file to set the parameter as follows:
Protocol 2
</t>
  </si>
  <si>
    <t xml:space="preserve">Set SSH Protocol to '2'. One method for implementing the recommended state is to perform the following:
Edit the /etc/ssh/sshd_config file to set the parameter as follows:
Protocol 2
</t>
  </si>
  <si>
    <t>To close this finding, please provide a screenshot of the allowed SSH Protocols in the /etc/ssh/sshd_config' file with the agency's CAP.</t>
  </si>
  <si>
    <t>SUSE11-130</t>
  </si>
  <si>
    <t>Set SSH LogLevel to INFO</t>
  </si>
  <si>
    <t>The `INFO` parameter specifies that login and logout activity will be logged.</t>
  </si>
  <si>
    <t xml:space="preserve">Run the following command and verify that output matches:
# grep "^LogLevel" /etc/ssh/sshd_config
LogLevel INFO
</t>
  </si>
  <si>
    <t>LogLevel is set to INFO
Output contains the following:
LogLevel INFO</t>
  </si>
  <si>
    <t>LogLevel has not been set to INFO.</t>
  </si>
  <si>
    <t>5.2.3</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</si>
  <si>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</si>
  <si>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Edit the `/etc/ssh/sshd_config` file to set the parameter as follows:
LogLevel INFO.</t>
  </si>
  <si>
    <t>Set SSH LogLevel to 'INFO.' One method for implementing the recommended state is to perform the following:
Edit the/etc/ssh/sshd_config` file to set the parameter as follows:
LogLevel INFO</t>
  </si>
  <si>
    <t>SUSE11-131</t>
  </si>
  <si>
    <t xml:space="preserve">Disable SSH X11 Forwarding </t>
  </si>
  <si>
    <t>The X11Forwarding parameter provides the ability to tunnel X11 traffic through the connection to enable remote graphic connections.</t>
  </si>
  <si>
    <t xml:space="preserve">Run the following command and verify that output matches:
# grep "^X11Forwarding" /etc/ssh/sshd_config
X11Forwarding no
</t>
  </si>
  <si>
    <t>SSH X11 Forwarding has been disabled. 
Output contains the following:
X11Forwarding no</t>
  </si>
  <si>
    <t xml:space="preserve">SSH X11 forwarding has not been disabled. </t>
  </si>
  <si>
    <t>5.2.4</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</si>
  <si>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</si>
  <si>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 xml:space="preserve">Edit the `/etc/ssh/sshd_config` file to set the parameter as follows:
X11Forwarding no
</t>
  </si>
  <si>
    <t xml:space="preserve">Disable SSH X11 forwarding. One method for implementing the recommended state is to perform the following:
Edit the /etc/ssh/sshd_config file to set the parameter as follows:
X11Forwarding no
</t>
  </si>
  <si>
    <t>To close this finding, please provide a screenshot of the X11 forwarding setting in the /etc/ssh/sshd_config file with the agency's CAP.</t>
  </si>
  <si>
    <t>SUSE11-132</t>
  </si>
  <si>
    <t>Set SSH MaxAuthTries to 3 or less</t>
  </si>
  <si>
    <t>The `MaxAuthTries` parameter specifies the maximum number of authentication attempts permitted per connection. When the login failure count reaches half the number, error messages will be written to the `syslog` file detailing the login failure.</t>
  </si>
  <si>
    <t xml:space="preserve">Run the following command and verify that output `MaxAuthTries` is 3 or less:
# grep "^MaxAuthTries" /etc/ssh/sshd_config
MaxAuthTries 3
</t>
  </si>
  <si>
    <t>SSH MaxAuthTries is set to 3 or Less
Output contains the following:
MaxAuthTries 3</t>
  </si>
  <si>
    <t>SSH MaxAuthTries has not been set to 3 or less.</t>
  </si>
  <si>
    <t>Update MaxAuth Tries from 4 to 3</t>
  </si>
  <si>
    <t>HAC15</t>
  </si>
  <si>
    <t>HAC15:  User accounts not locked out after 3 unsuccessful login attempts</t>
  </si>
  <si>
    <t>5.2.5</t>
  </si>
  <si>
    <t>Setting the `MaxAuthTries` parameter to a low number will minimize the risk of successful brute force attacks to the SSH server. While the recommended setting is 4, set the number based on site policy.</t>
  </si>
  <si>
    <t>Edit the `/etc/ssh/sshd_config` file to set the parameter as follows:
MaxAuthTries 3.</t>
  </si>
  <si>
    <t xml:space="preserve">Set MaxAuthTries to '3.' One method for implementing the recommended state is to perform the following:
Edit the /etc/ssh/sshd_config file to set the parameter as follows:
MaxAuthTries 3
</t>
  </si>
  <si>
    <t>To close this finding, please provide a screenshot of the Set MaxAuthTries setting in the /etc/ssh/sshd_config file with the agency's CAP.</t>
  </si>
  <si>
    <t>SUSE11-133</t>
  </si>
  <si>
    <t>Enable SSH IgnoreRhosts</t>
  </si>
  <si>
    <t>The `IgnoreRhosts` parameter specifies that `.rhosts` and `.shosts` files will not be used in `RhostsRSAAuthentication` or `HostbasedAuthentication` .</t>
  </si>
  <si>
    <t xml:space="preserve">Run the following command and verify that output matches:
# grep "^IgnoreRhosts" /etc/ssh/sshd_config
IgnoreRhosts yes
</t>
  </si>
  <si>
    <t>SSH IgnoreRhosts is set to Yes
Output contains the following:
IgnoreRhosts yes</t>
  </si>
  <si>
    <t>SSH IgnoreRhosts has not been set to Yes.</t>
  </si>
  <si>
    <t>5.2.6</t>
  </si>
  <si>
    <t>Setting this parameter forces users to enter a password when authenticating with ssh.</t>
  </si>
  <si>
    <t>Edit the `/etc/ssh/sshd_config` file to set the parameter as follows:
IgnoreRhosts yes.</t>
  </si>
  <si>
    <t xml:space="preserve">Enable SSH IgnoreRhosts. One method for implementing the recommended state is to perform the following:
Edit the /etc/ssh/sshd_config file to set the parameter as follows:
IgnoreRhosts yes
</t>
  </si>
  <si>
    <t>To close this finding, please provide a screenshot of the SSH IgnoreRhosts setting in the /etc/ssh/sshd_config file with the agency's CAP.</t>
  </si>
  <si>
    <t>SUSE11-134</t>
  </si>
  <si>
    <t xml:space="preserve">Disable SSH HostbasedAuthentication </t>
  </si>
  <si>
    <t>The `HostbasedAuthentication` parameter specifies if authentication is allowed through trusted hosts via the user of `.rhosts` , or `/etc/hosts.equiv` , along with successful public key client host authentication. This option only applies to SSH Protocol Version 2.</t>
  </si>
  <si>
    <t xml:space="preserve">Run the following command and verify that output matches:
# grep "^HostbasedAuthentication" /etc/ssh/sshd_config
HostbasedAuthentication no
</t>
  </si>
  <si>
    <t>SSH HostbasedAuthentication is set to No
Output contains the following:
HostbasedAuthentication no</t>
  </si>
  <si>
    <t>SSH HostbasedAuthentication has not been set to No.</t>
  </si>
  <si>
    <t>5.2.7</t>
  </si>
  <si>
    <t>Even though the `.rhosts` files are ineffective if support is disabled in `/etc/pam.conf` , disabling the ability to use `.rhosts` files in SSH provides an additional layer of protection .</t>
  </si>
  <si>
    <t>Edit the `/etc/ssh/sshd_config` file to set the parameter as follows:
HostbasedAuthentication no.</t>
  </si>
  <si>
    <t xml:space="preserve">Disable SSH HostbasedAuthentication. One method for implementing the recommended state is to perform the following:
Edit the /etc/ssh/sshd_config file to set the parameter as follows:
HostbasedAuthentication no
</t>
  </si>
  <si>
    <t>To close this finding, please provide a screenshot of the SSH HostbasedAuthentication setting in the /etc/ssh/sshd_config file with the agency's CAP.</t>
  </si>
  <si>
    <t>SUSE11-135</t>
  </si>
  <si>
    <t xml:space="preserve">Disable SSH PermitEmptyPasswords </t>
  </si>
  <si>
    <t>Disable SSH Root Login</t>
  </si>
  <si>
    <t>The `PermitRootLogin` parameter specifies if the root user can log in using ssh(1). The default is no.</t>
  </si>
  <si>
    <t xml:space="preserve">Run the following command and verify that output matches:
# grep "^PermitRootLogin" /etc/ssh/sshd_config
PermitRootLogin no
</t>
  </si>
  <si>
    <t>SSH Root Login is disabled
Output contains the following:
PermitRootLogin no</t>
  </si>
  <si>
    <t>SSH Root Login has not been disabled.</t>
  </si>
  <si>
    <t>HRM8</t>
  </si>
  <si>
    <t>HRM8:  Direct root access is enabled on the system</t>
  </si>
  <si>
    <t>5.2.8</t>
  </si>
  <si>
    <t>Disallowing root logins over SSH requires system admins to authenticate using their own individual account, then escalating to root via `sudo` or `su` . This in turn limits opportunity for non-repudiation and provides a clear audit trail in the event of a security incident</t>
  </si>
  <si>
    <t>Edit the `/etc/ssh/sshd_config` file to set the parameter as follows:
PermitRootLogin no.</t>
  </si>
  <si>
    <t xml:space="preserve">Disable SSH root login. One method for implementing the recommended state is to perform the following:
Edit the /etc/ssh/sshd_config file to set the parameter as follows:
PermitRootLogin no
</t>
  </si>
  <si>
    <t>To close this finding, please provide a screenshot of the  PermitRootLogin option in the /etc/ssh/sshd_config file with the agency's CAP.</t>
  </si>
  <si>
    <t>SUSE11-136</t>
  </si>
  <si>
    <t>Set SSH PermitEmpty Passwords to No</t>
  </si>
  <si>
    <t>The `PermitEmptyPasswords` parameter specifies if the SSH server allows login to accounts with empty password strings.</t>
  </si>
  <si>
    <t xml:space="preserve">Run the following command and verify that output matches:
# grep "^PermitEmptyPasswords" /etc/ssh/sshd_config
PermitEmptyPasswords no
</t>
  </si>
  <si>
    <t>SSH PermitEmptyPasswords is set to No
Output contains the following:
PermitEmptyPasswords no</t>
  </si>
  <si>
    <t>SSH PermitEmptyPasswords has not been set to No.</t>
  </si>
  <si>
    <t>Criticality may be upgraded to Critical if passwords are not required to access FTI</t>
  </si>
  <si>
    <t>5.2.9</t>
  </si>
  <si>
    <t>Disallowing remote shell access to accounts that have an empty password reduces the probability of unauthorized access to the system</t>
  </si>
  <si>
    <t>Edit the `/etc/ssh/sshd_config` file to set the parameter as follows:
PermitEmptyPasswords no.</t>
  </si>
  <si>
    <t xml:space="preserve">Disable SSH PermitEmptyPasswords. One method for implementing the recommended state is to perform the following:
Edit the /etc/ssh/sshd_config file to set the parameter as follows:
PermitEmptyPasswords no
</t>
  </si>
  <si>
    <t>To close this finding, please provide a screenshot of the PermitEmptyPasswords option in the /etc/ssh/sshd_config file with the agency's CAP.</t>
  </si>
  <si>
    <t>SUSE11-137</t>
  </si>
  <si>
    <t>Set PermitUserEnvironment to No</t>
  </si>
  <si>
    <t>The `PermitUserEnvironment` option allows users to present environment options to the `ssh` daemon.</t>
  </si>
  <si>
    <t xml:space="preserve">Run the following command and verify that output matches:
# grep PermitUserEnvironment /etc/ssh/sshd_config
PermitUserEnvironment no
</t>
  </si>
  <si>
    <t>PermitUserEnvironment option is set to No
Output contains the following:
PermitUserEnvironment no</t>
  </si>
  <si>
    <t>Users are allowed to the Set Environment Options.</t>
  </si>
  <si>
    <t>5.2.10</t>
  </si>
  <si>
    <t>Permitting users the ability to set environment variables through the SSH daemon could potentially allow users to bypass security controls (e.g. setting an execution path that has `ssh` executing trojan'd programs)</t>
  </si>
  <si>
    <t>Edit the `/etc/ssh/sshd_config` file to set the parameter as follows:
PermitUserEnvironment no.</t>
  </si>
  <si>
    <t xml:space="preserve">Disable the SSH PermitUserEnvironment. One method for implementing the recommended state is to perform the following:
Edit the /etc/ssh/sshd_config file to set the parameter as follows:
PermitUserEnvironment no
</t>
  </si>
  <si>
    <t>To close this finding, please provide a screenshot of the  PermitUserEnvironment.option in the /etc/ssh/sshd_config file with the agency's CAP.</t>
  </si>
  <si>
    <t>SUSE11-138</t>
  </si>
  <si>
    <t>IA-7</t>
  </si>
  <si>
    <t>Cryptographic Module Authentication</t>
  </si>
  <si>
    <t>Ensure only approved MAC algorithms are used</t>
  </si>
  <si>
    <t>This variable limits the types of MAC algorithms that SSH can use during communication.</t>
  </si>
  <si>
    <t xml:space="preserve">Run the following command and verify that output does not contain any unlisted MAC algorithms:
# grep "MACs" /etc/ssh/sshd_config
MACs hmac-sha2-512-etm@openssh.com,hmac-sha2-256-etm@openssh.com,umac-128-etm@openssh.com,hmac-sha2-512,hmac-sha2-256,umac-128@openssh.com,curve25519-sha256@libssh.org,diffie-hellman-group-exchange-sha256
</t>
  </si>
  <si>
    <t>Only approved MAC Hashing is used. 
Output contains the following:
MACs hmac-sha2-512-etm@openssh.com,hmac-sha2-256-etm@openssh.com,umac-128-etm@openssh.com,hmac-sha2-512,hmac-sha2-256,umac-128@openssh.com,curve25519-sha256@libssh.org,diffie-hellman-group-exchange-sha256</t>
  </si>
  <si>
    <t xml:space="preserve">Approved MAC hashing algorithms are not being used. </t>
  </si>
  <si>
    <t>HPW11</t>
  </si>
  <si>
    <t>HPW11:  Password transmission does not use strong cryptography</t>
  </si>
  <si>
    <t>5.2.11</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</si>
  <si>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</si>
  <si>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Edit the `/etc/ssh/sshd_config` file to set the parameter in accordance with site policy. The following includes all supported and accepted MACs:
MACs hmac-sha2-512,hmac-sha2-256.</t>
  </si>
  <si>
    <t>Use approved MAC algorithms only. One method for implementing the recommended state is to perform the following:
Edit the /etc/ssh/sshd_config file to set the parameter in accordance with site policy. The following includes all supported and accepted MACs:
MACs hmac-sha2-512-etm@openssh.com,hmac-sha2-256-etm@openssh.com,umac-128-etm@openssh.com,hmac-sha2-512,hmac-sha2-256,umac-128@openssh.com</t>
  </si>
  <si>
    <t>To close this finding, please provide a screenshot of the  approved MAC algorithms defined in the /etc/ssh/sshd_config file with the agency's CAP.</t>
  </si>
  <si>
    <t>SUSE11-139</t>
  </si>
  <si>
    <t>AC-12</t>
  </si>
  <si>
    <t>Session Termination</t>
  </si>
  <si>
    <t>Configure SSH Idle Timeout Interval</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</si>
  <si>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</si>
  <si>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 xml:space="preserve">Run the following commands and verify `ClientAliveInterval` is 1800 or less and `ClientAliveCountMax` is 30 or less:
# grep "^ClientAliveInterval" /etc/ssh/sshd_config
ClientAliveInterval 1800
# grep "^ClientAliveCountMax" /etc/ssh/sshd_config
ClientAliveCountMax 0
</t>
  </si>
  <si>
    <t>Idle Timeout has been set to 30 minutes or 1800 seconds. 
Output contains the following:
ClientAliveInterval 1800
ClientAliveCountMax 0</t>
  </si>
  <si>
    <t xml:space="preserve">Idle timeout has not been configured to meet IRS Requirements. </t>
  </si>
  <si>
    <t>Updated to 30 Minutes (1800 seconds) from 5 minutes (300 seconds)</t>
  </si>
  <si>
    <t>HAC2</t>
  </si>
  <si>
    <t>HAC2:  User sessions do not lock after the Publication 1075 required timeframe</t>
  </si>
  <si>
    <t>5.2.12</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</si>
  <si>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(30 minutes), set this timeout value based on site policy. The recommended setting for `ClientAliveCountMax` is 0. In this case, the client session will be terminated after 5 minutes of idle time and no keepalive messages will be sent.</t>
  </si>
  <si>
    <t xml:space="preserve">Edit the `/etc/ssh/sshd_config` file to set the parameters according to site policy:
ClientAliveInterval 1800
ClientAliveCountMax 0
</t>
  </si>
  <si>
    <t>Configure SSH Idle Timeout Intervals. One method for implementing the recommended state is to perform the following:
Edit the/etc/ssh/sshd_config` file to set the parameters according to site policy:
ClientAliveInterval 1800
ClientAliveCountMax 0</t>
  </si>
  <si>
    <t>SUSE11-140</t>
  </si>
  <si>
    <t>Set SSH LoginGraceTime to one minute or less</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</si>
  <si>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</si>
  <si>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 xml:space="preserve">Run the following command and verify that output `LoginGraceTime` is between 1 and 60:
# grep "^LoginGraceTime" /etc/ssh/sshd_config
LoginGraceTime 60
</t>
  </si>
  <si>
    <t>Incomplete SSH connection timeout is set to 60 seconds or less
Output contains the following:
LoginGraceTime 60</t>
  </si>
  <si>
    <t>Incomplete SSH connections do not timeout after 60 seconds or less.</t>
  </si>
  <si>
    <t>HSC17</t>
  </si>
  <si>
    <t>HSC17:  Denial of Service protection settings are not configured</t>
  </si>
  <si>
    <t>5.2.13</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</si>
  <si>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</si>
  <si>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Edit the `/etc/ssh/sshd_config` file to set the parameter as follows:
LoginGraceTime 60.</t>
  </si>
  <si>
    <t>Set SSH LoginGraceTime to one minute or less. One method for implementing the recommended state is to perform the following:
Edit the/etc/ssh/sshd_config` file to set the parameter as follows:
LoginGraceTime 60</t>
  </si>
  <si>
    <t>To close this finding, please provide a screenshot showing LoginGrace time has been set to 60 or less with the agency's CAP.</t>
  </si>
  <si>
    <t>SUSE11-141</t>
  </si>
  <si>
    <t>Limit SSH Access</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</si>
  <si>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</si>
  <si>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commands and verify that output matches for at least one:
# grep "^AllowUsers" /etc/ssh/sshd_config
AllowUsers 
# grep "^AllowGroups" /etc/ssh/sshd_config
AllowGroups 
# grep "^DenyUsers" /etc/ssh/sshd_config
DenyUsers 
# grep "^DenyGroups" /etc/ssh/sshd_config
DenyGroups 
</t>
  </si>
  <si>
    <t xml:space="preserve">Review output and ensure that at least one of these options is being leveraged AllowUsers, AllowGroups, DenyUsers, and/or DenyGroups. </t>
  </si>
  <si>
    <t xml:space="preserve">Remote access via SSH has not been restricted. </t>
  </si>
  <si>
    <t>5.2.14</t>
  </si>
  <si>
    <t>Restricting which users can remotely access the system via SSH will help ensure that only authorized users access the system.</t>
  </si>
  <si>
    <t>Edit the `/etc/ssh/sshd_config` file to set one or more of the parameter as follows:
AllowUsers 
AllowGroups 
DenyUsers 
DenyGroups.</t>
  </si>
  <si>
    <t xml:space="preserve">Limit SSH access. One method for implementing the recommended state is to perform the following:
Edit the /etc/ssh/sshd_config file to set one or more of the parameter as follows:
AllowUsers 
AllowGroups 
DenyUsers 
DenyGroups </t>
  </si>
  <si>
    <t>To close this finding, please provide a screenshot of the allowed users and groups in the /etc/ssh/sshd_config file with the agency's CAP.</t>
  </si>
  <si>
    <t>SUSE11-142</t>
  </si>
  <si>
    <t>Configure SSH Warning Banner</t>
  </si>
  <si>
    <t>The `Banner` parameter specifies a file whose contents must be sent to the remote user before authentication is permitted. By default, no banner is displayed.</t>
  </si>
  <si>
    <t xml:space="preserve">Run the following command and verify that output matches:
# grep "^Banner" /etc/ssh/sshd_config
Banner /etc/issue.net
</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</si>
  <si>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</si>
  <si>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The warning banner is not Publication 1075 compliant. </t>
  </si>
  <si>
    <t>Updated to IRS Warning Banner</t>
  </si>
  <si>
    <t>5.2.15</t>
  </si>
  <si>
    <t>Banners are used to warn connecting users of the particular site's policy regarding connection. Presenting a warning message prior to the normal user login may assist the prosecution of trespassers on the computer system.</t>
  </si>
  <si>
    <t>Implement a warning banner on the system that is compliant with IRS guidelines and contains the following 4 elements:
(a) the system contains US government information
(b) users actions are monitored and audited
(c) unauthorized use of the system is prohibited 
(d) unauthorized use of the system is subject to criminal and civil penalties
One method to implement the recommended state is to edit the `/etc/ssh/sshd_config` file to set the parameter as follows:
Banner /etc/issue.net.</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</si>
  <si>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</si>
  <si>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SUSE11-143</t>
  </si>
  <si>
    <t>Set Password Min Length to 14 characters or more</t>
  </si>
  <si>
    <t>The `pam_cracklib.so` module checks the strength of passwords. It performs checks such as making sure a password is not a dictionary word, it is a certain length, contains a mix of characters (e.g. alphabet, numeric, other) and more. The following are definitions of the `pam_cracklib.so` options.
- `try_first_pass` - retrieve the password from a previous stacked PAM module. If not available, then prompt the user for a password.
- `retry=3` - Allow 3 tries before sending back a failure.
- `minlen=14` - password must be 14 characters or more
- `dcredit=-1` - provide at least one digit
- `ucredit=-1` - provide at least one uppercase character
- `ocredit=-1` - provide at least one special character
- `lcredit=-1` - provide at least one lowercase character
The settings shown above are one possible policy. Alter these values to conform to your own organization's password policies.</t>
  </si>
  <si>
    <t>Run the following command and verify all password requirements conform to organization policy and minlen is 14 or more:
# grep pam_cracklib.so /etc/pam.d/common-password
password requisite pam_cracklib.so try_first_pass retry=3 minlen=14 dcredit=-1 ucredit=-1 ocredit=-1 lcredit=-1
Additional options may be present, '`requisite`' may be '`required`'.</t>
  </si>
  <si>
    <t>Passwords meet Publication 1075 requirements.
Password Min Length is 14 characters or more
Password is not a dictionary word
Password is complex
Output contains the following:
password required pam_cracklib.so try_first_pass retry=3 minlen=14 dcredit=-1 ucredit=-1 ocredit=-1 lcredit=-1</t>
  </si>
  <si>
    <t xml:space="preserve">Passwords do not meet IRS requirements. </t>
  </si>
  <si>
    <t>Change the password minimum length of 8 to 14 characters to comply with the new publication</t>
  </si>
  <si>
    <t>HPW3</t>
  </si>
  <si>
    <t>HPW3:  Minimum password length is too short</t>
  </si>
  <si>
    <t>5.3</t>
  </si>
  <si>
    <t>5.3.1</t>
  </si>
  <si>
    <t>Strong passwords protect systems from being hacked through brute force methods.</t>
  </si>
  <si>
    <t xml:space="preserve">Edit the `/etc/pam.d/common-password` file to include the appropriate options for `pam_cracklib.so` and to conform to site policy:
password requisite pam_cracklib.so try_first_pass retry=3 minlen=14 dcredit=-1 ucredit=-1 ocredit=-1 lcredit=-1
</t>
  </si>
  <si>
    <t>Configure the password creation requirements. One method for implementing the recommended state is to perform the following:
Edit the /etc/pam.d/password-auth and/etc/pam.d/system-auth files to include the appropriate options forpam_pwquality.so and to conform to site policy:
password requisite pam_pwquality.so try_first_pass retry=3
Edit/etc/security/pwquality.conf to add or update the following settings to conform to site policy:
minlen = 14
dcredit = -1
ucredit = -1
ocredit = -1
lcredit = -1</t>
  </si>
  <si>
    <t>To close this finding, please provide a screenshot of the /etc/pam.d/password-auth /etc/pam.d/system-auth file password complexity settings with the agency's CAP.</t>
  </si>
  <si>
    <t>SUSE11-144</t>
  </si>
  <si>
    <t>AC-7</t>
  </si>
  <si>
    <t>Unsuccessful Logon Attempts</t>
  </si>
  <si>
    <t>Set Lockout for Failed Password Attempts to 3</t>
  </si>
  <si>
    <t>Lock out users after _n_ unsuccessful consecutive login attempts. The first sets of changes are made to the PAM configuration files. The second set of changes are applied to the program specific PAM configuration file. The second set of changes must be applied to each program that will lock out users. Check the documentation for each secondary program for instructions on how to configure them to work with PAM.
Set the lockout number to the policy in effect at your site.</t>
  </si>
  <si>
    <t xml:space="preserve">Run the following commands and verify the module is configured correctly:
# grep pam_tally2\.so /etc/pam.d/common-auth
auth required pam_tally2.so onerr=fail audit silent deny=3 unlock_time=7200
# grep pam_tally2\.so /etc/pam.d/common-account
account required pam_tally2.so
</t>
  </si>
  <si>
    <t>Lockout for Failed Password Attempts is set to 3
deny=3
unlock_time=7200
account required pam_tally2.so</t>
  </si>
  <si>
    <t xml:space="preserve">Lockout for failed password attempts has not been configured per IRS requirements. </t>
  </si>
  <si>
    <t>Updated from 5 to 3
Updated Unlock time to 2700 (15 Minutes)</t>
  </si>
  <si>
    <t>5.3.2</t>
  </si>
  <si>
    <t>Locking out user IDs after _n_ unsuccessful consecutive login attempts mitigates brute force password attacks against your systems.</t>
  </si>
  <si>
    <t xml:space="preserve">Edit the `/etc/pam.d/common-auth` file and add the following `pam_tally2.so` line:
auth required pam_tally2.so onerr=fail audit silent deny=5 unlock_time=7200
Edit the `/etc/pam.d/common-account` file and add the following `pam_tally2.so` line:
account required pam_tally2.so
</t>
  </si>
  <si>
    <t>Configure the lockout for failed password attempts. One method for implementing the recommended state is to perform the following:
Edit the /etc/pam.d/password-auth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t>
  </si>
  <si>
    <t>To close this finding, please provide a screenshot of the /etc/pam.d/password-auth file settings with the agency's CAP.</t>
  </si>
  <si>
    <t>SUSE11-145</t>
  </si>
  <si>
    <t xml:space="preserve">Set Password history to 24 passwords remembered. </t>
  </si>
  <si>
    <t>The `/etc/security/opasswd` file stores the users' old passwords and can be checked to ensure that users are not recycling recent passwords.</t>
  </si>
  <si>
    <t xml:space="preserve">Run the following commands and ensure the `remember` option is '`24`' or more and included in all results:
# egrep '^password\s+required\s+pam_pwhistory.so' /etc/pam.d/common-password
password required pam_pwhistory.so remember=24
</t>
  </si>
  <si>
    <t xml:space="preserve">Password history is set to 24 passwords remembered. </t>
  </si>
  <si>
    <t xml:space="preserve">Password History has not been configured per IRS requirements. </t>
  </si>
  <si>
    <t>Updated from 5 to 24</t>
  </si>
  <si>
    <t>HPW6</t>
  </si>
  <si>
    <t>HPW6:  Password history is insufficient</t>
  </si>
  <si>
    <t>5.3.3</t>
  </si>
  <si>
    <t>Forcing users not to reuse their past 24 passwords make it less likely that an attacker will be able to guess the password.
Note that these change only apply to accounts configured on the local system.</t>
  </si>
  <si>
    <t xml:space="preserve">Edit the `/etc/pam.d/common-password` file to include the `remember` option and conform to site policy as shown:
password required pam_pwhistory.so remember=24.
</t>
  </si>
  <si>
    <t>Limit password reuse. One method for implementing the recommended state is to perform the following:
Edit the/etc/pam.d/password-auth` and/etc/pam.d/system-auth` files to include the remember` option and conform to site policy as shown:
password sufficient pam_unix.so remember=24
or
password required pam_pwhistory.so remember=24.</t>
  </si>
  <si>
    <t>SUSE11-146</t>
  </si>
  <si>
    <t>Set password hashing algorithm to SHA-512</t>
  </si>
  <si>
    <t>The commands below change password encryption from `md5` to `sha512` (a much stronger hashing algorithm). All existing accounts will need to perform a password change to upgrade the stored hashes to the new algorithm.</t>
  </si>
  <si>
    <t xml:space="preserve">Run the following command and ensure the sha512 option is included in all results:
# egrep '^password\s+required\s+pam_unix.so' /etc/pam.d/common-password
password required pam_unix.so sha512
</t>
  </si>
  <si>
    <t>Password hashing algorithm is set to SHA-512.</t>
  </si>
  <si>
    <t>Password-hashing algorithm has not been set to SHA-512.</t>
  </si>
  <si>
    <t>HPW11: Password transmission does not use strong cryptography</t>
  </si>
  <si>
    <t>5.3.4</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</si>
  <si>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</si>
  <si>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Edit the `/etc/pam.d/common-password` file to include the `sha512` option for `pam_unix.so` as shown:
password required pam_unix.so sha512.</t>
  </si>
  <si>
    <t xml:space="preserve">Set the password hashing algorithm to SHA-512. One method for implementing the recommended state is to perform the following:
Edit the /etc/pam.d/password-auth and/etc/pam.d/system-auth files to include thesha512 option forpam_unix.so as shown:
password sufficient pam_unix.so sha512
</t>
  </si>
  <si>
    <t>To close this finding, please provide a screenshot of the /etc/pam.d/password-auth and /etc/pam.d/system-auth file hash algorithm settings with the agency's CAP.</t>
  </si>
  <si>
    <t>SUSE11-147</t>
  </si>
  <si>
    <t xml:space="preserve">Account Management </t>
  </si>
  <si>
    <t>Ensure system accounts are non-login</t>
  </si>
  <si>
    <t>There are a number of accounts provided with SUSE 11 that are used to manage applications and are not intended to provide an interactive shell.</t>
  </si>
  <si>
    <t>Run the following script and verify no results are returned:
egrep -v "^\+" /etc/passwd | awk -F: '($1!="root" &amp;&amp; $1!="sync" &amp;&amp; $1!="shutdown" &amp;&amp; $1!="halt" &amp;&amp; $3</t>
  </si>
  <si>
    <t>System accounts cannot be accessed by users.</t>
  </si>
  <si>
    <t xml:space="preserve">System accounts are not disabled to restrict system access. </t>
  </si>
  <si>
    <t>HAC11: User access was not established with concept of least privilege</t>
  </si>
  <si>
    <t>5.4</t>
  </si>
  <si>
    <t>5.4.2</t>
  </si>
  <si>
    <t>It is important to make sure that accounts that are not being used by regular users are prevented from being used to provide an interactive shell. By default, SUSE 11 sets the password field for these accounts to an invalid string, but it is also recommended that the shell field in the password file be set to `/sbin/nologin` . This prevents the account from potentially being used to run any commands.</t>
  </si>
  <si>
    <t xml:space="preserve">Set the shell for any accounts returned by the audit script to `/sbin/nologin`:
# usermod -s /sbin/nologin 
The following script will automatically set all user shells required to `/sbin/nologin` and lock the `sync` , `shutdown` , and `halt` users:
#!/bin/bash
for user in `awk -F: '($3 &lt; 500) {print $1 }' /etc/passwd` ; do
 if [ $user != "root" ]; then
 usermod -L $user
 if [ $user != "sync" ] &amp;&amp; [ $user != "shutdown" ] &amp; then
 usermod -s /sbin/nologin $user
 fi
 fi
done
</t>
  </si>
  <si>
    <t>Restrict login privileges for system accounts. One method for implementing the recommended state is to perform the following:
Set the shell for any accounts returned by the audit script to/sbin/nologin:
# usermod -s /sbin/nologin 
The following script will automatically set all user shells required to/sbin/nologin and lock the sync ,shutdown , and halt users:
#!/bin/bash
for user inawk -F: '($3 &lt; 1000) {print $1 }' /etc/passwd ; do
 if [ $user != "root" ]; then
 usermod -L $user
 if [ $user != "sync" ] &amp;&amp; [ $user != "shutdown" ] &amp; then
 usermod -s /sbin/nologin $user
 fi
 fi
done</t>
  </si>
  <si>
    <t>To close this finding, please provide a screenshot of the /sbin/nologin file settings with the agency's CAP.</t>
  </si>
  <si>
    <t>SUSE11-148</t>
  </si>
  <si>
    <t>Set default group for the root account to GID 0</t>
  </si>
  <si>
    <t>The usermod command can be used to specify which group the root user belongs to. This affects permissions of files that are created by the root user.</t>
  </si>
  <si>
    <t xml:space="preserve">Run the following command and verify the result is `0`:
# grep "^root:" /etc/passwd | cut -f4 -d:
0
</t>
  </si>
  <si>
    <t>Root Account has a GID 0.</t>
  </si>
  <si>
    <t>The Root account has not been assigned a GID of 0.</t>
  </si>
  <si>
    <t>5.4.3</t>
  </si>
  <si>
    <t>Using GID 0 for the `_root_` account helps prevent `_root_` -owned files from accidentally becoming accessible to non-privileged users.</t>
  </si>
  <si>
    <t xml:space="preserve">Run the following command to set the `root` user default group to GID `0`:
# usermod -g 0 root
</t>
  </si>
  <si>
    <t>Set the default group for the root account to GID 0. One method for implementing the recommended state is to perform the following:
Run the following command to set the root user default group to GID 0:
# usermod -g 0 root</t>
  </si>
  <si>
    <t>To close this finding, please provide a screenshot of the GID 0 for the root account settings with the agency's CAP.</t>
  </si>
  <si>
    <t>SUSE11-149</t>
  </si>
  <si>
    <t>Set default user umask to 027 or more restrictive</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</si>
  <si>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 `.profile` , `.bashrc` , etc.) in their home directories.</t>
  </si>
  <si>
    <t xml:space="preserve">Run the following commands and verify all umask lines returned are 027 or more restrictive.
# grep "umask" /etc/bash.bashrc.local
umask 027
# grep "umask" /etc/profile.local /etc/profile.d/*.sh
umask 027
</t>
  </si>
  <si>
    <t>Default Umask for new user created files is set to 027. 
Output contains the following:
session: umask=0027</t>
  </si>
  <si>
    <t xml:space="preserve">By default, users can create files with excessive permissions. </t>
  </si>
  <si>
    <t>5.4.4</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</si>
  <si>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</si>
  <si>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 xml:space="preserve">Edit the `/etc/bash.bashrc.local`, `/etc/profile.local` and `/etc/profile.d/*.sh` files (and the appropriate files for any other shell supported on your system) and add or edit any umask parameters as follows:
umask 027
</t>
  </si>
  <si>
    <t>Set the default user umask to 027 or a value that is more restrictive. One method for implementing the recommended state is to perform the following:
Edit the /etc/bashrc,/etc/profile and/etc/profile.d/*.sh files (and the appropriate files for any other shell supported on the system) and add or edit any umask parameters as follows:
umask 027</t>
  </si>
  <si>
    <t>To close this finding, please provide a screenshot of the umask settings in the /etc/bashrc, /etc/profile and /etc/profile.d/*.sh files' with the agency's CAP.</t>
  </si>
  <si>
    <t>SUSE11-150</t>
  </si>
  <si>
    <t>Set Password Expiration to  90 days or less for Administrators and standard users</t>
  </si>
  <si>
    <t>The `PASS_MAX_DAYS` parameter in `/etc/login.defs` allows an administrator to force passwords to expire once they reach a defined age. I It is recommended that the PASS_MAX_DAYS parameter be set to less than or equal to 90 days (Standard Users), 60 days for Administrators</t>
  </si>
  <si>
    <t xml:space="preserve">Run the following command and verify PASS_MAX_DAYS is 90 or less for Standard Users:
# grep PASS_MAX_DAYS /etc/login.defs
PASS_MAX_DAYS 90
# grep PASS_MAX_DAYS /etc/login.defs
Verify all users with a password have their maximum days between password change set to 90 or less:
# egrep ^[^:]+:[^\!*] /etc/shadow | cut -d: -f1
* 
# chage --list 
Maximum number of days between password change: 90 (Standard Users)
</t>
  </si>
  <si>
    <t xml:space="preserve">Password expiration is 90 days for privilege accounts and normal users. </t>
  </si>
  <si>
    <t xml:space="preserve">Password Expiration has not been configured per IRS requirements. </t>
  </si>
  <si>
    <t xml:space="preserve">Updated Passwords are required to be changed every 90 days all user accounts </t>
  </si>
  <si>
    <t>HPW2</t>
  </si>
  <si>
    <t>HPW2:  Password does not expire timely</t>
  </si>
  <si>
    <t>5.4.1</t>
  </si>
  <si>
    <t>5.4.1.1</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</si>
  <si>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</si>
  <si>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Set the PASS_MAX_DAYS parameter in /etc/login.defs:
PASS_MAX_DAYS 90  (Standard User)
Modify user parameters for all users with a password set to match:
# chage --maxdays 90 _&lt;user&gt;_</t>
  </si>
  <si>
    <t>Set password expiration to 90 days or less for admin and non-admin users. One method for implementing the recommended state is to perform the following:
Set the PASS_MAX_DAYS parameter to conform to site policy in/etc/login.defs:
PASS_MAX_DAYS 90 
Modify user parameters for all users with a password set to match:
# chage --maxdays 90</t>
  </si>
  <si>
    <t>To close this finding, please provide a screenshot of the PASS_MAX_DAYS setting with the agency's CAP.</t>
  </si>
  <si>
    <t>SUSE11-151</t>
  </si>
  <si>
    <t>Set minimum days between password changes to 1 Day</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</si>
  <si>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</si>
  <si>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 xml:space="preserve">Run the following command and verify `PASS_MIN_DAYS` is 1 or more:
# grep PASS_MIN_DAYS /etc/login.defs
PASS_MIN_DAYS 1
Verify all users with a password have their minimum days between password change set to 1 or more:
# egrep ^[^:]+:[^\!*] /etc/shadow | cut -d: -f1
* 
# chage --list 
Minimum number of days between password change: 1
</t>
  </si>
  <si>
    <t xml:space="preserve">Password Minimum age is 1 day. </t>
  </si>
  <si>
    <t xml:space="preserve">Password Minimum age has not been configured per IRS requirements. </t>
  </si>
  <si>
    <t>Changed Min Days from 7 to 1</t>
  </si>
  <si>
    <t>HPW4</t>
  </si>
  <si>
    <t>HPW4:  Minimum password age does not exist</t>
  </si>
  <si>
    <t>5.4.1.2</t>
  </si>
  <si>
    <t>By restricting the frequency of password changes, an administrator can prevent users from repeatedly changing their password in an attempt to circumvent password reuse controls.</t>
  </si>
  <si>
    <t xml:space="preserve">Set the `PASS_MIN_DAYS` parameter to 1 in `/etc/login.defs`:
PASS_MIN_DAYS 1
Modify user parameters for all users with a password set to match:
# chage --mindays 1
</t>
  </si>
  <si>
    <t>Set minimum days between password changes to 1 days to reduces an attacker's window of opportunity. One method to achieve the recommended state is to execute the following command(s):
Set the `PASS_MIN_DAYS` parameter to 1 in `/etc/login.defs`:
PASS_MIN_DAYS 1
Modify user parameters for all users with a password set to match:
# chage --mindays 1.</t>
  </si>
  <si>
    <t>SUSE11-152</t>
  </si>
  <si>
    <t>Set Password Warning age to 14 days</t>
  </si>
  <si>
    <t>The `PASS_WARN_AGE` parameter in `/etc/login.defs` allows an administrator to notify users that their password will expire in a defined number of days. It is recommended that the `PASS_WARN_AGE` parameter be set to 14 or more days.</t>
  </si>
  <si>
    <t xml:space="preserve">Run the following command and verify `PASS_WARN_AGE` is 14 or more:
# grep PASS_WARN_AGE /etc/login.defs
PASS_WARN_AGE 14
Verify all users with a password have their number of days of warning before password expires set to 7 or more:
# egrep ^[^:]+:[^\!*] /etc/shadow | cut -d: -f1
# chage --list 
Number of days of warning before password expires: 14
</t>
  </si>
  <si>
    <t xml:space="preserve">Password Warning age is 14 days. </t>
  </si>
  <si>
    <t xml:space="preserve">Password expiration warning days have not been configured per IRS requirements. </t>
  </si>
  <si>
    <t>Changed to 14 days</t>
  </si>
  <si>
    <t>HPW7</t>
  </si>
  <si>
    <t>HPW7:  Password change notification is not sufficient</t>
  </si>
  <si>
    <t>5.4.1.3</t>
  </si>
  <si>
    <t>Providing an advance warning that a password will be expiring gives users time to think of a secure password. Users caught unaware may choose a simple password or write it down where it may be discovered.</t>
  </si>
  <si>
    <t xml:space="preserve">Set the `PASS_WARN_AGE` parameter to 14 in `/etc/login.defs`:
PASS_WARN_AGE 14
Modify user parameters for all users with a password set to match:
# chage --warndays 14
</t>
  </si>
  <si>
    <t>Set password expiration warning days to 14 or more days. One method for implementing the recommended state is to perform the following:
Set the PASS_WARN_AGE` parameter to 7 in/etc/login.defs`:
PASS_WARN_AGE 14
Modify user parameters for all users with a password set to match:
# chage --warndays 14</t>
  </si>
  <si>
    <t>SUSE11-153</t>
  </si>
  <si>
    <t>Set User Accounts to be locked after 120 days of inactivity</t>
  </si>
  <si>
    <t>User accounts that have been inactive for over a given period of time can be automatically disabled. It is recommended that accounts that are inactive for 120 days after password expiration be disabled.</t>
  </si>
  <si>
    <t xml:space="preserve">Run the following command and verify `INACTIVE` is 120 or less:
# useradd -D | grep INACTIVE
INACTIVE=120
Verify all users with a password have Password inactive no more than 120 days after password expires:
# egrep ^[^:]+:[^\!*] /etc/shadow | cut -d: -f1
* 
# chage --list 
Password inactive: 
</t>
  </si>
  <si>
    <t xml:space="preserve">User accounts are locked after 120 days of inactivity. </t>
  </si>
  <si>
    <t xml:space="preserve">Accounts do not lock after the IRS defined time period. </t>
  </si>
  <si>
    <t>Changed to 120 days</t>
  </si>
  <si>
    <t>HAC10</t>
  </si>
  <si>
    <t>HAC10:  Accounts do not expire after the correct period of inactivity</t>
  </si>
  <si>
    <t>5.4.1.4</t>
  </si>
  <si>
    <t>Inactive accounts pose a threat to system security since the users are not logging in to notice failed login attempts or other anomalies.</t>
  </si>
  <si>
    <t xml:space="preserve">Run the following command to set the default password inactivity period to 120 days:
# useradd -D -f 120
Modify user parameters for all users with a password set to match:
# chage --inactive 120 
</t>
  </si>
  <si>
    <t>Set the inactive password lock to 120 days or less. One method to achieve the recommended state is to execute the following command(s):
# useradd -D -f 120
Modify user parameters for all users with a password set to match:
# chage --inactive 120.</t>
  </si>
  <si>
    <t>SUSE11-154</t>
  </si>
  <si>
    <t>Set all users last password change date is in the past</t>
  </si>
  <si>
    <t>All users should have a password change date in the past.</t>
  </si>
  <si>
    <t xml:space="preserve">Verify no users with a have Password change date in the future:
# cat /etc/shadow | cut -d: -f1
* 
# chage --list 
Last Change: 
</t>
  </si>
  <si>
    <t>All users last password change date has been set in the past.</t>
  </si>
  <si>
    <t>All users last password change date has not been set in the past.</t>
  </si>
  <si>
    <t>5.4.1.5</t>
  </si>
  <si>
    <t>If a users recorded password change date is in the future then they could bypass any set password expiration.</t>
  </si>
  <si>
    <t>Investigate any users with a password change date in the future and correct them. Locking the account, expiring the password, or resetting the password manually may be appropriate.</t>
  </si>
  <si>
    <t>Require all passwords to have an IRS compliant (60 days admins, and 90 days standard users) expiration.</t>
  </si>
  <si>
    <t xml:space="preserve"> To close this finding, please provide screenshot showing all users last password change date has been set in the past with the agency's CAP.</t>
  </si>
  <si>
    <t>SUSE11-155</t>
  </si>
  <si>
    <t>Configure File permissions on the file /etc/passwd to 644 or more Restrictive</t>
  </si>
  <si>
    <t>The `/etc/passwd` file contains user account information that is used by many system utilities and therefore must be readable for these utilities to operate.</t>
  </si>
  <si>
    <t xml:space="preserve">Run the following command and verify `Uid` and `Gid` are both `0/root` and `Access` is `644`:
# stat /etc/passwd
Access: (0644/-rw-r--r--) Uid: ( 0/ root) Gid: ( 0/ root)
</t>
  </si>
  <si>
    <t xml:space="preserve">File permissions on the file /etc/passwd are set to 644 or more restrictive. 
Output contains the following:
-rw-r--r-- 1 root root </t>
  </si>
  <si>
    <t xml:space="preserve">The passwd file does not have correct ownership and/or permissions
</t>
  </si>
  <si>
    <t>6.1</t>
  </si>
  <si>
    <t>6.1.2</t>
  </si>
  <si>
    <t>It is critical to ensure that the `/etc/passwd` file is protected from unauthorized write access. Although it is protected by default, the file permissions could be changed either inadvertently or through malicious actions.</t>
  </si>
  <si>
    <t xml:space="preserve">Run the following command to set permissions on `/etc/passwd`:
# chown root:root /etc/passwd
# chmod 644 /etc/passwd
</t>
  </si>
  <si>
    <t xml:space="preserve">Configure permissions to be no less restrictive than 644 for the root user on the /etc/passwd file. One method for implementing the recommended state is to perform the following:
Run the following command to set permissions on/etc/passwd`:
# chown root:root /etc/passwd
# chmod 644 /etc/passwd
</t>
  </si>
  <si>
    <t>To close this finding, please provide a copy of the /etc/passwd file with the agency's CAP.</t>
  </si>
  <si>
    <t>SUSE11-156</t>
  </si>
  <si>
    <t>Configure Permissions on /etc/shadow</t>
  </si>
  <si>
    <t>The `/etc/shadow` file is used to store the information about user accounts that is critical to the security of those accounts, such as the hashed password and other security information.</t>
  </si>
  <si>
    <t xml:space="preserve">Run the following command and verify `Uid` is `0/root`, `Gid` is `` `/shadow`, and `Access` is `640` or more restrictive:
# stat /etc/shadow
Access: (0640/-rw-r-----) Uid: ( 0/ root) Gid: ( 15/ shadow)
</t>
  </si>
  <si>
    <t xml:space="preserve">File permissions on the file /etc/shadow are set to 000:
Output contains the following:
---------- 1 root root
</t>
  </si>
  <si>
    <t xml:space="preserve">The shadow file does not have correct ownership and/or permissions
</t>
  </si>
  <si>
    <t>6.1.3</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</si>
  <si>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</si>
  <si>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 xml:space="preserve">Run the following commands to set permissions on `/etc/shadow`:
# chown root:shadow /etc/shadow
# chmod o-rwx,g-wx /etc/shadow
</t>
  </si>
  <si>
    <t xml:space="preserve">Configure permissions to be no less restrictive than 644 for the root user on the /etc/shadow file. One method for implementing the recommended state is to perform the following:
Run the following commands to set permissions on/etc/shadow`:
# chown root:root /etc/shadow
# chmod 000 /etc/shadow
</t>
  </si>
  <si>
    <t>To close this finding, please provide a copy of the /etc/shadow file with the agency's CAP.</t>
  </si>
  <si>
    <t>SUSE11-157</t>
  </si>
  <si>
    <t xml:space="preserve">Configure Permissions on /etc/group </t>
  </si>
  <si>
    <t>The `/etc/group` file contains a list of all the valid groups defined in the system. The command below allows read/write access for root and read access for everyone else.</t>
  </si>
  <si>
    <t xml:space="preserve">Run the following command and verify `Uid` and `Gid` are both `0/root` and `Access` is `644`:
# stat /etc/group
Access: (0644/-rw-r--r--) Uid: ( 0/ root) Gid: ( 0/ root)
</t>
  </si>
  <si>
    <t xml:space="preserve">File permissions on the file /etc/group are set to 644 or more restrictive. 
Output contains the following:
-rw-r--r-- 1 root root </t>
  </si>
  <si>
    <t xml:space="preserve">The group file does not have correct ownership and/or permissions
</t>
  </si>
  <si>
    <t>6.1.4</t>
  </si>
  <si>
    <t>The `/etc/group` file needs to be protected from unauthorized changes by non-privileged users, but needs to be readable as this information is used with many non-privileged programs.</t>
  </si>
  <si>
    <t xml:space="preserve">Run the following command to set permissions on `/etc/group`:
# chown root:root /etc/group
# chmod 644 /etc/group
</t>
  </si>
  <si>
    <t xml:space="preserve">Configure permissions to be no less restrictive than 644 for the root group on the /etc/group file. One method for implementing the recommended state is to perform the following:
Run the following command to set permissions on/etc/group`:
# chown root:root /etc/group
# chmod 644 /etc/group
</t>
  </si>
  <si>
    <t>To close this finding, please provide a copy of the ls -l /etc/group file with the agency's CAP.</t>
  </si>
  <si>
    <t>SUSE11-158</t>
  </si>
  <si>
    <t xml:space="preserve">Configure Permissions on /etc/passwd.old </t>
  </si>
  <si>
    <t>The `/etc/passwd.old` file contains backup user account information.</t>
  </si>
  <si>
    <t xml:space="preserve">Run the following command and verify `Uid` and `Gid` are both `0/root` and `Access` is `644` or more restrictive:
# stat /etc/passwd.old
Access: (0644/-rw-------) Uid: ( 0/ root) Gid: ( 0/ root)
</t>
  </si>
  <si>
    <t xml:space="preserve">File permissions on the file /etc/passwd- are set to 600 or more restrictive. 
Output contains the following:
-rw------- 1 root root </t>
  </si>
  <si>
    <t xml:space="preserve">The passwd- file does not have correct ownership and/or permissions
</t>
  </si>
  <si>
    <t>6.1.5</t>
  </si>
  <si>
    <t>It is critical to ensure that the `/etc/passwd.old` file is protected from unauthorized access. Although it is protected by default, the file permissions could be changed either inadvertently or through malicious actions.</t>
  </si>
  <si>
    <t xml:space="preserve">Run the following command to set permissions on `/etc/passwd.old`:
# chown root:root /etc/passwd.old
# chmod u-x,go-wx /etc/passwd.old
</t>
  </si>
  <si>
    <t xml:space="preserve">Configure Permissions on /etc/passwd.old. One method to implement the recommended state is to run the following command to set permissions on `/etc/passwd.old`:
# chown root:root /etc/passwd.old
# chmod u-x,go-wx /etc/passwd.old
</t>
  </si>
  <si>
    <t>To close this finding, please provide the output of the ls -l /etc/passwd command with the agency's CAP.</t>
  </si>
  <si>
    <t>SUSE11-159</t>
  </si>
  <si>
    <t xml:space="preserve">Configure Permissions on /etc/shadow.old </t>
  </si>
  <si>
    <t>The `/etc/shadow.old` file is used to store backup information about user accounts that is critical to the security of those accounts, such as the hashed password and other security information.</t>
  </si>
  <si>
    <t xml:space="preserve">Run the following command and verify  `Uid` is `0/root,` `Gid` is `0/root` or `/shadow,` and `Access` is `640` or more restrictive:
# stat /etc/shadow.old
Access: (0640/-rw-r-----) Uid: ( 0/ root) Gid: ( 15/ shadow)
</t>
  </si>
  <si>
    <t xml:space="preserve">File permissions on the file /etc/shadow- are set to 600 or more restrictive:
Output contains the following:
-rw------- 1 root root
</t>
  </si>
  <si>
    <t xml:space="preserve">The shadow- file does not have correct ownership and/or permissions
</t>
  </si>
  <si>
    <t>6.1.6</t>
  </si>
  <si>
    <t>It is critical to ensure that the `/etc/shadow.old` file is protected from unauthorized access. Although it is protected by default, the file permissions could be changed either inadvertently or through malicious actions.</t>
  </si>
  <si>
    <t xml:space="preserve">Run the one of the following chown commands as appropriate and the chmod to set permissions on `/etc/shadow.old`:
# chown root:root /etc/shadow.old
# chown root:shadow /etc/shadow.old
# chmod o-rwx,g-rw /etc/shadow.old.
</t>
  </si>
  <si>
    <t>Set the file permissions on the /etc/shadow- file to 600 or less. One method to implement the recommended state is to run the one of the following chown commands as appropriate and the chmod to set permissions on `/etc/shadow.old`:
# chown root:root /etc/shadow.old
# chown root:shadow /etc/shadow.old
# chmod o-rwx,g-rw /etc/shadow.old.</t>
  </si>
  <si>
    <t>To close this finding, please provide the output of the ls -l /etc/shadow command with the agency's CAP.</t>
  </si>
  <si>
    <t>SUSE11-160</t>
  </si>
  <si>
    <t>Set the File permissions on the file /etc/group- are set to 644 or more restrictive.</t>
  </si>
  <si>
    <t>The `/etc/group.old` file contains a backup list of all the valid groups defined in the system.</t>
  </si>
  <si>
    <t xml:space="preserve">Run the following command and verify `Uid` and `Gid` are both `0/root` and `Access` is `644` or more restrictive:
# stat /etc/group.old
Access: (0644/-rw-------) Uid: ( 0/ root) Gid: ( 0/ root)
</t>
  </si>
  <si>
    <t xml:space="preserve">File permissions on the file /etc/group- are set to 644 or more restrictive. 
Output contains the following:
-rw------- 1 root root </t>
  </si>
  <si>
    <t xml:space="preserve">The group- file does not have correct ownership and/or permissions
</t>
  </si>
  <si>
    <t>6.1.7</t>
  </si>
  <si>
    <t>It is critical to ensure that the `/etc/group.old` file is protected from unauthorized access. Although it is protected by default, the file permissions could be changed either inadvertently or through malicious actions.</t>
  </si>
  <si>
    <t xml:space="preserve">Run the following command to set permissions on `/etc/group.old`:
# chown root:root /etc/group.old
# chmod u-x,go-wx /etc/group.old
</t>
  </si>
  <si>
    <t>Set the File permissions on the file /etc/group- are set to 644 or more restrictive. One method to implement the recommended state is to run the following commands to set permissions on `/etc/group.old`:
# chown root:root /etc/group.old
# chmod u-x,go-wx /etc/group.old.</t>
  </si>
  <si>
    <t>To close this finding, please provide a screenshot showing the file permissions for the file /etc/group- are set to 644 or more restrictive with the agency's CAP.</t>
  </si>
  <si>
    <t>SUSE11-161</t>
  </si>
  <si>
    <t>Ensure no world writable files exist</t>
  </si>
  <si>
    <t>Unix-based systems support variable settings to control access to files. World writable files are the least secure. See the `chmod(2)` man page for more information.</t>
  </si>
  <si>
    <t xml:space="preserve">Run the following command and verify no files are returned:
# df --local -P | awk {if (NR!=1) print $6} | xargs -I {} find {} -xdev -type f -perm -0002
The command above only searches local filesystems, there may still be compromised items on network mounted partitions. The following command can be run manually for individual partitions if needed:
# find  -xdev -type f -perm -0002
</t>
  </si>
  <si>
    <t xml:space="preserve">World-Writable files do not exist on the system. </t>
  </si>
  <si>
    <t>Files on the server are world-writable.</t>
  </si>
  <si>
    <t>6.1.8</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</si>
  <si>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</si>
  <si>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 `chmod o-w ` ) is advisable, but always consult relevant vendor documentation to avoid breaking any application dependencies on a given file.</t>
  </si>
  <si>
    <t>Confirm that world writable films do not exist. One method for implementing the recommended state is to remove write access for the "other" category (chmod o-w ) is advisable, but always consult relevant vendor documentation to avoid breaking any application dependencies on a given file.</t>
  </si>
  <si>
    <t>To close this finding, please provide a screenshot showing no world writable files exist on the system with the agency's CAP.</t>
  </si>
  <si>
    <t>SUSE11-162</t>
  </si>
  <si>
    <t>Ensure no unowned files or directories exist</t>
  </si>
  <si>
    <t>Sometimes when administrators delete users from the password file they neglect to remove all files owned by those users from the system.</t>
  </si>
  <si>
    <t xml:space="preserve">Run the following command and verify no files are returned:
# df --local -P | awk {'if (NR!=1) print $6'} | xargs -I '{}' find '{}' -xdev -nouser
The command above only searches local filesystems, there may still be compromised items on network mounted partitions. The following command can be run manually for individual partitions if needed:
# find 
	 -xdev -nouser
</t>
  </si>
  <si>
    <t xml:space="preserve">All files have a user ownership assigned. </t>
  </si>
  <si>
    <t xml:space="preserve">Files and directories on the server are not owned. </t>
  </si>
  <si>
    <t>6.1.9</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</si>
  <si>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</si>
  <si>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</si>
  <si>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SUSE11-163</t>
  </si>
  <si>
    <t>Ensure no ungrouped files or directories exist</t>
  </si>
  <si>
    <t>Sometimes when administrators delete users or groups from the system they neglect to remove all files owned by those users or groups.</t>
  </si>
  <si>
    <t xml:space="preserve">Run the following command and verify no files are returned:
# df --local -P | awk {'if (NR!=1) print $6'} | xargs -I '{}' find '{}' -xdev -nogroup
The command above only searches local filesystems, there may still be compromised items on network mounted partitions. The following command can be run manually for individual partitions if needed:
# find 
	 -xdev -nogroup
</t>
  </si>
  <si>
    <t xml:space="preserve">All files have a group ownership assigned. </t>
  </si>
  <si>
    <t xml:space="preserve">Files and directories on the server are not group owned. </t>
  </si>
  <si>
    <t>6.1.10</t>
  </si>
  <si>
    <t>SUSE11-164</t>
  </si>
  <si>
    <t>Audit SUID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</si>
  <si>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</si>
  <si>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 xml:space="preserve">Run the following command to list SUID files:
# df --local -P | awk {'if (NR!=1) print $6'} | xargs -I '{}' find '{}' -xdev -type f -perm -4000
The command above only searches local filesystems, there may still be compromised items on network mounted partitions. The following command can be run manually for individual partitions if needed:
# find 
-xdev -type f -perm -4000
</t>
  </si>
  <si>
    <t xml:space="preserve">Files within the system do not have the Set User ID (SUID) bit set. </t>
  </si>
  <si>
    <t>Files are allowed to be ran as privileged users other than themselves.</t>
  </si>
  <si>
    <t>6.1.11</t>
  </si>
  <si>
    <t>There are valid reasons for SUID programs, but it is important to identify and review such programs to ensure they are legitimate.</t>
  </si>
  <si>
    <t>Ensure that no rogue SUID programs have been introduced into the system. Review the files returned by the action in the Audit section and confirm the integrity of these binaries.</t>
  </si>
  <si>
    <t>Audit SUID executables for rogue origins and remove them from the system where applicable.</t>
  </si>
  <si>
    <t>To close this finding, please provide a screenshot showing files within the system do not have the Set User ID (SUID) bit set with the agency's CAP.</t>
  </si>
  <si>
    <t>SUSE11-165</t>
  </si>
  <si>
    <t>Audit SGID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</si>
  <si>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</si>
  <si>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 xml:space="preserve">Run the following command to list SGID files:
# df --local -P | awk {'if (NR!=1) print $6'} | xargs -I '{}' find '{}' -xdev -type f -perm -2000
The command above only searches local filesystems, there may still be compromised items on network mounted partitions. The following command can be run manually for individual partitions if needed:
# find -xdev -type f -perm -2000
</t>
  </si>
  <si>
    <t xml:space="preserve">Files within the system do not have the Set Group ID (SGID) bit set. </t>
  </si>
  <si>
    <t>6.1.12</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</si>
  <si>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t>
  </si>
  <si>
    <t>Ensure that no rogue SGID programs have been introduced into the system. Review the files returned by the action in the Audit section and confirm the integrity of these binaries.</t>
  </si>
  <si>
    <t>Audit SGID executables for rogue origins and remove them from the system where applicable.</t>
  </si>
  <si>
    <t>To close this finding, please provide a screenshot showing files within the system do not have the Set Group ID (SGID) bit set with the agency's CAP.</t>
  </si>
  <si>
    <t>SUSE11-166</t>
  </si>
  <si>
    <t>Ensure password fields are not empty</t>
  </si>
  <si>
    <t>An account with an empty password field means that anybody may log in as that user without providing a password.</t>
  </si>
  <si>
    <t xml:space="preserve">Run the following command and verify that no output is returned:
# cat /etc/shadow | awk -F: '($2 == "" ) { print $1 " does not have a password "}'
</t>
  </si>
  <si>
    <t xml:space="preserve">All user accounts have a password assigned. </t>
  </si>
  <si>
    <t xml:space="preserve">User accounts on the system have blank passwords. </t>
  </si>
  <si>
    <t>HPW1</t>
  </si>
  <si>
    <t>HPW1:  No password is required to access an FTI system</t>
  </si>
  <si>
    <t>6.2</t>
  </si>
  <si>
    <t>6.2.1</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</si>
  <si>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</si>
  <si>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</si>
  <si>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Set passwords for any blank password fields. One method for implementing the recommended state is to review the /etc/passwd file for any accounts without passwords. If they exist, execute the following command:
# passwd -l.</t>
  </si>
  <si>
    <t>To close this finding, please provide a screenshot of the /etc/shadow file settings with the agency's CAP.</t>
  </si>
  <si>
    <t>SUSE11-167</t>
  </si>
  <si>
    <t>Ensure no legacy "+" entries exist in /etc/passwd</t>
  </si>
  <si>
    <t>The character + in various files used to be markers for systems to insert data from NIS maps at a certain point in a system configuration file. These entries are no longer required on most systems, but may exist in files that have been imported from other platforms.</t>
  </si>
  <si>
    <t xml:space="preserve">Run the following command and verify that no output is returned:
# grep '^\+:' /etc/passwd
</t>
  </si>
  <si>
    <t>The + flag is not set on entries in /etc/passwd.</t>
  </si>
  <si>
    <t>The flags on /etc/passwd are not set to best practices.</t>
  </si>
  <si>
    <t>6.2.2</t>
  </si>
  <si>
    <t>These entries may provide an avenue for attackers to gain privileged access on the system.</t>
  </si>
  <si>
    <t>Remove any legacy '+' entries from `/etc/passwd` if they exist.</t>
  </si>
  <si>
    <t>Remove all legacy '+' entries from the /etc/passwd file.</t>
  </si>
  <si>
    <t>SUSE11-168</t>
  </si>
  <si>
    <t>Ensure no legacy "+" entries exist in /etc/shadow</t>
  </si>
  <si>
    <t xml:space="preserve">Run the following command and verify that no output is returned:
# grep '^\+:' /etc/shadow
</t>
  </si>
  <si>
    <t>The + flag is not set on entries in /etc/shadow.</t>
  </si>
  <si>
    <t>The flags on /etc/shadow are not set to best practices.</t>
  </si>
  <si>
    <t>6.2.3</t>
  </si>
  <si>
    <t>Remove any legacy '+' entries from `/etc/shadow` if they exist.</t>
  </si>
  <si>
    <t>Remove all legacy "+" entries from the /etc/shadow file.</t>
  </si>
  <si>
    <t>SUSE11-169</t>
  </si>
  <si>
    <t>Ensure no legacy "+" entries exist in /etc/group</t>
  </si>
  <si>
    <t xml:space="preserve">Run the following command and verify that no output is returned:
# grep '^\+:' /etc/group
</t>
  </si>
  <si>
    <t xml:space="preserve">The + flag is not set on entries in /etc/group. </t>
  </si>
  <si>
    <t>The flags on /etc/group are not set to best practices.</t>
  </si>
  <si>
    <t>6.2.4</t>
  </si>
  <si>
    <t>Remove any legacy '+' entries from `/etc/group` if they exist.</t>
  </si>
  <si>
    <t>Remove all legacy "+" entries from the /etc/group file.</t>
  </si>
  <si>
    <t>SUSE11-170</t>
  </si>
  <si>
    <t>Ensure root is the only UID 0 account</t>
  </si>
  <si>
    <t>Any account with UID 0 has superuser privileges on the system.</t>
  </si>
  <si>
    <t xml:space="preserve">Run the following command and verify that only "root" is returned:
# cat /etc/passwd | awk -F: '($3 == 0) { print $1 }'
root
</t>
  </si>
  <si>
    <t xml:space="preserve">Root is the only account with a User ID (UID) of 0. </t>
  </si>
  <si>
    <t xml:space="preserve">A superuser other than root exists with the superuser identifier. </t>
  </si>
  <si>
    <t>6.2.5</t>
  </si>
  <si>
    <t>This access must be limited to only the default `root` account and only from the system console. Administrative access must be through an unprivileged account using an approved mechanism as noted in Item 5.6 Ensure access to the su command is restricted.</t>
  </si>
  <si>
    <t>Remove any users other than `root` with UID `0` or assign them a new UID if appropriate.</t>
  </si>
  <si>
    <t>Set root to be the only UID 0 account since it must be limited to only the default `root` account and only from the system console. Remove any users other than `root` with UID `0` or assign them a new UID if appropriate.</t>
  </si>
  <si>
    <t>To close this finding, please provide a screenshot showing  root file settings with the agency's CAP.</t>
  </si>
  <si>
    <t>SUSE11-171</t>
  </si>
  <si>
    <t>Set root PATH Integrity</t>
  </si>
  <si>
    <t>The `root` user can execute any command on the system and could be fooled into executing programs unintentionally if the `PATH` is not set correctly.</t>
  </si>
  <si>
    <t xml:space="preserve">Run the following script and verify no results are returned:
#!/bin/bash
if [ " `echo $PATH | grep::` " != "" ]; then
 echo "Empty Directory in PATH (::)"
fi
if [ " `echo $PATH | grep:$` " != "" ]; then
 echo "Trailing: in PATH"
fi
p= `echo $PATH | sed -e 's/::/:/' -e 's/:$//' -e 's/:/ /g'` 
set -- $p
while [ "$1" != "" ]; do
 if [ "$1" = "." ]; then
 echo "PATH contains ."
 shift
 continue
 fi
 if [ -d $1 ]; then
 dirperm= `ls -ldH $1 | cut -f1 -d" "` 
 if [ `echo $dirperm | cut -c6` != "-" ]; then
 echo "Group Write permission set on directory $1"
 fi
 if [ `echo $dirperm | cut -c9` != "-" ]; then
 echo "Other Write permission set on directory $1"
 fi
 dirown= `ls -ldH $1 | awk '{print $3}'` 
 if [ "$dirown" != "root" ] ; then
 echo $1 is not owned by root
 fi
 else
 echo $1 is not a directory
 fi
 shift
done
</t>
  </si>
  <si>
    <t xml:space="preserve">All files or directories that are PATH variables, are owned by root. </t>
  </si>
  <si>
    <t xml:space="preserve">The root PATH integrity is not appropriately set. </t>
  </si>
  <si>
    <t>6.2.6</t>
  </si>
  <si>
    <t>Including the current working directory (.) or other writable directory in `root` 's executable path makes it likely that an attacker can gain superuser access by forcing an administrator operating as `root` to execute a Trojan horse program.</t>
  </si>
  <si>
    <t>Correct or justify any items discovered in the Audit step.</t>
  </si>
  <si>
    <t>Set ownership to root:root for all root PATH environment variables.</t>
  </si>
  <si>
    <t>To close this finding, please provide a screenshot showing root PATH settings with the agency's CAP.</t>
  </si>
  <si>
    <t>SUSE11-172</t>
  </si>
  <si>
    <t>Ensure all users' home directories exist</t>
  </si>
  <si>
    <t>Users can be defined in `/etc/passwd` without a home directory or with a home directory that does not actually exist.</t>
  </si>
  <si>
    <t xml:space="preserve">Run the following script and verify no results are returned:
#!/bin/bash 
cat /etc/passwd | egrep -v '^(root|halt|sync|shutdown)' | awk -F: '($7 != "/sbin/nologin" &amp; do
 if [ ! -d "$dir" ]; then
 echo "The home directory ($dir) of user $user does not exist."
 fi
done
</t>
  </si>
  <si>
    <t xml:space="preserve">For each system user, there is an associated home directory. Output is not returned from the command. </t>
  </si>
  <si>
    <t>Users exist on the server without home directories.</t>
  </si>
  <si>
    <t>6.2.7</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</si>
  <si>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</si>
  <si>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an assigned home directory should be removed or assigned a home directory as appropriate.</t>
  </si>
  <si>
    <t>Ensure all users' home directories exist. If any users' home directories do not exist, create them and make sure the respective user owns the directory. Users without an assigned home directory should be removed or assigned a home directory as appropriate.</t>
  </si>
  <si>
    <t>To close this finding, please provide a screenshot showing users home directories exist with the agency's CAP.</t>
  </si>
  <si>
    <t>SUSE11-173</t>
  </si>
  <si>
    <t>Set users' home directories permissions to 750 or more restrictive</t>
  </si>
  <si>
    <t>While the system administrator can establish secure permissions for users' home directories,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</si>
  <si>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</si>
  <si>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 xml:space="preserve">Users do not have excessive permissions to home directories. Output is not returned from the command. </t>
  </si>
  <si>
    <t xml:space="preserve">Users home directories do not have correct ownership and/or permissions
</t>
  </si>
  <si>
    <t>6.2.8</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</si>
  <si>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</si>
  <si>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</si>
  <si>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Set the users' home directories permissions to 750 or a value that is more restrictive.</t>
  </si>
  <si>
    <t>To close this finding, please provide screenshot of the  users' home directories permissions settings with the agency's CAP.</t>
  </si>
  <si>
    <t>SUSE11-174</t>
  </si>
  <si>
    <t>Ensure users own their home directories</t>
  </si>
  <si>
    <t>The user home directory is space defined for the particular user to set local environment variables and to store personal files.</t>
  </si>
  <si>
    <t xml:space="preserve">Run the following script and verify no results are returned:
#!/bin/bash 
cat /etc/passwd | egrep -v '^(root|halt|sync|shutdown)' | awk -F: '($7 != "/sbin/nologin" &amp; do
 if [ ! -d "$dir" ]; then
 echo "The home directory ($dir) of user $user does not exist."
 else
 owner=$(stat -L -c "%U" "$dir")
 if [ "$owner" != "$user" ]; then
 echo "The home directory ($dir) of user $user is owned by $owner."
 fi
 fi
done
</t>
  </si>
  <si>
    <t xml:space="preserve">For each system user, the /etc/passwd file defines the user owning their home directory. Output is not returned from the command. </t>
  </si>
  <si>
    <t xml:space="preserve">Users are not the owner of their own home directory. </t>
  </si>
  <si>
    <t>6.2.9</t>
  </si>
  <si>
    <t>Since the user is accountable for files stored in the user home directory, the user must be the owner of the directory.</t>
  </si>
  <si>
    <t>Change the ownership of any home directories that are not owned by the defined user to the correct user.</t>
  </si>
  <si>
    <t>To close this finding, please provide a screenshot of the users' ownership of any home directories settings with the agency's CAP.</t>
  </si>
  <si>
    <t>SUSE11-175</t>
  </si>
  <si>
    <t>Ensure users' dot files are not group or world writable</t>
  </si>
  <si>
    <t>While the system administrator can establish secure permissions for users' "dot"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</si>
  <si>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</si>
  <si>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 xml:space="preserve">Users do not have excessive permissions to the "dot" files. Output is not returned from the command. </t>
  </si>
  <si>
    <t xml:space="preserve">The dot files do not have correct ownership and/or permissions
</t>
  </si>
  <si>
    <t>6.2.10</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</si>
  <si>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</si>
  <si>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</si>
  <si>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 xml:space="preserve">Change permissions on world writable dot files (e.g. .profile, .cshrc, etc.) to something more restrictive such as 750. </t>
  </si>
  <si>
    <t>To close this finding, please provide a screenshot showing users do not have excessive permissions to the "dot" files with the agency's CAP.</t>
  </si>
  <si>
    <t>SUSE11-176</t>
  </si>
  <si>
    <t>Ensure no users have .forward files</t>
  </si>
  <si>
    <t>The `.forward` file specifies an email address to forward the user's mail to.</t>
  </si>
  <si>
    <t xml:space="preserve">Run the following script and verify no results are returned:
#!/bin/bash 
cat /etc/passwd | egrep -v '^(root|halt|sync|shutdown)' | awk -F: '($7 != "/sbin/nologin" &amp; do
 if [ ! -d "$dir" ]; then
 echo "The home directory ($dir) of user $user does not exist."
 else
 if [ ! -h "$dir/.forward" -a -f "$dir/.forward" ]; then
 echo ".forward file $dir/.forward exists"
 fi
 fi
done
</t>
  </si>
  <si>
    <t xml:space="preserve">The .forward file is not used on the system to forward the user's mail. Output is not returned from the command. </t>
  </si>
  <si>
    <t xml:space="preserve">Unauthorized mail forwarding exists on the server. </t>
  </si>
  <si>
    <t>6.2.11</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</si>
  <si>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</si>
  <si>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</si>
  <si>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Remove .forward files from all user directories.</t>
  </si>
  <si>
    <t>SUSE11-177</t>
  </si>
  <si>
    <t>Ensure no users have .netrc files</t>
  </si>
  <si>
    <t>The `.netrc` file contains data for logging into a remote host for file transfers via FTP.</t>
  </si>
  <si>
    <t xml:space="preserve">Run the following script and verify no results are returned:
#!/bin/bash
cat /etc/passwd | egrep -v '^(root|halt|sync|shutdown)' | awk -F: '($7 != "/sbin/nologin" &amp; do
 if [ ! -d "$dir" ]; then
 echo "The home directory ($dir) of user $user does not exist."
 else
 if [ ! -h "$dir/.netrc" -a -f "$dir/.netrc" ]; then
 echo ".netrc file $dir/.netrc exists"
 fi
 fi
done
</t>
  </si>
  <si>
    <t xml:space="preserve">The .netrc file is not used on the system to store remote FTP login data. Output is not returned from the command. </t>
  </si>
  <si>
    <t xml:space="preserve">Plain text usernames and passwords can be used to login to remote file shares. </t>
  </si>
  <si>
    <t>6.2.12</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</si>
  <si>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</si>
  <si>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</si>
  <si>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Remove .netrc files from all user directories. One method to achieve the recommended state is to execute the following command(s):
Create a script to identify .netrc files.
#!/bin/bash 
for dir in cat /etc/passwd |\
 awk -F: '{ print $6 }'; do
 if [ ! -h "$dir/.netrc" -a -f "$dir/.netrc" ]; then
 echo ".netrc file $dir/.netrc exists"
 fi
done
Execute script and remove any .netrc files identified.</t>
  </si>
  <si>
    <t>SUSE11-178</t>
  </si>
  <si>
    <t>Ensure users' .netrc Files are not group or world accessible</t>
  </si>
  <si>
    <t>While the system administrator can establish secure permissions for users' `.netrc`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</si>
  <si>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</si>
  <si>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Plain text usernames and passwords are world accessible.</t>
  </si>
  <si>
    <t>6.2.13</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</si>
  <si>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</si>
  <si>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</si>
  <si>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Remove all unencrypted passwords from .netrc files and ensure file permissions are set to prevent unauthorized users from reading the file.</t>
  </si>
  <si>
    <t>SUSE11-179</t>
  </si>
  <si>
    <t>Ensure no users have .rhosts files</t>
  </si>
  <si>
    <t>While no `.rhosts` files are shipped by default, users can easily create them.</t>
  </si>
  <si>
    <t xml:space="preserve">Run the following script and verify no results are returned:
#!/bin/bash
cat /etc/passwd | egrep -v '^(root|halt|sync|shutdown)' | awk -F: '($7 != "/sbin/nologin" &amp; do
 if [ ! -d "$dir" ]; then
 echo "The home directory ($dir) of user $user does not exist."
 else
 for file in $dir/.rhosts; do
 if [ ! -h "$file" -a -f "$file" ]; then
 echo ".rhosts file in $dir"
 fi
 done
 fi
done
</t>
  </si>
  <si>
    <t xml:space="preserve">The .rhosts file is not used on the system to provide remote system access without a password. Output is not returned from the command. </t>
  </si>
  <si>
    <t xml:space="preserve">Remote host definition files are present on the server. </t>
  </si>
  <si>
    <t>6.2.14</t>
  </si>
  <si>
    <t>This action is only meaningful if `.rhosts` support is permitted in the file `/etc/pam.conf` . Even though the `.rhosts` files are ineffective if support is disabled in `/etc/pam.conf` ,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</si>
  <si>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</si>
  <si>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Locate and remove all .rhosts files.</t>
  </si>
  <si>
    <t>To close this finding, please provide a screenshot of the no users have. Rhosts files with the agency's CAP.</t>
  </si>
  <si>
    <t>SUSE11-180</t>
  </si>
  <si>
    <t>Ensure all groups in /etc/passwd exist in /etc/group</t>
  </si>
  <si>
    <t>Over time, system administration errors and changes can lead to groups being defined in `/etc/passwd` but not in `/etc/group` .</t>
  </si>
  <si>
    <t xml:space="preserve">Run the following script and verify no results are returned:
#!/bin/bash
for i in $(cut -s -d: -f4 /etc/passwd | sort -u ); do
 grep -q -P "^.*?:[^:]*:$i:" /etc/group
 if [ $? -ne 0 ]; then
 echo "Group $i is referenced by /etc/passwd but does not exist in /etc/group"
 fi
done
</t>
  </si>
  <si>
    <t xml:space="preserve">For each group on the system, there must be a definition in /etc/passwd and /etc/group. Output is not returned from the command. </t>
  </si>
  <si>
    <t xml:space="preserve">Groups are not consistent between the groups and password file. </t>
  </si>
  <si>
    <t>6.2.15</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</si>
  <si>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</si>
  <si>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</si>
  <si>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Confirm all groups in the /etc/passwd file also exist in the /etc/group file. Sync the files if any entries are identified.</t>
  </si>
  <si>
    <t>To close this finding, please provide a screenshot of the /etc/passwd file with the agency's CAP.</t>
  </si>
  <si>
    <t>SUSE11-181</t>
  </si>
  <si>
    <t>Ensure no duplicate UIDs exist</t>
  </si>
  <si>
    <t>Although the `useradd` program will not let you create a duplicate User ID (UID), it is possible for an administrator to manually edit the `/etc/passwd` file and change the UID field.</t>
  </si>
  <si>
    <t xml:space="preserve">Run the following script and verify no results are returned:
#!/bin/bash 
cat /etc/passwd | cut -f3 -d":" | sort -n | uniq -c | while read x ; do
 [ -z "${x}" ] &amp; then
 users= `awk -F: '($3 == n) { print $1 }' n=$2 /etc/passwd | xargs` 
 echo "Duplicate UID ($2): ${users}"
 fi
done
</t>
  </si>
  <si>
    <t xml:space="preserve">The system will not contain duplicate User IDs in the /etc/passwd file. Output is not returned from the command. </t>
  </si>
  <si>
    <t xml:space="preserve">User Identifiers are not unique on the server. </t>
  </si>
  <si>
    <t>HAC20</t>
  </si>
  <si>
    <t>HAC20:  Agency duplicates usernames</t>
  </si>
  <si>
    <t>6.2.16</t>
  </si>
  <si>
    <t>Users must be assigned unique UIDs for accountability and to ensure appropriate access protections.</t>
  </si>
  <si>
    <t>Based on the results of the audit script, establish unique UIDs and review all files owned by the shared UIDs to determine which UID they are supposed to belong to.</t>
  </si>
  <si>
    <t>Delete all duplicate UIDs.</t>
  </si>
  <si>
    <t>SUSE11-182</t>
  </si>
  <si>
    <t>Ensure no duplicate GIDs exist</t>
  </si>
  <si>
    <t>Although the `groupadd` program will not let you create a duplicate Group ID (GID), it is possible for an administrator to manually edit the `/etc/group` file and change the GID field.</t>
  </si>
  <si>
    <t xml:space="preserve">Run the following script and verify no results are returned:
#!/bin/bash 
cat /etc/group | cut -f3 -d":" | sort -n | uniq -c | while read x ; do
 [ -z "${x}" ] &amp; then
 groups= `awk -F: '($3 == n) { print $1 }' n=$2 /etc/group | xargs` 
 echo "Duplicate GID ($2): ${groups}"
 fi
done
</t>
  </si>
  <si>
    <t xml:space="preserve">The system will not contain duplicate Group IDs in the /etc/group file. Output is not returned from the command. </t>
  </si>
  <si>
    <t xml:space="preserve">Group Identifiers are not unique on the server. </t>
  </si>
  <si>
    <t>6.2.17</t>
  </si>
  <si>
    <t>User groups must be assigned unique GIDs for accountability and to ensure appropriate access protections.</t>
  </si>
  <si>
    <t>Based on the results of the audit script, establish unique GIDs and review all files owned by the shared GID to determine which group they are supposed to belong to.</t>
  </si>
  <si>
    <t>Delete all duplicate GIDs.</t>
  </si>
  <si>
    <t>SUSE11-183</t>
  </si>
  <si>
    <t>Ensure no duplicate user names exist</t>
  </si>
  <si>
    <t>Although the `useradd` program will not let you create a duplicate user name, it is possible for an administrator to manually edit the `/etc/passwd` file and change the user name.</t>
  </si>
  <si>
    <t xml:space="preserve">Run the following script and verify no results are returned:
#!/bin/bash 
cat /etc/passwd | cut -f1 -d":" | sort -n | uniq -c | while read x ; do
 [ -z "${x}" ] &amp; then
 uids= `awk -F: '($1 == n) { print $3 }' n=$2 /etc/passwd | xargs` 
 echo "Duplicate User Name ($2): ${uids}"
 fi
done
</t>
  </si>
  <si>
    <t xml:space="preserve">The system will not contain duplicate names in the /etc/passwd file. Output is not returned from the command. </t>
  </si>
  <si>
    <t xml:space="preserve">Usernames are not unique on the server. </t>
  </si>
  <si>
    <t>6.2.18</t>
  </si>
  <si>
    <t>If a user is assigned a duplicate user name, it will create and have access to files with the first UID for that username in `/etc/passwd` . For example, if "test4" has a UID of 1000 and a subsequent "test4" entry has a UID of 2000, logging in as "test4" will use UID 1000. Effectively, the UID is shared, which is a security problem.</t>
  </si>
  <si>
    <t>Based on the results of the audit script, establish unique user names for the users. File ownerships will automatically reflect the change as long as the users have unique UIDs.</t>
  </si>
  <si>
    <t>Delete all duplicate user names from the /etc/passwd file.</t>
  </si>
  <si>
    <t>SUSE11-184</t>
  </si>
  <si>
    <t>Ensure no duplicate group names exist</t>
  </si>
  <si>
    <t>Although the `groupadd` program will not let you create a duplicate group name, it is possible for an administrator to manually edit the `/etc/group` file and change the group name.</t>
  </si>
  <si>
    <t xml:space="preserve">Run the following script and verify no results are returned:
#!/bin/bash 
cat /etc/group | cut -f1 -d":" | sort -n | uniq -c | while read x ; do
 [ -z "${x}" ] &amp; then
 gids= `gawk -F: '($1 == n) { print $3 }' n=$2 /etc/group | xargs` 
 echo "Duplicate Group Name ($2): ${gids}"
 fi
done
</t>
  </si>
  <si>
    <t xml:space="preserve">The system will not contain duplicate names in the /etc/group file. Output is not returned from the command. </t>
  </si>
  <si>
    <t xml:space="preserve">Group names are not unique on the server. </t>
  </si>
  <si>
    <t>6.2.19</t>
  </si>
  <si>
    <t>If a group is assigned a duplicate group name, it will create and have access to files with the first GID for that group in `/etc/group` . Effectively, the GID is shared, which is a security problem.</t>
  </si>
  <si>
    <t>Based on the results of the audit script, establish unique names for the user groups. File group ownerships will automatically reflect the change as long as the groups have unique GIDs.</t>
  </si>
  <si>
    <t>Delete all duplicate names in the /etc/group file.</t>
  </si>
  <si>
    <t>SUSE11-185</t>
  </si>
  <si>
    <t>Set shadow group to empty</t>
  </si>
  <si>
    <t>The shadow group allows system programs which require access the ability to read the /etc/shadow file. No users should be assigned to the shadow group.</t>
  </si>
  <si>
    <t xml:space="preserve">Run the following commands and verify no results are returned:
# grep ^shadow:[^:]*:[^:]*:[^:]+ /etc/group
# awk -F: '($4 == "") { print }' /etc/passwd
</t>
  </si>
  <si>
    <t xml:space="preserve">There are no users in the shadow group. </t>
  </si>
  <si>
    <t xml:space="preserve">The shadow group contains unauthorized users. </t>
  </si>
  <si>
    <t>6.2.20</t>
  </si>
  <si>
    <t>Any users assigned to the shadow group would be granted read access to the /etc/shadow file. If attackers can gain read access to the `/etc/shadow` file, they can easily run a password cracking program against the hashed passwords to break them. Other security information that is stored in the `/etc/shadow` file (such as expiration) could also be useful to subvert additional user accounts.</t>
  </si>
  <si>
    <t>Remove all users from the shadow group, and change the primary group of any users with shadow as their primary group.</t>
  </si>
  <si>
    <t>To close this finding, please provide a screenshot showing shadow group is empty with the agency's CAP.</t>
  </si>
  <si>
    <t>Finding Statement (Internal Use Only)</t>
  </si>
  <si>
    <t xml:space="preserve">Remediation Statement (Internal Use Only)         </t>
  </si>
  <si>
    <t>SUSE12-01</t>
  </si>
  <si>
    <t>Run the following command and verify there are no updates or patches to install:
# zypper list-updates</t>
  </si>
  <si>
    <t>Use your package manager to update all packages on the system according to site policy. The following command will install all available updates:
# zypper update.</t>
  </si>
  <si>
    <t>SUSE12-02</t>
  </si>
  <si>
    <t>Configure GDM Login Banner</t>
  </si>
  <si>
    <t>The GNOME Display Manager (GDM) handles graphical login for GNOME based systems.
Configuration of the GNOME desktop is managed with dconf. It is a hierarchically structured database or registry that allows users to modify their personal settings, and system administrators to set default or mandatory values for all users.
Global dconf configuration parameters can be set in the /etc/dconf/db/directory. This includes the configuration for GDM or locking certain configuration options for users.</t>
  </si>
  <si>
    <t>Verify that /etc/dconf/profile/gdmexists and includes the following:
user-db:user
system-db:gdm
file-db:/usr/share/gdm/greeter-dconf-defaults
Verify that a file exists in /etc/dconf/db/gdm.d/and includes the following: (This is typically /etc/dconf/db/gdm.d/01-banner-message)
[org/gnome/login-screen]
banner-message-enable=true
banner-message-text='&lt;banner message&gt;'
Verify that a file exists in /etc/dconf/db/gdm.d/and includes the following: (This is typically /etc/dconf/db/gdm.d/00-login-screen)
[org/gnome/login-screen]
disable-user-list=true</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</si>
  <si>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</si>
  <si>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Warning Banner is not Publication 1075 compliant.</t>
  </si>
  <si>
    <t>HAC8</t>
  </si>
  <si>
    <t>HAC8: Warning banner is insufficient</t>
  </si>
  <si>
    <t>1.9</t>
  </si>
  <si>
    <t>If a graphical login is not required, it should be removed to reduce the attack surface of the system. 
If a graphical login is required, last logged in user display should be disabled, and a warning banner should be configured.
Displaying the last logged in user eliminates half of the Userid/Password equation that an unauthorized person would need to log on.
Warning messages inform users who are attempting to login to the system of their legal status regarding the system and must include the name of the organization that owns the system and any monitoring policies that are in place.
_Notes:_
- _This recommendation is based on the `gdm` profile. If a different profile name is used on the system, update the `gdm` and `gdm.d` to `&lt;profilee_name&gt;` and `&lt;profile_name&gt;.d`_
- _Additional options and sections may appear in the `/etc/dconf/db/gdm.d/01-banner-message` and/or `/etc/dconf/db/gdm.d/00-login-screen` file._
- _If a different GUI login service is in use and required on the system, consult your documentation to disable displaying the last logged on user and apply an equivalent banner._</t>
  </si>
  <si>
    <t>Run the following command to remove `GDM`
# zypper remove gdm
OR If `GDM` is required:
Edit or create the `gdm` profile which contains the following lines: (This is typically `/etc/dconf/profile/gdm`)
user-db:user
system-db:gdm
file-db:/usr/share/gdm/greeter-dconf-defaults
Run the following Run to display a login banner: 
Note: the directory `/etc/dconf/db/gdm.d/` may need to be created
Edit or create a gdm keyfile for machine-wide settings: (This is typically `/etc/dconf/db/gdm.d/01-banner-message`)
[org/gnome/login-screen]
banner-message-enable=true
banner-message-text='&lt;banner message&gt;'
Example Banner Text:_ 'Authorized uses only. All activity may be monitored and reported.'
Run the following to disable the user list:
Edit or create a gdm keyfile for machine-wide settings in the directory `/etc/dconf/db/gdm.d/` and add the following: (This is typically `/etc/dconf/db/gdm.d/00-login-screen`)
[org/gnome/login-screen]
# Do not show the user list
disable-user-list=true
Run the following command to update the system databases:
# dconf update</t>
  </si>
  <si>
    <t>SUSE12-03</t>
  </si>
  <si>
    <t xml:space="preserve">Remove nonessential services </t>
  </si>
  <si>
    <t>A network port is identified by its number, the associated IP address, and the type of the communication protocol such as TCP or UDP.
A listening port is a network port on which an application or process listens on, acting as a communication endpoint.
Each listening port can be open or closed (filtered) using a firewall. In general terms, an open port is a network port that accepts incoming packets from remote locations.</t>
  </si>
  <si>
    <t>Run the following command:
# lsof -i -P -n | grep -v "(ESTABLISHED)"
Review the output to ensure that all services listed are required on the system. If a listed service is not required, remove the package containing the service. If the package containing the service is required, stop and mask the service</t>
  </si>
  <si>
    <t>Nonessential services are removed or masked.</t>
  </si>
  <si>
    <t>Nonessential services are not removed or masked.</t>
  </si>
  <si>
    <t>2</t>
  </si>
  <si>
    <t>2.4</t>
  </si>
  <si>
    <t>Services listening on the system pose a potential risk as an attack vector. These services should be reviewed, and if not required, the service should be stopped, and the package containing the service should be removed. If required packages have a dependency, the service should be stopped and masked to reduce the attack surface of the system.</t>
  </si>
  <si>
    <t>Run the following command to remove the package containing the service:
# zypper remove &lt;package_name&gt;
Or If required packages have a dependency:
Run the following command to stop and mask the service:
# systemctl --now mask &lt;service_name&gt;</t>
  </si>
  <si>
    <t>Remove nonessential services. One method to achieve the recommended state is to execute the following command(s):
# zypper remove &lt;package_name&gt;</t>
  </si>
  <si>
    <t>To close this finding, please provide a screenshot showing nonessential services has been removed, and masked with the agency's CAP.</t>
  </si>
  <si>
    <t>SUSE12-04</t>
  </si>
  <si>
    <t>Restrict Root Login to System Console</t>
  </si>
  <si>
    <t>The file /etc/securetty contains a list of valid terminals that may be logged in directly as root.</t>
  </si>
  <si>
    <t>Run the following command:
# cat /etc/securetty</t>
  </si>
  <si>
    <t>Root login is restricted to system console.</t>
  </si>
  <si>
    <t>Root login is not restricted to system console.</t>
  </si>
  <si>
    <t>SUSE12-05</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</si>
  <si>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 to execute su. This group should be empty to reinforce the use of sudo for privileged access.</t>
  </si>
  <si>
    <t>Run the following command and verify the output matches the line:
# grep -E '^\s*auth\s+required\s+pam_wheel\.so\s+(\S+\s+)*use_uid\s+(\S+\s+)*group=\S+\s*(\S+\s*)*(\s+#.*)?$' /etc/pam.d/su
auth required pam_wheel.so use_uid group=&lt;group_name&gt;
Run the following command and verify that the group specified in &lt;group_name&gt;contains no users:
# grep &lt;group_name&gt; /etc/group
&lt;group_name&gt;:x:&lt;GID&gt;:
There should be no users listed after the Group ID field.</t>
  </si>
  <si>
    <t>Access to the su command is not  restricted.</t>
  </si>
  <si>
    <t>5.7</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</si>
  <si>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</si>
  <si>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the su command. One method for implementing the recommended state is to perform the following:
Add the following line to the /etc/pam.d/su file:
auth required pam_wheel.so use_uid
Create a comma separated list of users in the wheel statement in the /etc/group file:
wheel:x:10:root,</t>
  </si>
  <si>
    <t>SUSE12-06</t>
  </si>
  <si>
    <t>The udffilesystem type is the universal disk format used to implement ISO/IEC 13346 and ECMA-167 specifications. This is an open vendor filesystem type for data storage on a broad range of media. This filesystem type is necessary to support writing DVDs and newer optical disc formats.</t>
  </si>
  <si>
    <t>Run the following commands and verify the output is as indicated:
# modprobe -n -v udf | grep -E '(udf|install)'
install /bin/true
# lsmod | grep udf
&lt;No output&gt;.</t>
  </si>
  <si>
    <t xml:space="preserve">Output should display nothing. 
</t>
  </si>
  <si>
    <t>Edit or create a file in the `/etc/modprobe.d/` directory ending in .conf
Example: `vi /etc/modprobe.d/udf.conf`
and add the following line:
install udf /bin/true
Run the following command to unload the `udf` module:
# modprobe -r udf</t>
  </si>
  <si>
    <t>Disable the mounting of the udf filesystems.One method for implementing the recommended state is to perform the following:
Edit or create a file in the `/etc/modprobe.d/` directory ending in .conf
Example: `vi /etc/modprobe.d/udf.conf`
and add the following line:
install udf /bin/true
Run the following command to unload the `udf` module:
# modprobe -r udf</t>
  </si>
  <si>
    <t>SUSE12-07</t>
  </si>
  <si>
    <t>The noexecmount option specifies that the filesystem cannot contain executable binaries.</t>
  </si>
  <si>
    <t>If a /var/tmppartition exists:
Run the following command to verify that the noexecoption is set:
# mount | grep -E '\s/var/tmp\s' | grep -v noexec
Nothing should be returned.</t>
  </si>
  <si>
    <t>Nothing should be returned.</t>
  </si>
  <si>
    <t>1.1.12</t>
  </si>
  <si>
    <t>Edit the `/etc/fstab` file and add `noexec` to the fourth field (mounting options) for the `/var/tmp` partition. 
Run the following command to remount `/var/tmp` :
# mount -o remount,noexec /var/tmp</t>
  </si>
  <si>
    <t>Set the no exec option on the /var/tmp partition to ensure that users cannot run executable binaries from /var/tmp. One method to achieve the recommended state is to execute the following:
Edit the `/etc/fstab` file and add `noexec` to the fourth field (mounting options) for the `/var/tmp` partition. 
Run the following command to remount `/var/tmp` :
# mount -o remount,noexec /var/tmp</t>
  </si>
  <si>
    <t>SUSE12-08</t>
  </si>
  <si>
    <t>The nodevmount option specifies that the filesystem cannot contain special devices.</t>
  </si>
  <si>
    <t>If a /var/tmppartition exists:
Run the following command to verify that the nodevoption is set:
# mount | grep -E '\s/var/tmp\s' | grep -v nodev
Nothing should be returned.</t>
  </si>
  <si>
    <t>1.1.13</t>
  </si>
  <si>
    <t>Edit the `/etc/fstab` file and add `nodev` to the fourth field (mounting options) for the `/var/tmp` partition. 
Run the following command to remount `/var/tmp` :
# mount -o remount,nodev /var/tmp</t>
  </si>
  <si>
    <t>Set the nodev option on the /var/tmp partition to ensure that users cannot attempt to create block or character special devices in /var/tmp. One method to achieve the recommended state is to execute the following:
Edit the `/etc/fstab` file and add `nodev` to the fourth field (mounting options) for the `/var/tmp` partition. 
Run the following command to remount `/var/tmp` :
# mount -o remount,nodev /var/tmp</t>
  </si>
  <si>
    <t>SUSE12-09</t>
  </si>
  <si>
    <t>The nosuidmount option specifies that the filesystem cannot contain setuidfiles.</t>
  </si>
  <si>
    <t>If a /var/tmppartition exists:
Run the following command to verify that that the nosuidoption is set:
# mount | grep -E '\s/var/tmp\s' | grep -v nosuid
Nothing should be returned.</t>
  </si>
  <si>
    <t>Edit the `/etc/fstab` file and add `nosuid` to the fourth field (mounting options) for the `/var/tmp` partition. 
Run the following command to remount `/var/tmp`:
# mount -o remount,nosuid /var/tmp</t>
  </si>
  <si>
    <t>Set the nosuid option on the /var/tmp partition to ensure that users cannot create `setuid` files in /var/tmp. One method to achieve the recommended state is to execute the following:
Edit the `/etc/fstab` file and add `nosuid` to the fourth field (mounting options) for the `/var/tmp` partition. 
Run the following command to remount `/var/tmp`:
# mount -o remount,nosuid /var/tmp</t>
  </si>
  <si>
    <t>SUSE12-10</t>
  </si>
  <si>
    <t>If a /homepartition exists:
Run the following command to verify that that the nodevoption is set:
# mount | grep -E '\s/home\s' | grep -v nodev
Nothing should be returned.</t>
  </si>
  <si>
    <t>Edit the `/etc/fstab` file and add `nodev` to the fourth field (mounting options) for the `/home` partition. 
Run the following command to remount `/home/` with the `nodev` mount option:
# mount -o remount,nodev /home</t>
  </si>
  <si>
    <t>Set the nodev option on the /home partition to ensure that users cannot attempt to create block or character special devices. One method to achieve the recommended state is to execute the following:
Edit the `/etc/fstab` file and add `nodev` to the fourth field (mounting options) for the `/home` partition. 
Run the following command to remount `/home/` with the `nodev` mount option:
# mount -o remount,nodev /home</t>
  </si>
  <si>
    <t>SUSE12-11</t>
  </si>
  <si>
    <t>Run the following command and verify that the noexecoption is set on all removable media partitions.
# mount</t>
  </si>
  <si>
    <t>The noexec option has been added to removable media partitions.</t>
  </si>
  <si>
    <t>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
Edit the `/etc/fstab` file and add `noexec` to the fourth field (mounting options) of all removable media partitions. Look for entries that have mount points that contain words such as floppy or cdrom.</t>
  </si>
  <si>
    <t>To close this finding, please provide a screenshot showing the noexec option has been applied on all removable media partitions with the agency's CAP.</t>
  </si>
  <si>
    <t>SUSE12-12</t>
  </si>
  <si>
    <t xml:space="preserve">Configure /tmp directory </t>
  </si>
  <si>
    <t>The /tmp directory is a world-writable directory used for temporary storage by all users and some applications.</t>
  </si>
  <si>
    <t>Run the following command and verify output shows /tmp is mounted:
# mount | grep -E '\s/tmp\s'
tmpfs on /tmp type tmpfs (rw,nosuid,nodev,noexec,relatime)
If /etc/fstab is used:
Run the following command and verify that tmpfs has been mounted to, or a system partition has been created for /tmp
# grep -E '\s/tmp\s' /etc/fstab | grep -E -v '^\s*#'
tmpfs /tmp tmpfs defaults,noexec,nosuid,nodev 0 0
OR If systemd tmp.mount file is used:
Run the following command and verify that tmp.mount is enabled:
# systemctl is-enabled tmp.mount
enabled</t>
  </si>
  <si>
    <t>/tmp has been configured.</t>
  </si>
  <si>
    <t>/tmp has not been configured.</t>
  </si>
  <si>
    <t>1.1.2</t>
  </si>
  <si>
    <t>Making /tmp its own file system allows an administrator to set the noexec option on the mount, making /tmp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
This can be accomplished by either mounting tmpfs to /tmp, or creating a separate partition for /tmp.</t>
  </si>
  <si>
    <t>Create or update an entry for /tmp in either /etc/fstab _OR_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 you can redistribute it and/or modify it
# under the terms of the GNU Lesser General Public License as published by
# the Free Software Foundation; either version 2.1 of the License, or
# (at your option) any later version.
[Unit]
Description=Temporary Directory (/tmp)
Documentation=man:hier(7)
Documentation=https://www.freedesktop.org/wiki/Software/systemd/APIFileSystems
ConditionPathIsSymbolicLink=!/tmp
DefaultDependencies=no
Conflicts=umount.target
Before=local-fs.target umount.target
After=swap.target
[Mount]
What=tmpfs
Where=/tmp
Type=tmpfs
Options=mode=1777,strictatime,nosuid,nodev,nosuid
[Install]
WantedBy=local-fs.targe
Run the following command to reload the systemd daemon:
# systemctl daemon-reload
Run the following command to unmask tmp.mount:
 # systemctl unmask tmp.mpunt
Run the following command to enable and start tmp.mount:
# systemctl enable --now tmp.mount</t>
  </si>
  <si>
    <t>Configure /tmp directory. One method to achieve the recommended state is to execute the following:
Create or update an entry for /tmp in either /etc/fstab _OR_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 you can redistribute it and/or modify it
# under the terms of the GNU Lesser General Public License as published by
# the Free Software Foundation; either version 2.1 of the License, or
# (at your option) any later version.
[Unit]
Description=Temporary Directory (/tmp)
Documentation=man:hier(7)
Documentation=https://www.freedesktop.org/wiki/Software/systemd/APIFileSystems
ConditionPathIsSymbolicLink=!/tmp
DefaultDependencies=no
Conflicts=umount.target
Before=local-fs.target umount.target
After=swap.target
[Mount]
What=tmpfs
Where=/tmp
Type=tmpfs
Options=mode=1777,strictatime,nosuid,nodev,nosuid
[Install]
WantedBy=local-fs.targe
Run the following command to reload the systemd daemon:
# systemctl daemon-reload
Run the following command to unmask tmp.mount:
# systemctl unmask tmp.mpunt
Run the following command to enable and start tmp.mount:
# systemctl enable --now tmp.mount</t>
  </si>
  <si>
    <t>To close this finding, please provide a screenshot showing /tmp directory has been configured with the agency's CAP.</t>
  </si>
  <si>
    <t>SUSE12-13</t>
  </si>
  <si>
    <t>Run the following command and verify that the nodevoption is set on all removable media partitions.
# mount</t>
  </si>
  <si>
    <t>nodev option has been set on removable media partitions.</t>
  </si>
  <si>
    <t>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Edit the `/etc/fstab` file and add `nodev` to the fourth field (mounting options) of all removable media partitions. Look for entries that have mount points that contain words such as floppy or cdrom.</t>
  </si>
  <si>
    <t>To close this finding, please provide a screenshot showing nodev option settings on all removable media partitions with the agency's CAP.</t>
  </si>
  <si>
    <t>SUSE12-14</t>
  </si>
  <si>
    <t>Run the following command and verify that the nosuidoption is set on all removable media partitions.
# mount</t>
  </si>
  <si>
    <t>nosuid option set on removable media partitions.</t>
  </si>
  <si>
    <t>Set the nosuid on all removable media partitions to prevent users from introducing privileged programs onto the system and allowing non-root users to execute them. One method to achieve the recommended state is to execute the following:
Edit the `/etc/fstab` file and add `nosuid` to the fourth field (mounting options) of all removable media partitions. Look for entries that have mount points that contain words such as floppy or cdrom.</t>
  </si>
  <si>
    <t>To close this finding, please provide a screenshot showing nosuid settings on all removable media partitions with the agency's CAP.</t>
  </si>
  <si>
    <t>SUSE12-15</t>
  </si>
  <si>
    <t>Run the following command to verify no world writable directories exist without the sticky bit set:
# df --local -P 2&gt; /dev/null | awk '{if (NR!=1) print $6}' | xargs -I '{}' find '{}' -xdev -type d \( -perm -0002 -a ! -perm -1000 \) 2&gt;/dev/null
No output should be returned.</t>
  </si>
  <si>
    <t>Sicky bit has been set on all world-writable directories.</t>
  </si>
  <si>
    <t>Run the following command to set the sticky bit on all world writable directories:
# df --local -P | awk '{if (NR!=1) print $6}' | xargs -I '{}' find '{}' -xdev -type d \( -perm -0002 -a ! -perm -1000 \) 2&gt;/dev/null | xargs -I '{}' chmod a+t '{}'</t>
  </si>
  <si>
    <t>Set the sticky bit on all world writable directories. One method to achieve the recommended state is to execute the following command(s):
# df --local -P | awk '{if (NR!=1) print $6}' | xargs -I '{}' find '{}' -xdev -type d \( -perm -0002 -a ! -perm -1000 \) 2&gt;/dev/null | xargs -I '{}' chmod a+t '{}'</t>
  </si>
  <si>
    <t>SUSE12-16</t>
  </si>
  <si>
    <t>autofsallows automatic mounting of devices, typically including CD/DVDs and USB drives.
Notes:
Additional methods of disabling a service exist. Consult your distribution documentation for appropriate methods.
This control should align with the tolerance of the use of portable drives and optical media in the organization.
On a server requiring an admin to manually mount media can be part of defense-in-depth to reduce the risk of unapproved software or information being introduced or proprietary software or information being exfiltrated.
If admins commonly use flash drives and Server access has sufficient physical controls, requiring manual mounting may not increase security.</t>
  </si>
  <si>
    <t>Run the following command to verify autofsis not enabled:
# systemctl is-enabled autofs
Verify result is not enabled.</t>
  </si>
  <si>
    <t>Automounting has been disabled.</t>
  </si>
  <si>
    <t>1.1.23</t>
  </si>
  <si>
    <t>Run the following command to mask `autofs`:
# systemctl --now mask autofs</t>
  </si>
  <si>
    <t xml:space="preserve">Disable automounting of devices. One method to achieve the recommended state is to execute the following command(s):
# systemctl --now mask autofs
</t>
  </si>
  <si>
    <t>SUSE12-17</t>
  </si>
  <si>
    <t>Verify that the noexecoption is set if a /tmppartition exists
Run the following command and verify that nothing is returned: 
# mount | grep -E '\s/tmp\s' | grep -v noexec</t>
  </si>
  <si>
    <t>The noexec option has been set on the /tmp partition.</t>
  </si>
  <si>
    <t>Edit the `/etc/fstab` file **OR** the `/etc/systemd/system/local-fs.target.wants/tmp.mount` file:
IF `/etc/fstab` is used to mount `/tmp`
Edit the `/etc/fstab` file and add `noexec` to the fourth field (mounting options) for the `/tmp` partition. 
Run the following command to remount /tmp :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</si>
  <si>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Set the noexec option on the /tmp partition. One method to achieve the recommended state is to execute the following:
Edit the `/etc/fstab` file **OR** the `/etc/systemd/system/local-fs.target.wants/tmp.mount` file:
IF `/etc/fstab` is used to mount `/tmp`
Edit the `/etc/fstab` file and add `noexec` to the fourth field (mounting options) for the `/tmp` partition. 
Run the following command to remount /tmp :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</si>
  <si>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SUSE12-18</t>
  </si>
  <si>
    <t>Verify that the nodevoption is set if a /tmppartition exists
Run the following command and verify that nothing is returned:
# mount | grep -E '\s/tmp\s' | grep -v nodev</t>
  </si>
  <si>
    <t>The nodev option has been set on the /tmp partition.</t>
  </si>
  <si>
    <t>Edit the `/etc/fstab` file **OR** the `/etc/systemd/system/local-fs.target.wants/tmp.mount` file:
IF `/etc/fstab` is used to mount /tmp:
Edit the `/etc/fstab` file and add `nodev` to the fourth field (mounting options) for the `/tmp` partition. 
Run the following command to remount /tmp :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</si>
  <si>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Set the nodev option on the /tmp partition. One method to achieve the recommended state is to execute the following:
Edit the `/etc/fstab` file **OR** the `/etc/systemd/system/local-fs.target.wants/tmp.mount` file:
IF `/etc/fstab` is used to mount /tmp:
Edit the `/etc/fstab` file and add `nodev` to the fourth field (mounting options) for the `/tmp` partition. 
Run the following command to remount /tmp :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</si>
  <si>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SUSE12-19</t>
  </si>
  <si>
    <t>Verify that the nosuidoption is set if a /tmppartition exists
Run the following command and verify that nothing is returned:
# mount | grep -E '\s/tmp\s' | grep -v nosuid</t>
  </si>
  <si>
    <t xml:space="preserve">The nosuid option has been set on the /tmp partition. </t>
  </si>
  <si>
    <t>Since the `/tmp` filesystem is only intended for temporary file storage, set this option to ensure that users cannot create `setuid` files in `/tmp`.</t>
  </si>
  <si>
    <t>IF `/etc/fstab` is used to mount `/tmp`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</si>
  <si>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Set the nosuid option on the /tmp partition. One method to achieve the recommended state is to execute the following:
IF `/etc/fstab` is used to mount `/tmp`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</si>
  <si>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SUSE12-20</t>
  </si>
  <si>
    <t>Configure /dev/shm</t>
  </si>
  <si>
    <t xml:space="preserve">/dev/shm is a traditional shared memory concept. One program will create a memory portion, which other processes (if permitted) can access. If /dev/shm is not configured, tmpfs will be mounted to /dev/shm by systemd.
Notes:
An entry for /dev/shm in /etc/fstab will take precedence.
tmpfs can be resized using the size={size} parameter in /etc/fstab. If we don't specify the size, it will be half the RAM.
Resize tmpfs example:
 tmpfs /dev/shm tmpfs defaults,noexec,nodev,nosuid,size=2G 0 0
</t>
  </si>
  <si>
    <t>Run the following command and verify output shows /dev/shm is mounted:
# mount | grep -E '\s/dev/shm\s'
tmpfs on /dev/shm type tmpfs (rw,nosuid,nodev,noexec)
Run the following command and verify an entry for /dev/shm exists in /etc/fstab:
# grep -E '\s/dev/shm\s' /etc/fstab
tmpfs /dev/shm tmpfs defaults,noexec,nodev,nosuid 0 0</t>
  </si>
  <si>
    <t>The /dev/shm has been configured.</t>
  </si>
  <si>
    <t>The /dev/shm has not been configured.</t>
  </si>
  <si>
    <t>1.1.6</t>
  </si>
  <si>
    <t>Any user can upload and execute files inside the `/dev/shm` similar to the `/tmp` partition. Configuring `/dev/shm` allows an administrator to set the `noexec` option on the mount, making `/dev/shm`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t>
  </si>
  <si>
    <t>Edit /etc/fstab and add or edit the following line:
tmpfs /dev/shm tmpfs defaults,noexec,nodev,nosuid 0 0
Run the following command to remount /dev/shm:
# mount -o remount,noexec,nodev,nosuid /dev/shm</t>
  </si>
  <si>
    <t>Configure /dev/shm. One method to achieve the recommended state is to execute the following:
Edit /etc/fstab and add or edit the following line:
tmpfs /dev/shm tmpfs defaults,noexec,nodev,nosuid 0 0
Run the following command to remount /dev/shm:
# mount -o remount,noexec,nodev,nosuid /dev/shm</t>
  </si>
  <si>
    <t>To close this finding, please provide a screenshot showing /dev/shm is mounted the agency's CAP.</t>
  </si>
  <si>
    <t>SUSE12-21</t>
  </si>
  <si>
    <t>Run the following command to verify that the noexecoption is set:
# mount | grep -E '\s/dev/shm\s' | grep -v noexec
Nothing should be returned</t>
  </si>
  <si>
    <t xml:space="preserve">The noexec option has been set on the /dev/shm partition. </t>
  </si>
  <si>
    <t>1.1.7</t>
  </si>
  <si>
    <t>Edit the `/etc/fstab` file and add `noexec` to the fourth field (mounting options) for the `/dev/shm` partition. 
Run the following command to remount `/dev/shm`:
# mount -o remount,noexec,nodev,nosuid /dev/shm</t>
  </si>
  <si>
    <t>Set the no exec option on the /dev/shm partition to  prevent users from executing programs from shared memory. One method to achieve the recommended state is to execute the following:
Edit the `/etc/fstab` file and add `noexec` to the fourth field (mounting options) for the `/dev/shm` partition. 
Run the following command to remount `/dev/shm`:
# mount -o remount,noexec,nodev,nosuid /dev/shm</t>
  </si>
  <si>
    <t>SUSE12-22</t>
  </si>
  <si>
    <t xml:space="preserve">The nodevmount option specifies that the filesystem cannot contain special devices.
</t>
  </si>
  <si>
    <t>Run the following command to verify that the nodevoption is set:
# mount | grep -E '\s/dev/shm\s' | grep -v nodev
Nothing should be returned</t>
  </si>
  <si>
    <t xml:space="preserve">The nodev option has been set on the /dev/shm partition. </t>
  </si>
  <si>
    <t>Edit the `/etc/fstab` file and add `nodev` to the fourth field (mounting options) for the `/dev/shm` partition. 
Run the following command to remount `/dev/shm`:
# mount -o remount,noexec,nodev,nosuid /dev/shm</t>
  </si>
  <si>
    <t>Set the nodev option on the /dev/shm partition. One method to achieve the recommended state is to execute the following:
Edit the `/etc/fstab` file and add `nodev` to the fourth field (mounting options) for the `/dev/shm` partition. 
Run the following command to remount `/dev/shm`:
# mount -o remount,noexec,nodev,nosuid /dev/shm</t>
  </si>
  <si>
    <t>SUSE12-23</t>
  </si>
  <si>
    <t>Run the following command to verify that the nosuidoption is set:
# mount | grep -E '\s/dev/shm\s' | grep -v nosuid</t>
  </si>
  <si>
    <t xml:space="preserve">The nosuid option has been set on the /dev/shm partition. </t>
  </si>
  <si>
    <t>Edit the `/etc/fstab` file and add `nosuid` to the fourth field (mounting options) for the `/dev/shm` partition. 
Run the following command to remount `/dev/shm`:
# mount -o remount,noexec,nodev,nosuid /dev/shm</t>
  </si>
  <si>
    <t>Set the nosuid option on the /dev/shm partition. One method to achieve the recommended state is to execute the following:
Edit the `/etc/fstab` file and add `nosuid` to the fourth field (mounting options) for the `/dev/shm` partition. 
Run the following command to remount `/dev/shm`:
# mount -o remount,noexec,nodev,nosuid /dev/shm</t>
  </si>
  <si>
    <t>SUSE12-24</t>
  </si>
  <si>
    <t>Verify GPG keys are configured correctly for your package manager. Depending on the package management in use one of the following command groups may provide the needed information:
# rpm -q gpg-pubkey --qf '%{name}-%{version}-%{release} --&gt; %{summary}\n'</t>
  </si>
  <si>
    <t>SUSE12-25</t>
  </si>
  <si>
    <t>Run the following command to verify repositories are configured correctly:
# zypper repos</t>
  </si>
  <si>
    <t>SUSE12-26</t>
  </si>
  <si>
    <t>Ensure gpgcheck is globally activated</t>
  </si>
  <si>
    <t>The gpgcheck option, found in the main section of the /etc/zypp/zypp.conf and individual /etc/zypp/repos.d/*.repo files determines if an RPM package's signature is checked prior to its installation.</t>
  </si>
  <si>
    <t>Run the following command and verify gpgcheck is set to 1:
# grep ^\s*gpgcheck /etc/zypp/zypp.conf
gpgcheck=1
Run the following command and verify that all instances of gpgcheck returned are set to 1:
# awk -v 'RS=[' -F '\n' '/\n\s*enabled\s*=\s*1(\W.*)?$/ &amp; print t, "does not have gpgcheck enabled." }' /etc/zypp/repos.d/*.repo</t>
  </si>
  <si>
    <t>The gpgcheck has been globally activated.</t>
  </si>
  <si>
    <t>The gpgcheck has not been globally activated.</t>
  </si>
  <si>
    <t>HSI5: OS files are not hashed to detect inappropriate changes</t>
  </si>
  <si>
    <t>1.2.3</t>
  </si>
  <si>
    <t>It is important to ensure that an RPM's package signature is always checked prior to installation to ensure that the software is obtained from a trusted source.</t>
  </si>
  <si>
    <t>Edit /etc/zypp/zypp.conf and set 'gpgcheck=1' in the [main] section.
Edit any failing files in /etc/zypp/repos.d/*.repo and set all instances of gpgcheck to1.</t>
  </si>
  <si>
    <t>Globally activate gpgcheck parameter to ensure that the software is obtained from a trusted source. One method to achieve the recommended state is to execute the following:
Edit /etc/zypp/zypp.conf and set 'gpgcheck=1' in the [main] section.
Edit any failing files in /etc/zypp/repos.d/*.repo and set all instances of gpgcheck to1.</t>
  </si>
  <si>
    <t>To close this finding, please provide a screenshot showing all instances of `gpgcheck` to '`1`' settings with the agency's CAP.</t>
  </si>
  <si>
    <t>SUSE12-27</t>
  </si>
  <si>
    <t>Run the following command and verify aideis installed:
# rpm -q aide
aide-&lt;version&gt;</t>
  </si>
  <si>
    <t>Configure AIDE as appropriate for your environment. Consult the AIDE documentation for options.
Run the following command to install AIDE:
# zypper install aide 
Run the following commands to initialize AIDE:
# aide --init
# mv /var/lib/aide/aide.db.new /var/lib/aide/aide.db</t>
  </si>
  <si>
    <t>Install and configure AIDE file integrity checking to prevent or limit the exposure of accidental or malicious misconfigurations or modified binaries. One method to achieve the recommended state is to execute the following command(s):
# zypper install aide 
Run the following commands to initialize AIDE:
# aide --init
# mv /var/lib/aide/aide.db.new /var/lib/aide/aide.db</t>
  </si>
  <si>
    <t>SUSE12-28</t>
  </si>
  <si>
    <t>Ensure filesystem integrity is regularly checked</t>
  </si>
  <si>
    <t>Run the following commands to determine if there is a cronjob scheduled to run the aide check.
# crontab -u root -l | grep aide
# grep -r aide /etc/cron.* /etc/crontab
Ensure a cron job in compliance with site policy is returned.
OR
Run the following commands to verify that aidecheck.service and aidcheck.timer are enabled and aidecheck.timer is running
# systemctl is-enabled aidecheck.service
# systemctl is-enabled aidecheck.timer
# systemctl status aidecheck.timer</t>
  </si>
  <si>
    <t>Filesystem integrity checking is regularly conducted via a cron job or aidecheck.timer.</t>
  </si>
  <si>
    <t>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</si>
  <si>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Ensure filesystem integrity is regularly checked. One method to achieve the recommended state is to execute the following:
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</si>
  <si>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SUSE12-29</t>
  </si>
  <si>
    <t>Run the following commands:
# grep "^\s*set superusers" /boot/grub2/grub.cfg
set superusers="&lt;username&gt;"
# grep "^\s*password" /boot/grub2/grub.cfg
password_pbkdf2 &lt;username&gt; &lt;encrypted-password&gt;</t>
  </si>
  <si>
    <t xml:space="preserve">Boot password has been configured on the boot loader. </t>
  </si>
  <si>
    <t>Requiring a boot password upon execution of the boot loader will prevent an unauthorized user from entering boot parameters or changing the boot partition. This prevents users from weakening security (e.g. turning off AppArmor at boot time).</t>
  </si>
  <si>
    <t>Create an encrypted password with `grub2-mkpasswd-pbkdf2`:
# grub2-mkpasswd-pbkdf2
Enter password: &lt;password&gt;
Reenter password: &lt;password&gt;
Your PBKDF2 is &lt;encrypted-password&gt;
Add the following into `/etc/grub.d/40_custom`
set superusers="&lt;username&gt;"
password_pbkdf2 &lt;username&gt; &lt;encrypted-password&gt;
Run the following command to update the `grub2` configuration:
# grub2-mkconfig -o /boot/grub2/grub.cfg</t>
  </si>
  <si>
    <t>Configure permissions on the bootloader config file. One method to achieve the recommended state is to execute the following:
Create an encrypted password with `grub2-mkpasswd-pbkdf2`:
# grub2-mkpasswd-pbkdf2
Enter password: &lt;password&gt;
Reenter password: &lt;password&gt;
Your PBKDF2 is &lt;encrypted-password&gt;
Add the following into `/etc/grub.d/40_custom`
set superusers="&lt;username&gt;"
password_pbkdf2 &lt;username&gt; &lt;encrypted-password&gt;
Run the following command to update the `grub2` configuration:
# grub2-mkconfig -o /boot/grub2/grub.cfg</t>
  </si>
  <si>
    <t>SUSE12-30</t>
  </si>
  <si>
    <t>Configure permissions on bootloader config</t>
  </si>
  <si>
    <t>The grub configuration file contains information on boot settings and passwords for unlocking boot options. The grub2 configuration is usually grub.cfgstored in /boot/grub2/.</t>
  </si>
  <si>
    <t xml:space="preserve">Run the following command and verify Uidand Gidare 0/rootand Accessdoes not grant permissions to groupor other:
# stat /boot/grub2/grub.cfg
Access: (0600/-rw-------) Uid: ( 0/ root) Gid: ( 0/ root)
</t>
  </si>
  <si>
    <t>Permissions on bootloader config has been configured.</t>
  </si>
  <si>
    <t>Permissions on bootloader config has not been configured.</t>
  </si>
  <si>
    <t>Run the following commands to set ownership and permissions on your grub configuration:
# chown root:root /boot/grub2/grub.cfg
# chmod og-rwx /boot/grub2/grub.cfg</t>
  </si>
  <si>
    <t>Set ownership and permissions on your grub configuration. One method to achieve the recommended state is to execute the following command(s):
# chown root:root /boot/grub2/grub.cfg
# chmod og-rwx /boot/grub2/grub.cfg</t>
  </si>
  <si>
    <t>SUSE12-31</t>
  </si>
  <si>
    <t>Single user mode (rescue mode) is used for recovery when the system detects an issue during boot or by manual selection from the bootloader.</t>
  </si>
  <si>
    <t>Run the following commands and verify that /usr/sbin/suloginis used as shown:
# grep /sbin/sulogin /usr/lib/systemd/system/rescue.service
ExecStart=-/bin/sh -c "/usr/sbin/sulogin; /usr/bin/systemctl --job-mode=fail --no-block default"
# grep /sbin/sulogin /usr/lib/systemd/system/emergency.service
ExecStart=-/bin/sh -c "/usr/sbin/sulogin; /usr/bin/systemctl --job-mode=fail --no-block default"</t>
  </si>
  <si>
    <t>Authentication is required for single user mode.</t>
  </si>
  <si>
    <t>Authentication is not required for single user mode.</t>
  </si>
  <si>
    <t>Requiring authentication in single user mode (rescue mode) prevents an unauthorized user from rebooting the system into single user to gain root privileges without credentials.</t>
  </si>
  <si>
    <t>Edit `/usr/lib/systemd/system/rescue.service` and `/usr/lib/systemd/system/emergency.service` and set ExecStart to use '`/usr/sbin/sulogin`':
ExecStart=-/bin/sh -c "/usr/sbin/sulogin; /usr/bin/systemctl --job-mode=fail --no-block default"</t>
  </si>
  <si>
    <t>SUSE12-32</t>
  </si>
  <si>
    <t>Run the following commands and verify output matches:
# grep -E "^\s*\*\s+hard\s+core" /etc/security/limits.conf /etc/security/limits.d/*
hard core 0
# sysctl fs.suid_dumpable
fs.suid_dumpable = 0
# grep "fs\.suid_dumpable" /etc/sysctl.conf /etc/sysctl.d/*
fs.suid_dumpable = 0
Run the following command to check if systemd-coredump is installed:
# systemctl is-enabled coredump.service
if enabledor disabledis returned systemd-coredump is installed</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</si>
  <si>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</si>
  <si>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SUSE12-33</t>
  </si>
  <si>
    <t>Run the following command and verify your kernel has identified and activated NX/XD protection.
# journalctl | grep 'protection: active'
kernel: NX (Execute Disable) protection: active
OR On systems without journalctl:
# [[ -n $(grep noexec[0-9]*=off /proc/cmdline) || -z $(grep -E -i ' (pae|nx) ' /proc/cpuinfo) || -n $(grep '\sNX\s.*\sprotection:\s' /var/log/dmesg | grep -v active) ]] &amp;&amp; echo "NX Protection is not active"
Nothing should be returned</t>
  </si>
  <si>
    <t>kernel has been identified and activated NX/XD protection.</t>
  </si>
  <si>
    <t>kernel has not been identified and activated NX/XD protection.</t>
  </si>
  <si>
    <t>Enabling any feature that can protect against buffer overflow attacks enhances the security of the system.
_Note: Ensure your system supports the XD or NX bit and has PAE support before implementing this recommendation as this may prevent it from booting if these are not supported by your hardware._</t>
  </si>
  <si>
    <t>SUSE12-34</t>
  </si>
  <si>
    <t>Run the following commands and verify output matches:
# sysctl kernel.randomize_va_space
kernel.randomize_va_space = 2
# grep "kernel\.randomize_va_space" /etc/sysctl.conf /etc/sysctl.d/*
kernel.randomize_va_space = 2</t>
  </si>
  <si>
    <t>Address space layout randomization (ASLR) has been enabled.</t>
  </si>
  <si>
    <t>Address space layout randomization (ASLR) has not been enabled.</t>
  </si>
  <si>
    <t>Set the following parameter in `/etc/sysctl.conf` or a `/etc/sysctl.d/*` file:
kernel.randomize_va_space = 2
Run the following command to set the active kernel parameter:
# sysctl -w kernel.randomize_va_space=2</t>
  </si>
  <si>
    <t>SUSE12-35</t>
  </si>
  <si>
    <t>Disable Prelink</t>
  </si>
  <si>
    <t>prelink is a program that modifies ELF shared libraries and ELF dynamically linked binaries in such a way that the time needed for the dynamic linker to perform relocations at startup significantly decreases.</t>
  </si>
  <si>
    <t>Run the following command to verify that 1prelinkis not installed:
# rpm -q prelink
package prelink is not installed</t>
  </si>
  <si>
    <t>Package prelink has not been installed.</t>
  </si>
  <si>
    <t>Package prelink has been installed.</t>
  </si>
  <si>
    <t>Run the following command to restore binaries to normal:
# prelink -ua
Run the following command to uninstall `prelink`:
# zypper remove prelink</t>
  </si>
  <si>
    <t>SUSE12-36</t>
  </si>
  <si>
    <t>Install AppArmor</t>
  </si>
  <si>
    <t>AppArmor provides Mandatory Access Controls.</t>
  </si>
  <si>
    <t>Run the following command to verify that the AppArmor packages are installed:
# rpm -q apparmor-parser apparmor-profiles apparmor-utils libapparmor1
apparmor-parser-&lt;version&gt;
apparmor-profiles-&lt;version&gt;
apparmor-utils-&lt;version&gt;
libapparmor1-&lt;version&gt;</t>
  </si>
  <si>
    <t>AppArmor has been installed.</t>
  </si>
  <si>
    <t>AppArmor has not been installed.</t>
  </si>
  <si>
    <t>1.6.1</t>
  </si>
  <si>
    <t>1.6.1.1</t>
  </si>
  <si>
    <t>Without a Mandatory Access Control system installed only the default Discretionary Access Control system will be available.</t>
  </si>
  <si>
    <t>Run the following command to install AppArmor:
# zypper install -t pattern apparmor</t>
  </si>
  <si>
    <t>Install Apparmor. One method to achieve the recommended state is to execute the following command(s):
# zypper install -t pattern apparmor</t>
  </si>
  <si>
    <t>To close this finding, please provide a screenshot showing AppArmor has been installed with the agency's CAP.</t>
  </si>
  <si>
    <t>SUSE12-37</t>
  </si>
  <si>
    <t>Enable AppArmor in the bootloader configuration</t>
  </si>
  <si>
    <t>Configure AppArmor to be enabled at boot time and verify that it has not been overwritten by the bootloader boot parameters.</t>
  </si>
  <si>
    <t>Run the following commands to verify that all linux lines have the apparmor=1 and security=apparmor parameters set:
# grep "^\s*linux" /boot/grub2/grub.cfg | grep -v "apparmor=1"
Nothing should be returned
# grep "^\s*linux" /boot/grub2/grub.cfg | grep -v "security=apparmor"
Nothing should be returned</t>
  </si>
  <si>
    <t>AppArmor has been enabled in the bootloader configuration.</t>
  </si>
  <si>
    <t>AppArmor has not been enabled in the bootloader configuration.</t>
  </si>
  <si>
    <t>1.6.1.2</t>
  </si>
  <si>
    <t>AppArmor must be enabled at boot time in your bootloader configuration to ensure that the controls it provides are not overridden.</t>
  </si>
  <si>
    <t>Edit /etc/default/grub and add the apparmor=1 and security=apparmor parameters to the GRUB_CMDLINE_LINUX= line
GRUB_CMDLINE_LINUX="apparmor=1 security=apparmor"
Run the following command to update the grub2 configuration:
# grub2-mkconfig -o /boot/grub2/grub.cfg</t>
  </si>
  <si>
    <t>Enable AppArmor in the bootloader configuration. One method to achieve the recommended state is to execute the following:
Edit /etc/default/grub and add the apparmor=1 and security=apparmor parameters to the GRUB_CMDLINE_LINUX= line
GRUB_CMDLINE_LINUX="apparmor=1 security=apparmor"
Run the following command to update the grub2 configuration:
# grub2-mkconfig -o /boot/grub2/grub.cfg</t>
  </si>
  <si>
    <t>To close this finding, please provide a screenshot showing AppArmor  has been enabled in the bootloader configuration with the agency's CAP.</t>
  </si>
  <si>
    <t>SUSE12-38</t>
  </si>
  <si>
    <t>Set all AppArmor Profiless to either enforce or complain mode</t>
  </si>
  <si>
    <t>AppArmor profiles define what resources applications are able to access.</t>
  </si>
  <si>
    <t>Run the following command and verify that profiles are loaded, profiles are in enforce or complain mode, and no processes are unconfined:
# apparmor_status | grep profiles
Review output and ensure that profiles are loaded, and in either enforce or complain mode
37 profiles are loaded.
35 profiles are in enforce mode.
2 profiles are in complain mode.
4 processes have profiles defined.
Run the following command and verify that no processes are unconfined:
# apparmor_status | grep processes
Review the output and ensure no processes are unconfined
4 processes have profiles defined.
4 processes are in enforce mode.
0 processes are in complain mode.
0 processes are unconfined but have a profile defined.</t>
  </si>
  <si>
    <t>All AppArmor Profiles are set to either enforce or complain mode.</t>
  </si>
  <si>
    <t>All AppArmor Profiles are not set to either enforce or complain mode.</t>
  </si>
  <si>
    <t>1.6.1.3</t>
  </si>
  <si>
    <t>Security configuration requirements vary from site to site. Some sites may mandate a policy that is stricter than the default policy, which is perfectly acceptable. This item is intended to ensure that any policies that exist on the system are activated.</t>
  </si>
  <si>
    <t>Run one of the following commands to set all profiles to either enforce or  complain mode
Run the following command to set all profiles to enforce mode:
# aa-enforce /etc/apparmor.d/*
Run the following command to set all profiles to complain mode:
# aa-complain /etc/apparmor.d/*
Run the following command to list unconfined processes:
# aa-unconfined
Any unconfined processes may need to have a profile created or activated for them and then be restarted.</t>
  </si>
  <si>
    <t>Configure all AppArmor Profiles to enforce or complain mode. One method to achieve the recommended state is to execute the following:
Run one of the following commands to set all profiles to either enforce 
Or complain mode
Run the following command to set all profiles to enforce mode:
# aa-enforce /etc/apparmor.d/*
Run the following command to set all profiles to complain mode:
# aa-complain /etc/apparmor.d/*
Run the following command to list unconfined processes:
# aa-unconfined
Any unconfined processes may need to have a profile created or activated for them and then be restarted.</t>
  </si>
  <si>
    <t>To close this finding, please provide a screenshot showing AppArmor Profiles are in enforce or complain mode with the agency's CAP.</t>
  </si>
  <si>
    <t>SUSE12-39</t>
  </si>
  <si>
    <t>The contents of the /etc/motdfile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mingetty(8)supports the following options, they display operating system information: \m- machine architecture \r- operating system release \s- operating system name \v- operating system version</t>
  </si>
  <si>
    <t>Run the following command and verify that the contents match site policy:
# cat /etc/motd
Run the following command and verify no results are returned:
# grep -E -i "(\\\v|\\\r|\\\m|\\\s|$(grep '^ID=' /etc/os-release | cut -d= -f2 | sed -e 's/"//g'))" /etc/motd</t>
  </si>
  <si>
    <t xml:space="preserve">OS information is not being displayed in the system login banners. </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</si>
  <si>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</si>
  <si>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SUSE12-40</t>
  </si>
  <si>
    <t>The contents of the /etc/issuefile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mingetty(8)supports the following options, they display operating system information: \m- machine architecture \r- operating system release \s- operating system name \v- operating system version - or the operating system's name</t>
  </si>
  <si>
    <t>Run the following command and verify that the contents match site policy:
# cat /etc/issue
Run the following command and verify no results are returned:
# grep -E -i "(\\\v|\\\r|\\\m|\\\s|$(grep '^ID=' /etc/os-release | cut -d= -f2 | sed -e 's/"//g'))" /etc/issue</t>
  </si>
  <si>
    <t>Edit the `/etc/issue` file with the appropriate contents according to your site policy, remove any instances of `\m` , `\r` , `\s` , `\v` or references to the `OS platform`
# echo "Authorized uses only. All activity may be monitored and reported." &gt; /etc/issue</t>
  </si>
  <si>
    <t>SUSE12-41</t>
  </si>
  <si>
    <t>The contents of the /etc/issue.netfile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mingetty(8)supports the following options, they display operating system information: \m- machine architecture \r- operating system release \s- operating system name \v- operating system version</t>
  </si>
  <si>
    <t>Run the following command and verify that the contents match site policy:
# cat /etc/issue.net
Run the following command and verify no results are returned:
# grep -E -i "(\\\v|\\\r|\\\m|\\\s|$(grep '^ID=' /etc/os-release | cut -d= -f2 | sed -e 's/"//g'))" /etc/issue.net</t>
  </si>
  <si>
    <t>Edit the `/etc/issue.net` file with the appropriate contents according to your site policy, remove any instances of `\m` , `\r` , `\s` , `\v` or references to the `OS platform`
# echo "Authorized uses only. All activity may be monitored and reported." &gt; /etc/issue.net</t>
  </si>
  <si>
    <t>SUSE12-42</t>
  </si>
  <si>
    <t>The contents of the /etc/motdfile are displayed to users after login and function as a message of the day for authenticated users.</t>
  </si>
  <si>
    <t>Run the following command and verify Uidand Gidare both 0/rootand Accessis 644:
# stat /etc/motd
Access: (0644/-rw-r--r--) Uid: ( 0/ root) Gid: ( 0/ root)</t>
  </si>
  <si>
    <t>Permissions on /etc/motd has been configured.</t>
  </si>
  <si>
    <t>Permissions on /etc/motd has not been configured.</t>
  </si>
  <si>
    <t>Run the following commands to set permissions on `/etc/motd` :
# chown root:root /etc/motd
# chmod u-x,go-wx /etc/motd</t>
  </si>
  <si>
    <t xml:space="preserve">Configure permissions on the /ect/motd file to prevent it from modification by unauthorized users with incorrect or misleading information. One method to achieve the recommended state is to execute the following command(s): Run the following commands to set permissions on `/etc/motd`:
# chown root:root /etc/motd
# chmod u-x,go-wx /etc/motd. </t>
  </si>
  <si>
    <t>SUSE12-43</t>
  </si>
  <si>
    <t>The contents of the /etc/issuefile are displayed to users prior to login for local terminals.</t>
  </si>
  <si>
    <t>Run the following command and verify Uidand Gidare both 0/rootand Accessis 644:
# stat /etc/issue
Access: (0644/-rw-r--r--) Uid: ( 0/ root) Gid: ( 0/ root)</t>
  </si>
  <si>
    <t xml:space="preserve">Permissions on /etc/issue has been configured.
</t>
  </si>
  <si>
    <t xml:space="preserve">Permissions on /etc/issue has not been configured.
</t>
  </si>
  <si>
    <t>Run the following commands to set permissions on `/etc/issue`:
# chown root:root /etc/issue
# chmod u-x,go-wx /etc/issue</t>
  </si>
  <si>
    <t>SUSE12-44</t>
  </si>
  <si>
    <t>The contents of the /etc/issue.netfile are displayed to users prior to login for remote connections from configured services.</t>
  </si>
  <si>
    <t>Run the following command and verify Uidand Gidare both 0/rootand Accessis 644:
# stat /etc/issue.net
Access: (0644/-rw-r--r--) Uid: ( 0/ root) Gid: ( 0/ root)</t>
  </si>
  <si>
    <t>Permissions on /etc/issue.net has been configured.</t>
  </si>
  <si>
    <t>Permissions on /etc/issue.net has not been configured.</t>
  </si>
  <si>
    <t>Run the following commands to set permissions on `/etc/issue.net`:
# chown root:root /etc/issue.net
# chmod u-x,go-wx /etc/issue.net</t>
  </si>
  <si>
    <t>SUSE12-45</t>
  </si>
  <si>
    <t xml:space="preserve">Remove xinetd </t>
  </si>
  <si>
    <t>The eXtended InterNET Daemon ( xinetd) is an open source super daemon that replaced the original inetddaemon. The xinetddaemon listens for well known services and dispatches the appropriate daemon to properly respond to service requests.</t>
  </si>
  <si>
    <t>Run the following command to verify xinetdis not installed:
# rpm -q xinetd
package xinetd is not installed</t>
  </si>
  <si>
    <t>Package xinetd is not installed.</t>
  </si>
  <si>
    <t>The eXtended InterNET Daemon is installed.</t>
  </si>
  <si>
    <t>If there are no xinetd services required, it is recommended that the package be removed to reduce the attack surface are of the system.
*Note: If an xinetd service or services are required, ensure that any xinetd service not required is stopped and disabled*</t>
  </si>
  <si>
    <t>Run the following command to remove `xinetd`:
# zypper remove xinetd</t>
  </si>
  <si>
    <t>SUSE12-46</t>
  </si>
  <si>
    <t>System time should be synchronized between all systems in an environment. This is typically done by establishing an authoritative time server or set of servers and having all systems synchronize their clocks to them.
Notes:
If access to a physical host's clock is available and configured according to site policy, this section can be skipped
Only one time synchronization method should be in use on the system
If access to a physical host's clock is available and configured according to site policy, systemd-timesyncd should be stopped and masked.</t>
  </si>
  <si>
    <t>On physical systems or virtual systems where host based time synchronization is not available verify that timesyncd, chrony, or NTP is installed. Use one of the following commands to determine the needed information:
If systemd-timesyncd is used:
# systemctl is-enabled systemd-timesyncd
If chrony is used:
# rpm -q chrony
chrony-&lt;version&gt;
If ntp is used:
# rpm -q ntp
ntp-&lt;version&gt;
On virtual systems where host based time synchronization is available consult your virtualization software documentation and verify that host based synchronization is in use.</t>
  </si>
  <si>
    <t>Time Synchronization is in use.</t>
  </si>
  <si>
    <t>Time Synchronization is not in use.</t>
  </si>
  <si>
    <t>On systems where host based time synchronization is not available, configure systemd-timesyncd. If "full featured" and/or encrypted time synchronization is required, install chrony or NTP.
To install chrony:
# zypper install chrony
To install ntp:
# zypper install ntp
_OR_
Run the following command to enable `systemd-timesyncd`
# systemctl enable systemd-timesyncd
_On virtual systems where host based time synchronization is available consult your virtualization software documentation and setup host based synchronization_</t>
  </si>
  <si>
    <t>SUSE12-47</t>
  </si>
  <si>
    <t>Configure systemd-timesyncd</t>
  </si>
  <si>
    <t>systemd-timesyncd is a daemon that has been added for synchronizing the system clock across the network. It implements an SNTP client. In contrast to NTP implementations such as chrony or the NTP reference server this only implements a client side, and does not bother with the full NTP complexity, focusing only on querying time from one remote server and synchronizing the local clock to it. The daemon runs with minimal privileges, and has been hooked up with networkd to only operate when network connectivity is available. The daemon saves the current clock to disk every time a new NTP sync has been acquired, and uses this to possibly correct the system clock early at bootup, in order to accommodate for systems that lack an RTC such as the Raspberry Pi and embedded devices, and make sure that time monotonically progresses on these systems, even if it is not always correct. To make use of this daemon a new system user and group "systemd-timesync" needs to be created on installation of systemd.</t>
  </si>
  <si>
    <t>Verify that only one time synchronization method is in use on the system:
Run the following command to verify that ntp is not installed:
dpkg -s ntp
dpkg-query: package 'ntp' is not installed and no information is available
Run the following command to verify that chrony is not installed:
dpkg -s chrony
dpkg-query: package 'chrony' is not installed and no information is available
Ensure that timesyncd is enabled and started
Run the following commands:
# systemctl is-enabled systemd-timesyncd.service
enabled
Verify that systemd-timesyncd is configured:
Review /etc/systemd/timesyncd.conf and ensure that the NTP servers, NTP FallbackNTP servers, and RootDistanceMaxSec listed are in accordance with local policy
Run the following command
# timedatectl status
This should return something similar to:
Local time: Tue 2019-06-04 15:40:45 EDT
Universal time: Tue 2019-06-04 19:40:45 UTC
RTC time: Tue 2019-06-04 19:40:45
Time zone: America/New_York (EDT, -0400)
NTP enabled: yes
NTP synchronized: yes
RTC in local TZ: no
DST active: yes
Last DST change: DST began at
Sun 2019-03-10 01:59:59 EST
Sun 2019-03-10 03:00:00 EDT
Next DST change: DST ends (the clock jumps one hour backwards) at
Sun 2019-11-03 01:59:59 EDT
Sun 2019-11-03 01:00:00 EST</t>
  </si>
  <si>
    <t>The systemd-timesyncd has been  configured.</t>
  </si>
  <si>
    <t>The systemd-timesyncd has not been  configured.</t>
  </si>
  <si>
    <t>HAU11: NTP is not properly implemented</t>
  </si>
  <si>
    <t>Proper configuration is vital to ensuring time synchronization is working properly.</t>
  </si>
  <si>
    <t>Remove additional time synchronization methods:
Run the following commands to remove ntp and chrony:
# apt purge ntp
# apt purge chrony
Configure systemd-timesyncd:
Run the following command to enable systemd-timesyncd
# systemctl enable systemd-timesyncd.service
Edit the file /etc/systemd/timesyncd.conf and add/modify the following lines:
NTP=0.debian.pool.ntp.org 1.debian.pool.ntp.org #Servers listed should be In Accordence With Local Policy
FallbackNTP=2.debian.pool.ntp.org 3.debian.pool.ntp.org #Servers listed should be In Accordence With Local Policy
RootDistanceMax=1 #should be In Accordence With Local Policy
Run the following commands to start systemd-timesyncd.service
# systemctl start systemd-timesyncd.service 
# timedatectl set-ntp true</t>
  </si>
  <si>
    <t>Configure systemd-timesyncd.  One method to achieve the recommended state is to execute the following:
Remove additional time synchronization methods:
Run the following commands to remove ntp and chrony:
# apt purge ntp
# apt purge chrony
Configure systemd-timesyncd:
Run the following command to enable systemd-timesyncd
# systemctl enable systemd-timesyncd.service
Edit the file /etc/systemd/timesyncd.conf and add/modify the following lines:
NTP=0.debian.pool.ntp.org 1.debian.pool.ntp.org #Servers listed should be In Accordence With Local Policy
FallbackNTP=2.debian.pool.ntp.org 3.debian.pool.ntp.org #Servers listed should be In Accordence With Local Policy
RootDistanceMax=1 #should be In Accordence With Local Policy
Run the following commands to start systemd-timesyncd.service
# systemctl start systemd-timesyncd.service 
# timedatectl set-ntp true</t>
  </si>
  <si>
    <t>SUSE12-48</t>
  </si>
  <si>
    <t>chronyis a daemon which implements the Network Time Protocol (NTP) and is designed to synchronize system clocks across a variety of systems and use a source that is highly accurate. More information on chronycan be found at: [http://chrony.tuxfamily.org/](http://chrony.tuxfamily.org/). chronycan be configured to be a client and/or a server.</t>
  </si>
  <si>
    <t>Verify that only one time synchronization method is in use on the system:
Run the following command to verify that ntpis not installed:
dpkg -s ntp | grep -E '(Status:|not installed)'
dpkg-query: package 'ntp' is not installed and no information is available
Run the following command to verify that systemd-timsyncd is masked:
# systemctl is-enabled systemd-timesyncd
masked
Verify that chronyis configured:
Run the following command and verify remote server is configured properly:
# grep -E "^(server|pool)" /etc/chrony/chrony.conf
server &lt;remote-server&gt;
Multiple servers may be configured
Run the following command and verify the first field for the chronydprocess is _chrony:
# ps -ef | grep chronyd
chrony 491 1 0 20:32 ? 00:00:00 /usr/sbin/chronyd
Note: The compiled-in default value is _chrony</t>
  </si>
  <si>
    <t>If chrony is in use on the system proper configuration is vital to ensuring time synchronization is working properly.</t>
  </si>
  <si>
    <t>Remove and/or disable additional time synchronization methods:
Run the following command to remove `ntp`:
# apt purge ntp
Run the following command to stop and mask systemd-timesyncd:
# systemctl --now mask systemd-timesyncd
Configure `chrony`:
Add or edit server or pool lines to `/etc/chrony/chrony.conf` as appropriate:
server &lt;remote-server&gt;
Add or edit the `user` line to `/etc/chrony/chrony.conf`:
user _chrony</t>
  </si>
  <si>
    <t>SUSE12-49</t>
  </si>
  <si>
    <t>ntpis a daemon which implements the Network Time Protocol (NTP). It is designed to synchronize system clocks across a variety of systems and use a source that is highly accurate. More information on NTP can be found at [http://www.ntp.org](http://www.ntp.org/). ntpcan be configured to be a client and/or a server.</t>
  </si>
  <si>
    <t>Verify that only one time synchronization method is in use on the system:
Run the following command to verify chronyis not in use on the system:
# dpkg -s chrony | grep -E '(Status:|not installed)'
dpkg-query: package 'chrony' is not installed and no information is available
Run the following command to verify that systemd-timesyncd is not in use on the system:
# systemctl is-enabled systemd-timesyncd
masked
Verify that ntpis configured:
Run the following command and verify output matches:
# grep "^restrict" /etc/ntp.conf
restrict -4 default kod nomodify notrap nopeer noquery
restrict -6 default kod nomodify notrap nopeer noquery
The -4in the first line is optional and options after defaultcan appear in any order. Additional restriction lines may exist
Run the following command and verify remote server is configured properly:
# grep -E "^(server|pool)" /etc/ntp.conf
server &lt;remote-server&gt;
Multiple servers may be configured.
Verify that ntpis configured to run as the ntpuser by running the following command and verifying output matches:
# grep "RUNASUSER=ntp" /etc/init.d/ntp
RUNASUSER=ntp
Additional options may be present</t>
  </si>
  <si>
    <t>2.2.1.4</t>
  </si>
  <si>
    <t xml:space="preserve">- Remove and/or disable additional time synchronization methods:
Run the following command to remove `chrony`:
apt purge chrony
Run the following command to stop and mask `systemd-timesyncd`:
# systemctl --now mask systemd-timesyncd
- Configure `ntp`:
Add or edit restrict lines in `/etc/ntp.conf` to match the following:
restrict -4 default kod nomodify notrap nopeer noquery
restrict -6 default kod nomodify notrap nopeer noquery
Add or edit server or pool lines to `/etc/ntp.conf` as appropriate:
server &lt;remote-server&gt;
Configure `ntp` to run as the `ntp` user by adding or editing the `/etc/init.d/ntp` file:
RUNASUSER=ntp
</t>
  </si>
  <si>
    <t>SUSE12-50</t>
  </si>
  <si>
    <t>Ensure IMAP and POP3 server is not installed</t>
  </si>
  <si>
    <t>dovecotis an open source IMAP and POP3 server for Linux based systems.</t>
  </si>
  <si>
    <t>Run the following command to verify dovecotis not installed:
# rpm -q dovecot
package dovecot is not installed</t>
  </si>
  <si>
    <t xml:space="preserve"> IMAP and POP3 server is not installed.</t>
  </si>
  <si>
    <t xml:space="preserve"> IMAP and POP3 server is installed.</t>
  </si>
  <si>
    <t>Unless POP3 and/or IMAP servers are to be provided by this system, it is recommended that the package be removed to reduce the potential attack surface.
_Notes:_
- _Several IMAP/POP3 servers exist and can use other service names. `courier-imap` and `cyrus-imap` are example services that provide a mail server._ 
- _These and other services should also be audited and the packages removed if not required._</t>
  </si>
  <si>
    <t>Run the following command to remove `dovecot`:
# zypper remove dovecot.</t>
  </si>
  <si>
    <t>SUSE12-51</t>
  </si>
  <si>
    <t>Ensure Samba is not installed</t>
  </si>
  <si>
    <t>The Samba daemon allows system administrators to configure their Linux systems to share file systems and directories with Windows desktops. Samba will advertise the file systems and directories via the Server Message Block (SMB) protocol. Windows desktop users will be able to mount these directories and file systems as letter drives on their systems.</t>
  </si>
  <si>
    <t>Run the following command to verify sambais not installed:
# rpm -q samba
package samba is not installed</t>
  </si>
  <si>
    <t>Package samba is not installed.</t>
  </si>
  <si>
    <t>Package samba is installed.</t>
  </si>
  <si>
    <t>If there is no need to mount directories and file systems to Windows systems, then this package can be removed to reduce the potential attack surface.</t>
  </si>
  <si>
    <t>Run the following command to remove `samba`:
# zypper remove samba.</t>
  </si>
  <si>
    <t>SUSE12-52</t>
  </si>
  <si>
    <t>Ensure HTTP Proxy Server is not installed</t>
  </si>
  <si>
    <t>Squid is a standard proxy server used in many distributions and environments.</t>
  </si>
  <si>
    <t>Run the following command to verify squidis not installed:
# rpm -q squid
package squid is not installed</t>
  </si>
  <si>
    <t>Package squid is not installed.</t>
  </si>
  <si>
    <t>Package squid is installed.</t>
  </si>
  <si>
    <t>Unless a system is specifically set up to act as a proxy server, it is recommended that the squid package be removed to reduce the potential attack surface.
_Note: Several HTTP proxy servers exist. These should be checked and removed unless required._</t>
  </si>
  <si>
    <t>Run the following command to remove the `squid` package:
# zypper remove squid.</t>
  </si>
  <si>
    <t>SUSE12-53</t>
  </si>
  <si>
    <t>Ensure net-snmp is not installed</t>
  </si>
  <si>
    <t>Simple Network Management Protocol (SNMP) is a widely used protocol for monitoring the health and welfare of network equipment, computer equipment and devices like UPSs. 
- Net-SNMP is a suite of applications used to implement SNMPv1 (RFC 1157), SNMPv2 (RFCs 1901-1908), and SNMPv3 (RFCs 3411-3418) using both IPv4 and IPv6. 
- Support for SNMPv2 classic (a.k.a. "SNMPv2 historic" - RFCs 841-852) was dropped with the 4.0 release of the UCD-snmp package.
- The Simple Network Management Protocol (SNMP) server is used to listen for SNMP commands from an SNMP management system, execute the commands or collect the information and then send results back to the requesting system.</t>
  </si>
  <si>
    <t>Run the following command to verify net-snmpis not installed:
# rpm -q net-snmp
package net-snmp is not installed</t>
  </si>
  <si>
    <t>Package net-snmp is not installed.</t>
  </si>
  <si>
    <t>Package net-snmp is installed.</t>
  </si>
  <si>
    <t>The SNMP server can communicate using `SNMPv1`, which transmits data in the clear and does not require authentication to execute commands. `SNMPv3` replaces the simple/clear text password sharing used in `SNMPv2` with more securely encoded parameters. If the the SNMP service is not required, the `net-snmp` package should be removed to reduce the attack surface of the system.
_Note: If SNMP is required:_
- _The server should be configured for `SNMP v3` only. `User Authentication` and `Message Encryption` should be configured._
- _If `SNMP v2` is **absolutely** necessary, modify the community strings' values._</t>
  </si>
  <si>
    <t>Run the following command to remove `net-snmpd`:
# zypper remove net-snmp.</t>
  </si>
  <si>
    <t>SUSE12-54</t>
  </si>
  <si>
    <t>Ensure NIS server is not installed</t>
  </si>
  <si>
    <t>The ypservpackage provides the Network Information Service (NIS). This service, formally known as Yellow Pages, is a client-server directory service protocol for distributing system configuration files. The NIS server is a collection of programs that allow for the distribution of configuration files.</t>
  </si>
  <si>
    <t>Run the following command to verify ypservis not installed:
# rpm -q ypserv
package ypserv is not installed</t>
  </si>
  <si>
    <t>Package ypserv is not installed.</t>
  </si>
  <si>
    <t>Package ypserv is installed.</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</si>
  <si>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`ypserv` package be removed, and if required a more secure services be used.</t>
  </si>
  <si>
    <t>Run the following command to remove `ypserv`:
# zypper remove ypserv.</t>
  </si>
  <si>
    <t>SUSE12-55</t>
  </si>
  <si>
    <t>Ensure telnet-server is not installed</t>
  </si>
  <si>
    <t>The telnetpackage contains the telnetdaemon, which accepts connections from users from other systems via the telnetprotocol.</t>
  </si>
  <si>
    <t>Run the following command to verify the telnetpackage is not installed:
# rpm -q telnet-server
package telnet-server is not installed</t>
  </si>
  <si>
    <t>Package telnet-server has not been installed.</t>
  </si>
  <si>
    <t>Package telnet-server has been installed.</t>
  </si>
  <si>
    <t xml:space="preserve">Run the following command to remove the telnet-server package:
# zypper remove telnet-server
</t>
  </si>
  <si>
    <t>SUSE12-56</t>
  </si>
  <si>
    <t>Ensure nfs-utils is not installed or the nfs-server service is masked</t>
  </si>
  <si>
    <t>Run the following command to verify nfs-utils and nfs-kernel-server are not installed:
# rpm -q nfs-utils nfs-kernel-server
package nfs-utils is not installed
package nfs-kernel-server is not installed
or
If the nfs-utils or nfs-kernel-server packages are required as a dependency
Run the following command to verify that the nfs-server service is masked:
# systemctl is-enabled nfs-server
masked</t>
  </si>
  <si>
    <t>Package nfs-utils is not installed or the nfs-server service is masked.</t>
  </si>
  <si>
    <t>nfs-utils is installed.</t>
  </si>
  <si>
    <t>If the system does not require network shares, it is recommended that the `nfs-utils` and `nfs-kernel-server` packages be removed to reduce the attack surface of the system.
_Note: many of the libvirt packages used by Enterprise Linux virtualization are dependent on the nfs-utils package. If the `nfs-utils` or `nfs-kernel-server` packages are required as a dependency, the nfs-server service should be disabled and masked to reduce the attack surface of the system_</t>
  </si>
  <si>
    <t>Run the following commands to remove nfs-utils and nfs-kernel-server:
# zypper remove nfs-utils
# zypper remove nfs-kernel-server
Or If the nfs-utils or nfs-kernel-server packages are required as a dependency
Run the following command to stop and mask the nfs-server service:
# systemctl --now mask nfs-server</t>
  </si>
  <si>
    <t>Remove nfs-utils and nfs-kernel-server. One method to achieve the recommended state is to execute the following command(s):
Run the following commands to remove nfs-utils and nfs-kernel-server:
# zypper remove nfs-utils
# zypper remove nfs-kernel-server
Or If the nfs-utils or nfs-kernel-server packages are required as a dependency
Run the following command to stop and mask the nfs-server service:
# systemctl --now mask nfs-server</t>
  </si>
  <si>
    <t>To close this finding, please provide a screenshot showing nfs-utils is not installed with the agency's CAP.</t>
  </si>
  <si>
    <t>SUSE12-57</t>
  </si>
  <si>
    <t>Ensure rpcbind is not installed or therpcbind services are masked</t>
  </si>
  <si>
    <t>The rpcbind utility maps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
Portmapper is an RPC service, which always listens on tcp and udp 111, and is used to map other RPC services (such as nfs, nlockmgr, quotad, mountd, etc.) to their corresponding port number on the server. When a remote host makes an RPC call to that server, it first consults with portmap to determine where the RPC server is listening.</t>
  </si>
  <si>
    <t>Run the following command to verify rpcbind is not installed:
# rpm -q rpcbind
package rpcbind is not installed
or
If the rpcbind packege is required as a dependency
Run the following commands to verify that the rpcbind is masked:
# systemctl is-enabled rpcbind
masked
Run the following command to verify that the rpcbind.socket is masked:
# systemctl is-enabled rpcbind.socket
masked</t>
  </si>
  <si>
    <t>Package rpcbind is not installed or the rpcbind services are masked.</t>
  </si>
  <si>
    <t>rpcbind is installed.</t>
  </si>
  <si>
    <t>A small request (~82 bytes via UDP) sent to the Portmapper generates a large response (7x to 28x amplification), which makes it a suitable tool for DDoS attacks. If rpcbind is not required, it is recommended that the rpcbind package be removed to reduce the attack surface of the system.
_Note: many of the libvirt packages used by Enterprise Linux virtualization, and the nfs-utils package used for The Network File System (NFS) are dependent on the rpcbind package. If the rpcbind is required as a dependency, the services rpcbind.service and rpcbind.socket should be stopped and masked to reduce the attack surface of the system._</t>
  </si>
  <si>
    <t>Run the following command to remove nfs-utils:
# zypper remove rpcbind
Or If the rpcbind package is required as a dependency
Run the following commands to stop and mask the rpcbind and rpcbind.socket services:
# systemctl --now mask rpcbind
# systemctl --now mask rpcbind.socket</t>
  </si>
  <si>
    <t>Remove rpcbind. One method to achieve the recommended state is to execute the following:
Run the following command to remove nfs-utils:
# zypper remove rpcbind
Or If the rpcbind package is required as a dependency
Run the following commands to stop and mask the rpcbind and rpcbind.socket services:
# systemctl --now mask rpcbind
# systemctl --now mask rpcbind.socket</t>
  </si>
  <si>
    <t>To close this finding, please provide a screenshot showing rpcbind has been removed with the agency's CAP.</t>
  </si>
  <si>
    <t>SUSE12-58</t>
  </si>
  <si>
    <t>Ensure rsync is not installed or the rsyncd service is masked</t>
  </si>
  <si>
    <t>The rsyncdservice can be used to synchronize files between systems over network links.</t>
  </si>
  <si>
    <t>Run the following command to verify that rsyncis not installed:
# rpm -q rsync
package rsync is not installed
or
Run the following command to verify the rsyncdservice is masked:
# systemctl is-enabled rsyncd
masked</t>
  </si>
  <si>
    <t>Package rsync is not installed or the rsyncd service is masked.</t>
  </si>
  <si>
    <t>Package rsync is installed or the rsyncd service is not masked.</t>
  </si>
  <si>
    <t>2.2.18</t>
  </si>
  <si>
    <t>Unless required, the `rsync` package should be removed to reduce the attack surface area of the system.
The `rsyncd` service presents a security risk as it uses unencrypted protocols for communication.
_Note: If a required dependency exists for the `rsync` package, but the `rsyncd` service is not required, the service should be masked._</t>
  </si>
  <si>
    <t xml:space="preserve">Run the following command to remove the `rsync` package:
# zypper remove rsync
_OR_
Run the following command to mask the `rsyncd` service:
# systemctl --now mask rsyncd
</t>
  </si>
  <si>
    <t>Disable the rsync service. One method for implementing the recommended state is to perform the following:
Run the following command to disabler sync:
# systemctl disable rsyncd</t>
  </si>
  <si>
    <t>SUSE12-59</t>
  </si>
  <si>
    <t>Run the following command to verify that the MTA is not listening on any non-loopback address ( 127.0.0.1or ::1)
# ss -lntu | grep -E ':25\s' | grep -E -v '\s(127.0.0.1|\[?::1\]?):25\s'
Nothing should be returned</t>
  </si>
  <si>
    <t>Mail transfer agents have been set to Local-Only Mode.</t>
  </si>
  <si>
    <t>2.2.19</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</si>
  <si>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_Notes:_
- _This recommendation is designed around the postfix mail server._
- _Depending on your environment you may have an alternative MTA installed such as sendmail. If this is the case consult the documentation for your installed MTA to configure the recommended state._</t>
  </si>
  <si>
    <t xml:space="preserve">Edit `/etc/postfix/main.cf` and add the following line to the RECEIVING MAIL section. If the line already exists, change it to look like the line below:
inet_interfaces = loopback-only
Run the folloing command to restart `postfix`:
# systemctl restart postfix
</t>
  </si>
  <si>
    <t>SUSE12-60</t>
  </si>
  <si>
    <t>Run the following command to Verify X Windows Server is not installed.
# rpm -qa xorg-x11-server*</t>
  </si>
  <si>
    <t>X Windows has been removed from the system.</t>
  </si>
  <si>
    <t xml:space="preserve">Run the following command to remove the X Windows Server packages:
# zypper remove xorg-x11-server*
</t>
  </si>
  <si>
    <t>SUSE12-61</t>
  </si>
  <si>
    <t>Ensure Avahi Server is not installed</t>
  </si>
  <si>
    <t>Run one of the following command to verify avahi-autoipdand avahiare not installed:
# rpm -q avahi-autoipd avahi
package avahi-autoipd is not installed
package avahi is not installed</t>
  </si>
  <si>
    <t>Package Avahi Serveris not installed.</t>
  </si>
  <si>
    <t>Package Avahi Server is installed.</t>
  </si>
  <si>
    <t>Automatic discovery of network services is not normally required for system functionality. It is recommended to remove this package to reduce the potential attack surface.</t>
  </si>
  <si>
    <t xml:space="preserve">Run the following commands to stop, mask and remove `avahi-autoipd` and `avahi`:
# systemctl stop avahi-daemon.socket avahi-daemon.service
# zypper remove avahi-autoipd avahi
</t>
  </si>
  <si>
    <t>SUSE12-62</t>
  </si>
  <si>
    <t>Ensure CUPS is not installed</t>
  </si>
  <si>
    <t>Run the following command to verify cupsis not installed:
# rpm -q cups
package cups is not installed</t>
  </si>
  <si>
    <t>Package cups is not installed.</t>
  </si>
  <si>
    <t>Package cups is installed.</t>
  </si>
  <si>
    <t>If the system does not need to print jobs or accept print jobs from other systems, it is recommended that CUPS be removed to reduce the potential attack surface.
_Note: Removing CUPS will prevent printing from the system_</t>
  </si>
  <si>
    <t xml:space="preserve">Run the following command to remove `cups`:
# zypper remove cups
</t>
  </si>
  <si>
    <t>SUSE12-63</t>
  </si>
  <si>
    <t>Ensure DHCP Server is not installed</t>
  </si>
  <si>
    <t>Run the following command to verify dhcpis not installed:
# rpm -q dhcp
package dhcp is not installed</t>
  </si>
  <si>
    <t>Dynamic Host Configuration Protocol (DHCP) is not installed.</t>
  </si>
  <si>
    <t>Dynamic Host Configuration Protocol (DHCP) is installed.</t>
  </si>
  <si>
    <t>Unless a system is specifically set up to act as a DHCP server, it is recommended that the dhcp package be removed to reduce the potential attack surface.</t>
  </si>
  <si>
    <t xml:space="preserve">Run the following command to remove `dhcp`:
# zypper remove dhcp
</t>
  </si>
  <si>
    <t>SUSE12-64</t>
  </si>
  <si>
    <t>Ensure LDAP server is not installed</t>
  </si>
  <si>
    <t>Run the following command to verify openldap-serversis not installed:
# rpm -q openldap2
package openldap2 is not installed</t>
  </si>
  <si>
    <t>Package openldap2 is not installed.</t>
  </si>
  <si>
    <t>Package openldap2 is installed.</t>
  </si>
  <si>
    <t>If the system will not need to act as an LDAP server, it is recommended that the software be removed to reduce the potential attack surface.</t>
  </si>
  <si>
    <t xml:space="preserve">Run the following command to remove `openldap-servers`:
# zypper remove openldap2
</t>
  </si>
  <si>
    <t>SUSE12-65</t>
  </si>
  <si>
    <t>Ensure DNS Server is not installed</t>
  </si>
  <si>
    <t xml:space="preserve">Run one of the following commands to verify bindis not installed:
# rpm -q bind
package bind is not installed
</t>
  </si>
  <si>
    <t>Unless a system is specifically designated to act as a DNS server, it is recommended that the package be removed to reduce the potential attack surface.</t>
  </si>
  <si>
    <t xml:space="preserve">Run the following command to remove `bind`:
# zypper remove bind
</t>
  </si>
  <si>
    <t>SUSE12-66</t>
  </si>
  <si>
    <t>Ensure FTP Server is not installed</t>
  </si>
  <si>
    <t>FTP (File Transfer Protocol) is a traditional and widely used standard tool for transferring files between a server and clients over a network, especially where no authentication is necessary (permits anonymous users to connect to a server).</t>
  </si>
  <si>
    <t>Run the following command to verify vsftpdis not installed:
# rpm -q vsftpd
package vsftpd is not installed</t>
  </si>
  <si>
    <t>Package vsftpd is not installed.</t>
  </si>
  <si>
    <t>Package vsftpd is installed.</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</si>
  <si>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removed to reduce the potential attack surface.
_Note: Additional FTP servers also exist and should be removed if not required._</t>
  </si>
  <si>
    <t xml:space="preserve">Run the following command to remove `vsftpd`:
# zypper remove vsftpd
</t>
  </si>
  <si>
    <t>SUSE12-67</t>
  </si>
  <si>
    <t>Ensure HTTP server is not installed</t>
  </si>
  <si>
    <t>Run the following command to verify apache2is not installed:
# rpm -q apache2
package httpd is not installed</t>
  </si>
  <si>
    <t>Package httpd is not installed.</t>
  </si>
  <si>
    <t>Package httpd is installed.</t>
  </si>
  <si>
    <t>Unless there is a need to run the system as a web server, it is recommended that the package be removed to reduce the potential attack surface.
_Notes:_
- _Several http servers exist. `apache`, `apache2`, `lighttpd`, and `nginx` are example packages that provide an HTTP server_
- _These and other packages should also be audited, and removed if not required_</t>
  </si>
  <si>
    <t xml:space="preserve">Run the following command to remove `apache2`:
# zypper remove apache2
</t>
  </si>
  <si>
    <t>SUSE12-68</t>
  </si>
  <si>
    <t>Remove Network Information Service (NIS) Client</t>
  </si>
  <si>
    <t>The Network Information Service (NIS), formerly known as Yellow Pages, is a client-server directory service protocol used to distribute system configuration files. The NIS client ( ypbind) was used to bind a machine to an NIS server and receive the distributed configuration files.</t>
  </si>
  <si>
    <t>Run the following command to verify that the ypbindpackage is not installed:
# rpm -q ypbind
package ypbind is not installed</t>
  </si>
  <si>
    <t>Package ypbind is not installed.</t>
  </si>
  <si>
    <t>Package ypbind is installed.</t>
  </si>
  <si>
    <t xml:space="preserve">Run the following command to remove the `ypbind` package:
# zypper remove ypbind
</t>
  </si>
  <si>
    <t>SUSE12-69</t>
  </si>
  <si>
    <t>The rshpackage contains the client commands for the rsh services.</t>
  </si>
  <si>
    <t xml:space="preserve">Run the following command to verify that the rshpackage is not installed:
# rpm -q rsh
package rsh is not installed
</t>
  </si>
  <si>
    <t>Package rsh is not installed.</t>
  </si>
  <si>
    <t>Package rsh is  installed.</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</si>
  <si>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 `rcp` and `rlogin`.</t>
  </si>
  <si>
    <t xml:space="preserve">Run the following command to remove the `rsh` package:
# zypper remove rsh
</t>
  </si>
  <si>
    <t>SUSE12-70</t>
  </si>
  <si>
    <t>The talksoftware makes it possible for users to send and receive messages across systems through a terminal session. The talkclient, which allows initialization of talk sessions, is installed by default.</t>
  </si>
  <si>
    <t>Run the following command to verify that the talkpackage is not installed:
# rpm -q talk
package talk is not installed</t>
  </si>
  <si>
    <t>Package talk is not installed.</t>
  </si>
  <si>
    <t>Package talk is installed.</t>
  </si>
  <si>
    <t xml:space="preserve">Run the following command to remove the `talk` package:
# zypper remove talk
</t>
  </si>
  <si>
    <t>SUSE12-71</t>
  </si>
  <si>
    <t>The telnetpackage contains the telnetclient, which allows users to start connections to other systems via the telnet protocol.</t>
  </si>
  <si>
    <t>Run the following command to verify that the telnetpackage is not installed:
# rpm -q telnet
package telnet is not installed</t>
  </si>
  <si>
    <t>Package telnet is not installed.</t>
  </si>
  <si>
    <t>Package telnet is installed.</t>
  </si>
  <si>
    <t xml:space="preserve">Run the following command to remove the `telnet` package:
# zypper remove telnet
</t>
  </si>
  <si>
    <t>SUSE12-72</t>
  </si>
  <si>
    <t>Remove the Lightweight Directory Access Protocol (LDAP) client</t>
  </si>
  <si>
    <t>Run the following command to verify that the openldap-clientspackage is not installed:
# rpm -q openldap2-client
package openldap2-client is not installed</t>
  </si>
  <si>
    <t>Package openldap2-client is not installed.</t>
  </si>
  <si>
    <t>Package openldap2-client is installed.</t>
  </si>
  <si>
    <t xml:space="preserve">Run the following command to remove the `openldap-clients` package:
# zypper remove openldap2-client
</t>
  </si>
  <si>
    <t>SUSE12-73</t>
  </si>
  <si>
    <t>Wireless networking is used when wired networks are unavailable.</t>
  </si>
  <si>
    <t>Run the following command to determine wireless interfaces on the system:
# iw list
Run the following command and verify wireless interfaces are active:
# ip link show up</t>
  </si>
  <si>
    <t xml:space="preserve">Wireless interfaces are disabled. </t>
  </si>
  <si>
    <t xml:space="preserve">Wireless interfaces are not disabled. </t>
  </si>
  <si>
    <t>If wireless is not to be used, wireless devices should be disabled to reduce the potential attack surface.</t>
  </si>
  <si>
    <t>Run the following command to disable any wireless interfaces:
# ip link set &lt;interface&gt; down
Disable any wireless interfaces in your network configuration.</t>
  </si>
  <si>
    <t>SUSE12-74</t>
  </si>
  <si>
    <t>The net.ipv4.ip_forwardand net.ipv6.conf.all.forwardingflags are used to tell the system whether it can forward packets or not.</t>
  </si>
  <si>
    <t>Run the following commands and verify output matches:
# sysctl net.ipv4.ip_forward
net.ipv4.ip_forward = 0
# grep -E -s "^\s*net\.ipv4\.ip_forward\s*=\s*1" /etc/sysctl.conf /etc/sysctl.d/*.conf /usr/lib/sysctl.d/*.conf /run/sysctl.d/*.conf
No value should be returned
IF IPv6 is enabled:
Run the following commands and verify output matches:
# sysctl net.ipv6.conf.all.forwarding
net.ipv6.conf.all.forwarding = 0
# grep -E -s "^\s*net\.ipv6\.conf\.all\.forwarding\s*=\s*1" /etc/sysctl.conf /etc/sysctl.d/*.conf /usr/lib/sysctl.d/*.conf /run/sysctl.d/*.conf
No value should be returned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</si>
  <si>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 forwarding is disabled.</t>
  </si>
  <si>
    <t>IP forwarding is not disabled.</t>
  </si>
  <si>
    <t>Setting the flags to 0 ensures that a system with multiple interfaces (for example, a hard proxy), will never be able to forward packets, and therefore, never serve as a router.</t>
  </si>
  <si>
    <t xml:space="preserve">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
</t>
  </si>
  <si>
    <t>SUSE12-75</t>
  </si>
  <si>
    <t xml:space="preserve">Disable Packet Redirect Sending </t>
  </si>
  <si>
    <t>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t>
  </si>
  <si>
    <t>Packet redirect sending is disabled</t>
  </si>
  <si>
    <t>Packet redirect sending is not disabled</t>
  </si>
  <si>
    <t xml:space="preserve">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
</t>
  </si>
  <si>
    <t>SUSE12-76</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</si>
  <si>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IF IPv6 is enabled:
Run the following commands and verify output matches:
# sysctl net.ipv6.conf.all.accept_source_route
net.ipv6.conf.all.accept_source_route = 0
# sysctl net.ipv6.conf.default.accept_source_route
net.ipv6.conf.default.accept_source_route = 0
# grep "net\.ipv6\.conf\.all\.accept_source_route" /etc/sysctl.conf /etc/sysctl.d/*
net.ipv4.conf.all.accept_source_route= 0
# grep "net\.ipv6\.conf\.default\.accept_source_route" /etc/sysctl.conf /etc/sysctl.d/*
net.ipv6.conf.default.accept_source_route= 0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</si>
  <si>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Source routed packets are not accepted.</t>
  </si>
  <si>
    <t>Source routed packets are accepted.</t>
  </si>
  <si>
    <t>Setting `net.ipv4.conf.all.accept_source_route, net.ipv4.conf.default.accept_source_route, net.ipv6.conf.all.accept_source_route and net.ipv6.conf.default.accept_source_route`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</si>
  <si>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 xml:space="preserve">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_IF IPv6 is not disabled:_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
</t>
  </si>
  <si>
    <t>SUSE12-77</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</si>
  <si>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net.ipv4.conf.all.accept_redirectsand net.ipv6.conf.all.accept_redirectsto 0, the system will not accept any ICMP redirect messages, and therefore, won't allow outsiders to update the system's routing tables.</t>
  </si>
  <si>
    <t>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IF IPv6 is not disabled:
Run the following commands and verify output matches:
# sysctl net.ipv6.conf.all.accept_redirects
net.ipv6.conf.all.accept_redirects = 0
# sysctl net.ipv6.conf.default.accept_redirects
net.ipv6.conf.default.accept_redirects = 0
# grep "net\.ipv6\.conf\.all\.accept_redirects" /etc/sysctl.conf /etc/sysctl.d/*
net.ipv6.conf.all.accept_redirects= 0
# grep "net\.ipv6\.conf\.default\.accept_redirects" /etc/sysctl.conf /etc/sysctl.d/*
net.ipv6.conf.default.accept_redirects= 0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</si>
  <si>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ICMP redirects are not accepted.</t>
  </si>
  <si>
    <t>ICMP redirects are accepted.</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</si>
  <si>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</si>
  <si>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SUSE12-78</t>
  </si>
  <si>
    <t>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t>
  </si>
  <si>
    <t>Secure ICMP redirects are not accepted.</t>
  </si>
  <si>
    <t>Secure ICMP redirects are accepted.</t>
  </si>
  <si>
    <t xml:space="preserve">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
</t>
  </si>
  <si>
    <t>SUSE12-79</t>
  </si>
  <si>
    <t>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t>
  </si>
  <si>
    <t>Suspicious packets are logged.</t>
  </si>
  <si>
    <t>Suspicious packets are not logged.</t>
  </si>
  <si>
    <t>3.3.4</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</si>
  <si>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</si>
  <si>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SUSE12-80</t>
  </si>
  <si>
    <t>Setting net.ipv4.icmp_echo_ignore_broadcaststo 1 will cause the system to ignore all ICMP echo and timestamp requests to broadcast and multicast addresses.</t>
  </si>
  <si>
    <t xml:space="preserve">Run the following commands and verify output matches:
# sysctl net.ipv4.icmp_echo_ignore_broadcasts
net.ipv4.icmp_echo_ignore_broadcasts = 1
# grep "net\.ipv4\.icmp_echo_ignore_broadcasts" /etc/sysctl.conf /etc/sysctl.d/*
net.ipv4.icmp_echo_ignore_broadcasts = 1
</t>
  </si>
  <si>
    <t>Broadcast ICMP requests are ignored.</t>
  </si>
  <si>
    <t>Broadcast ICMP requests are not ignored.</t>
  </si>
  <si>
    <t>3.3.5</t>
  </si>
  <si>
    <t>Set the following parameters in `/etc/sysctl.conf` or a `/etc/sysctl.d/*` file:
net.ipv4.icmp_echo_ignore_broadcasts = 1
Run the following commands to set the active kernel parameters:
# sysctl -w net.ipv4.icmp_echo_ignore_broadcasts=1
# sysctl -w net.ipv4.route.flush=1</t>
  </si>
  <si>
    <t>SUSE12-81</t>
  </si>
  <si>
    <t>Setting icmp_ignore_bogus_error_responsesto 1 prevents the kernel from logging bogus responses (RFC-1122 non-compliant) from broadcast reframes, keeping file systems from filling up with useless log messages.</t>
  </si>
  <si>
    <t>Run the following commands and verify output matches:
# sysctl net.ipv4.icmp_ignore_bogus_error_responses
net.ipv4.icmp_ignore_bogus_error_responses = 1
# grep "net.ipv4.icmp_ignore_bogus_error_responses" /etc/sysctl.conf /etc/sysctl.d/*
net.ipv4.icmp_ignore_bogus_error_responses = 1</t>
  </si>
  <si>
    <t>Bogus ICMP responses are ignored.</t>
  </si>
  <si>
    <t>Bogus ICMP responses are not ignored.</t>
  </si>
  <si>
    <t>3.3.6</t>
  </si>
  <si>
    <t>Set the following parameter in `/etc/sysctl.conf` or a `/etc/sysctl.d/*` file:
net.ipv4.icmp_ignore_bogus_error_responses = 1
Run the following commands to set the active kernel parameters:
# sysctl -w net.ipv4.icmp_ignore_bogus_error_responses=1
# sysctl -w net.ipv4.route.flush=1</t>
  </si>
  <si>
    <t>SUSE12-82</t>
  </si>
  <si>
    <t>Setting net.ipv4.conf.all.rp_filterand net.ipv4.conf.default.rp_filterto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log_martiansis set).</t>
  </si>
  <si>
    <t>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t>
  </si>
  <si>
    <t>Reverse Path Filtering is enabled.</t>
  </si>
  <si>
    <t>Reverse Path Filtering is not enabled.</t>
  </si>
  <si>
    <t>3.3.7</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</si>
  <si>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</si>
  <si>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SUSE12-83</t>
  </si>
  <si>
    <t>When tcp_syncookiesis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</si>
  <si>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Run the following commands and verify output matches:
# sysctl net.ipv4.tcp_syncookies
net.ipv4.tcp_syncookies = 1
# grep "net\.ipv4\.tcp_syncookies" /etc/sysctl.conf /etc/sysctl.d/*
net.ipv4.tcp_syncookies = 1</t>
  </si>
  <si>
    <t>TCP SYN Cookies is enabled.</t>
  </si>
  <si>
    <t>TCP SYN Cookies is not enabled.</t>
  </si>
  <si>
    <t>3.3.8</t>
  </si>
  <si>
    <t>Set the following parameters in `/etc/sysctl.conf` or a `/etc/sysctl.d/*` file:
net.ipv4.tcp_syncookies = 1
Run the following commands to set the active kernel parameters:
# sysctl -w net.ipv4.tcp_syncookies=1
# sysctl -w net.ipv4.route.flush=1</t>
  </si>
  <si>
    <t>SUSE12-84</t>
  </si>
  <si>
    <t xml:space="preserve">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</si>
  <si>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IPv6 router advertisements are not accepted.</t>
  </si>
  <si>
    <t>IPv6 router advertisements are accepted.</t>
  </si>
  <si>
    <t>3.3.9</t>
  </si>
  <si>
    <t>It is recommended that systems do not accept router advertisements as they could be tricked into routing traffic to compromised machines. Setting hard routes within the system (usually a single default route to a trusted router) protects the system from bad routes.</t>
  </si>
  <si>
    <t>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</si>
  <si>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SUSE12-85</t>
  </si>
  <si>
    <t>iptables is a utility program that allows a system administrator to configure the tables provided by the Linux kernel firewall, implemented as different Netfilter modules, and the chains and rules it stores. Different kernel modules and programs are used for different protocols; iptables applies to IPv4, ip6tables to IPv6, arptables to ARP, and ebtables to Ethernet frames.</t>
  </si>
  <si>
    <t>Run the following command to verify that iptablesis installed:
rpm -q iptables
iptables-&lt;version&gt;</t>
  </si>
  <si>
    <t>iptables package is installed.</t>
  </si>
  <si>
    <t>iptables package is not installed.</t>
  </si>
  <si>
    <t>3.5.1.1</t>
  </si>
  <si>
    <t>A method of configuring and maintaining firewall rules is necessary to configure a Host Based Firewall.</t>
  </si>
  <si>
    <t>Run the following command to install `iptables`
# zypper install iptables</t>
  </si>
  <si>
    <t>SUSE12-86</t>
  </si>
  <si>
    <t>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t>
  </si>
  <si>
    <t>3.5.2.1</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</si>
  <si>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
**Note:** Changing firewall settings while connected over network can result in being locked out of the system.</t>
  </si>
  <si>
    <t>Run the following commands to implement the loopback rules:
# iptables -A INPUT -i lo -j ACCEPT
# iptables -A OUTPUT -o lo -j ACCEPT
# iptables -A INPUT -s 127.0.0.0/8 -j DROP</t>
  </si>
  <si>
    <t>SUSE12-87</t>
  </si>
  <si>
    <t>Run the following command and verify all rules for new outbound, and established connections match site policy:
# iptables -L -v -n</t>
  </si>
  <si>
    <t>3.5.2.2</t>
  </si>
  <si>
    <t>If rules are not in place for new outbound, and established connections all packets will be dropped by the default policy preventing network usage.
**Note:** Changing firewall settings while connected over network can result in being locked out of the system.</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</si>
  <si>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</si>
  <si>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of the iptables acls with the agency's CAP.</t>
  </si>
  <si>
    <t>SUSE12-88</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</si>
  <si>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</si>
  <si>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3.5.2.3</t>
  </si>
  <si>
    <t>Without a firewall rule configured for open ports default firewall policy will drop all packets to these ports.
**Notes:** 
- Changing firewall settings while connected over network can result in being locked out of the system.
- The remediation command opens up the port to traffic from all sources. Consult iptables documentation and set any restrictions in compliance with site policy.</t>
  </si>
  <si>
    <t xml:space="preserve">For each port identified in the audit which does not have a firewall rule establish a proper rule for accepting inbound connections:
# iptables -A INPUT -p &lt;protocol&gt; --dport &lt;port&gt; -m state --state NEW -j ACCEPT
</t>
  </si>
  <si>
    <t>SUSE12-89</t>
  </si>
  <si>
    <t>Set default deny firewall policy</t>
  </si>
  <si>
    <t>Run the following command and verify that the policy for the INPUT , OUTPUT , and FORWARD chains is DROP or REJECT :
# iptables -L
Chain INPUT (policy DROP)
Chain FORWARD (policy DROP)
Chain OUTPUT (policy DROP)</t>
  </si>
  <si>
    <t xml:space="preserve">Default deny firewall policy is set. </t>
  </si>
  <si>
    <t xml:space="preserve">Default deny firewall policy is not set. </t>
  </si>
  <si>
    <t>3.5.2.4</t>
  </si>
  <si>
    <t>With a default accept policy the firewall will accept any packet that is not configured to be denied. It is easier to white list acceptable usage than to black list unacceptable usage.
**Note:** Changing firewall settings while connected over network can result in being locked out of the system.</t>
  </si>
  <si>
    <t>Run the following commands to implement a default DROP policy:
# iptables -P INPUT DROP
# iptables -P OUTPUT DROP
# iptables -P FORWARD DROP</t>
  </si>
  <si>
    <t>Configure the default deny firewall policy. One method to achieve the recommended state is to execute the following command(s):
# iptables -P INPUT DROP
# iptables -P OUTPUT DROP
# iptables -P FORWARD DROP</t>
  </si>
  <si>
    <t>To close this finding, please provide a screenshot showing  default deny firewall policy file settings with the agency's CAP.</t>
  </si>
  <si>
    <t>SUSE12-90</t>
  </si>
  <si>
    <t>Configure IPv6 loopback traffic</t>
  </si>
  <si>
    <t>Configure the loopback interface to accept traffic. Configure all other interfaces to deny traffic to the loopback network (::1).</t>
  </si>
  <si>
    <t xml:space="preserve">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</si>
  <si>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IPv6 loopback traffic is configured.</t>
  </si>
  <si>
    <t>IPv6 loopback traffic is not  configured.</t>
  </si>
  <si>
    <t>3.5.3.1</t>
  </si>
  <si>
    <t>Loopback traffic is generated between processes on machine and is typically critical to operation of the system. The loopback interface is the only place that loopback network (::1) traffic should be seen, all other interfaces should ignore traffic on this network as an anti-spoofing measure.
**Note:** Changing firewall settings while connected over network can result in being locked out of the system.</t>
  </si>
  <si>
    <t>Run the following commands to implement the loopback rules:
# ip6tables -A INPUT -i lo -j ACCEPT
# ip6tables -A OUTPUT -o lo -j ACCEPT
# ip6tables -A INPUT -s ::1 -j DROP</t>
  </si>
  <si>
    <t>Configure IPv6 loopback traffic. One method to achieve the recommended state is to execute the following command(s): 
# ip6tables -A INPUT -i lo -j ACCEPT
# ip6tables -A OUTPUT -o lo -j ACCEPT
# ip6tables -A INPUT -s ::1 -j DROP</t>
  </si>
  <si>
    <t>To close this finding, please provide a screenshot showing IPv6 loopback traffic has been configured with the agency's CAP.</t>
  </si>
  <si>
    <t>SUSE12-91</t>
  </si>
  <si>
    <t>Configure IPv6 outbound and established connections</t>
  </si>
  <si>
    <t>Configure the firewall rules for new outbound, and established IPv6 connections.</t>
  </si>
  <si>
    <t>Run the following command and verify all rules for new outbound, and established connections match site policy:
# ip6tables -L -v -n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</si>
  <si>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IPv6 outbound and established connections are configured.</t>
  </si>
  <si>
    <t>IPv6 outbound and established connections are not configured.</t>
  </si>
  <si>
    <t>3.5.3.2</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</si>
  <si>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</si>
  <si>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iptables for all IPv6 ingress and egress traffic. One method to achieve the recommended state is to execute the following command(s):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</si>
  <si>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only necessary connections are allowed into the system with the agency's CAP.</t>
  </si>
  <si>
    <t>SUSE12-92</t>
  </si>
  <si>
    <t>IPv6 firewall rules exist for all open ports</t>
  </si>
  <si>
    <t xml:space="preserve">Run the following command to determine open ports:
# ss -6tuln
Netid State Recv-Q Send-Q Local Address:Port Peer Address:Port 
udp UNCONN 0 0 ::1:123 :::*
udp UNCONN 0 0 :::123 :::*
tcp LISTEN 0 128 :::22 :::*
tcp LISTEN 0 20 ::1:25 :::*
Run the following command to determine firewall rules:
# ip6tables -L INPUT -v -n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</si>
  <si>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IPv6 firewall rules does not exist for all open ports</t>
  </si>
  <si>
    <t>3.5.3.3</t>
  </si>
  <si>
    <t xml:space="preserve">For each port identified in the audit which does not have a firewall rule establish a proper rule for accepting inbound connections:
# ip6tables -A INPUT -p &lt;protocol&gt; --dport &lt;port&gt; -m state --state NEW -j ACCEPT
</t>
  </si>
  <si>
    <t>Establish IPv6 firewall rules or all open ports. One method to achieve the recommended state is to execute the following command(s):
# ip6tables -A INPUT -p &lt;protocol&gt; --dport &lt;port&gt; -m state --state NEW -j ACCEPT</t>
  </si>
  <si>
    <t>To close this finding, please provide a screenshot all ports listening on non-loopback addresses have firewall rules with the agency's CAP.</t>
  </si>
  <si>
    <t>SUSE12-93</t>
  </si>
  <si>
    <t>Set IPv6 default deny firewall policy</t>
  </si>
  <si>
    <t>Run the following command and verify that the policy for the INPUT, OUTPUT, and FORWARD chains is DROP or REJECT:
# ip6tables -L
Chain INPUT (policy DROP)
Chain FORWARD (policy DROP)
Chain OUTPUT (policy DROP)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</si>
  <si>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The policy for the INPUT, OUTPUT, and FORWARD chains is DROP or REJECT:
# ip6tables -L
Chain INPUT (policy DROP)
Chain FORWARD (policy DROP)
Chain OUTPUT (policy DROP)</t>
  </si>
  <si>
    <t>Ip6tables is not configured with a default deny policy.</t>
  </si>
  <si>
    <t>3.5.3.4</t>
  </si>
  <si>
    <t>Run the following commands to implement a default DROP policy:
# ip6tables -P INPUT DROP
# ip6tables -P OUTPUT DROP
# ip6tables -P FORWARD DROP</t>
  </si>
  <si>
    <t>Implement a default DROP policy. One method to achieve the recommended state is to execute the following command(s):
# ip6tables -P INPUT DROP
# ip6tables -P OUTPUT DROP
# ip6tables -P FORWARD DROP</t>
  </si>
  <si>
    <t>SUSE12-94</t>
  </si>
  <si>
    <t>Install rsyslog</t>
  </si>
  <si>
    <t>The rsyslog software is a recommended replacement to the original syslogd daemon. 
rsyslog provides improvements over syslogd, including:
- connection-oriented (i.e. TCP) transmission of logs
- The option to log to database formats
- Encryption of log data en route to a central logging server</t>
  </si>
  <si>
    <t>Run the following command to Verify rsyslog is installed:
# rpm -q rsyslog
rsyslog-&lt;version&gt;</t>
  </si>
  <si>
    <t>rsyslog is installed.</t>
  </si>
  <si>
    <t>rsyslog is not installed.</t>
  </si>
  <si>
    <t>HAU10: Audit logs are not properly protected</t>
  </si>
  <si>
    <t>The security enhancements of `rsyslog` such as connection-oriented (i.e. TCP) transmission of logs, the option to log to database formats, and the encryption of log data en route to a central logging server) justify installing and configuring the package.</t>
  </si>
  <si>
    <t>Run the following command to install rsyslog:
# zypper install rsyslog</t>
  </si>
  <si>
    <t>Install rsyslog. One method to achieve the recommended state is to execute the following command(s):
# zypper install rsyslog</t>
  </si>
  <si>
    <t>SUSE12-95</t>
  </si>
  <si>
    <t>Ensure rsyslog Service is enabled and running</t>
  </si>
  <si>
    <t>rsyslogneeds to be enabled and running to perform logging</t>
  </si>
  <si>
    <t>Run one of the following commands to verify rsyslogis enabled:
# systemctl is-enabled rsyslog
enabled
Run the following command to verify that rsyslogis running:
# systemctl status rsyslog | grep 'active (running) '
Active: active (running) since &lt;Day date time&gt;</t>
  </si>
  <si>
    <t>Rsyslog Service is enabled and running.</t>
  </si>
  <si>
    <t>Rsyslog Service is not enabled and running.</t>
  </si>
  <si>
    <t>HAU2</t>
  </si>
  <si>
    <t>HAU2: No auditing is being performed on the system</t>
  </si>
  <si>
    <t>Run the following command to enable and start `rsyslog`:
# systemctl --now enable rsyslog</t>
  </si>
  <si>
    <t>Enable and start rsyslog. One method to achieve the recommended state is to execute the following command(s):
# systemctl --now enable rsyslog</t>
  </si>
  <si>
    <t>To close this finding, please provide a screenshot showing rsyslog is enabled and running with the agency's CAP.</t>
  </si>
  <si>
    <t>SUSE12-96</t>
  </si>
  <si>
    <t xml:space="preserve">Protection of Audit Information </t>
  </si>
  <si>
    <t>Configure rsyslog default file permissions</t>
  </si>
  <si>
    <t>rsyslogwill create logfiles that do not already exist on the system. This setting controls what permissions will be applied to these newly created files.
The $FileCreateModeparameter specifies the file creation mode with which rsyslogd creates new files. If not specified, the value 0644 is used.</t>
  </si>
  <si>
    <t>Run the following command and verify that $FileCreateModeis 0640or more restrictive:
# grep ^\$FileCreateMode /etc/rsyslog.conf /etc/rsyslog.d/*.conf
$FileCreateMode 0640
Verify that no results return with a less restrictive file mode</t>
  </si>
  <si>
    <t>Edit the `/etc/rsyslog.conf` and `/etc/rsyslog.d/*.conf` files and set `$FileCreateMode` to `0640` or more restrictive:
$FileCreateMode 0640</t>
  </si>
  <si>
    <t>Configure rsyslog default file permissions. One method to achieve the recommended state is to execute the following:
Edit the `/etc/rsyslog.conf` and `/etc/rsyslog.d/*.conf` files and set `$FileCreateMode` to `0640` or more restrictive:
$FileCreateMode 0640</t>
  </si>
  <si>
    <t>SUSE12-97</t>
  </si>
  <si>
    <t>The /etc/rsyslog.confand /etc/rsyslog.d/*.conffiles specifies rules for logging and which files are to be used to log certain classes of messages.</t>
  </si>
  <si>
    <t>Review the contents of the /etc/rsyslog.confand /etc/rsyslog.d/*.conffiles to ensure appropriate logging is set. In addition, run the following command and verify that the log files are logging information:
# ls -l /var/log/</t>
  </si>
  <si>
    <t>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</si>
  <si>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the logging options to capture all relevant security information (e.g., successful and failed su attempts, failed login attempts, root login attempts, etc.). One method to achieve the recommended state is to execute the following:
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</si>
  <si>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SUSE12-98</t>
  </si>
  <si>
    <t>The rsyslogutility supports the ability to send logs it gathers to a remote log host running syslogd(8)or to receive messages from remote hosts, reducing administrative overhead.
_Note: The double "at" sign (@@) directs rsyslogto use TCP to send log messages to the server, which is a more reliable transport mechanism than the default UDP protocol_</t>
  </si>
  <si>
    <t>Review the /etc/rsyslog.confand /etc/rsyslog.d/*.conffiles and verify that logs are sent to a central host (where loghost.example.comis the name of your central log host):
# grep "^*.*[^I][^I]*@" /etc/rsyslog.conf /etc/rsyslog.d/*.conf
*.* @@loghost.example.com</t>
  </si>
  <si>
    <t>Edit the `/etc/rsyslog.conf` and `/etc/rsyslog.d/*.conf` files and add the following line (where `loghost.example.com` is the name of your central log host).
*.* @@loghost.example.com
Run the following command to reload the `rsyslogd` configuration:
# systemctl restart rsyslog</t>
  </si>
  <si>
    <t>Configure rsyslog to send logs to a remote log host. One method for implementing the recommended state is to perform the following:
Edit the `/etc/rsyslog.conf` and `/etc/rsyslog.d/*.conf` files and add the following line (where `loghost.example.com` is the name of your central log host).
*.* @@loghost.example.com
Run the following command to reload the `rsyslogd` configuration:
# systemctl restart rsyslog</t>
  </si>
  <si>
    <t>SUSE12-99</t>
  </si>
  <si>
    <t>By default, rsyslogdoes not listen for log messages coming in from remote systems. The ModLoadtells rsyslogto load the imtcp.somodule so it can listen over a network via TCP. The InputTCPServerRunoption instructs rsyslogdto listen on the specified TCP port.</t>
  </si>
  <si>
    <t>Run the following commands and verify the resulting lines are uncommitted on designated log hosts and commented or removed on all others:
# grep '$ModLoad imtcp' /etc/rsyslog.conf /etc/rsyslog.d/*.conf
$ModLoad imtcp
# grep '$InputTCPServerRun' /etc/rsyslog.conf /etc/rsyslog.d/*.conf
$InputTCPServerRun 58</t>
  </si>
  <si>
    <t>HAU8:  Remote access is not logged</t>
  </si>
  <si>
    <t>4.2.1.6</t>
  </si>
  <si>
    <t>For hosts that are designated as log hosts, edit the `/etc/rsyslog.conf` file and un-comment or add the following lines:
$ModLoad imtcp
$InputTCPServerRun 58
For hosts that are not designated as log hosts, edit the `/etc/rsyslog.conf` file and comment or remove the following lines:
# $ModLoad imtcp
# $InputTCPServerRun 58
Run the following command to reload the `rsyslogd` configuration:
# systemctl restart rsyslog</t>
  </si>
  <si>
    <t>Only accept remote rsyslog messages on designated log hosts. One method for implementing the recommended state is to perform the following:
For hosts that are designated as log hosts, edit the `/etc/rsyslog.conf` file and un-comment or add the following lines:
$ModLoad imtcp
$InputTCPServerRun 58
For hosts that are not designated as log hosts, edit the `/etc/rsyslog.conf` file and comment or remove the following lines:
# $ModLoad imtcp
# $InputTCPServerRun 58
Run the following command to reload the `rsyslogd` configuration:
# systemctl restart rsyslog</t>
  </si>
  <si>
    <t>SUSE12-100</t>
  </si>
  <si>
    <t xml:space="preserve">Audit Generation </t>
  </si>
  <si>
    <t>Configure journald to send logs to rsyslog</t>
  </si>
  <si>
    <t>Data from journald may be stored in volatile memory or persisted locally on the server. Utilities exist to accept remote export of journald logs, however, use of the rsyslog service provides a consistent means of log collection and export.</t>
  </si>
  <si>
    <t>Review /etc/systemd/journald.conf and verify that logs are forwarded to syslog
# grep -E ^\s*ForwardToSyslog /etc/systemd/journald.conf
ForwardToSyslog=yes</t>
  </si>
  <si>
    <t>Logs are forwarded to syslog.</t>
  </si>
  <si>
    <t>Logs are not forwarded to syslog.</t>
  </si>
  <si>
    <t>HAU8: Logs are not maintained on a centralized log server</t>
  </si>
  <si>
    <t>Storing log data on a remote host protects log integrity from local attacks. If an attacker gains root access on the local system, they could tamper with or remove log data that is stored on the local system.</t>
  </si>
  <si>
    <t>Edit the /etc/systemd/journald.conf file and add the following line:
ForwardToSyslog=yes</t>
  </si>
  <si>
    <t>Configure journald to send logs to rsyslog. One method to achieve the recommended state is to execute the following:
Edit the /etc/systemd/journald.conf file and add the following line:
ForwardToSyslog=yes</t>
  </si>
  <si>
    <t>SUSE12-101</t>
  </si>
  <si>
    <t>Configure journald to compress large log files</t>
  </si>
  <si>
    <t>The journald system includes the capability of compressing overly large files to avoid filling up the system with logs or making the log's size unmanageable.</t>
  </si>
  <si>
    <t>Review /etc/systemd/journald.conf and verify that large files will be compressed:
# grep -E ^\s*Compress /etc/systemd/journald.conf
Compress=yes</t>
  </si>
  <si>
    <t>Journald is configured to compress large log files.</t>
  </si>
  <si>
    <t>Journald is not configured to compress large log files.</t>
  </si>
  <si>
    <t>HAU9: No log reduction system exists</t>
  </si>
  <si>
    <t>Uncompressed large files may unexpectedly fill a filesystem leading to resource unavailability. Compressing logs prior to write can prevent sudden, unexpected filesystem impacts.</t>
  </si>
  <si>
    <t>Edit the /etc/systemd/journald.conf file and add the following line:
Compress=yes</t>
  </si>
  <si>
    <t>Configure journald to compress large log files. One method to achieve the recommended state is to execute the following:
Edit the /etc/systemd/journald.conf file and add the following line:
Compress=yes</t>
  </si>
  <si>
    <t>SUSE12-102</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</si>
  <si>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</si>
  <si>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t>
  </si>
  <si>
    <t>Review /etc/systemd/journald.conf and verify that logs are persisted to disk:
# grep -E ^\s*Storage /etc/systemd/journald.conf
Storage=persistent</t>
  </si>
  <si>
    <t>Journald is configured to write logfiles to persistent disk.</t>
  </si>
  <si>
    <t>Journald is not configured to write logfiles to persistent disk.</t>
  </si>
  <si>
    <t>Writing log data to disk will provide the ability to forensically reconstruct events which may have impacted the operations or security of a system even after a system crash or reboot.</t>
  </si>
  <si>
    <t>Edit the /etc/systemd/journald.conf file and add the following line:
Storage=persistent</t>
  </si>
  <si>
    <t>Configure journald to write logfiles to persistent disk. One method to achieve the recommended state is to execute the following:
Edit the /etc/systemd/journald.conf file and add the following line:
Storage=persistent</t>
  </si>
  <si>
    <t>SUSE12-103</t>
  </si>
  <si>
    <t>Configure permissions on all logfiles</t>
  </si>
  <si>
    <t>Run the following command and verify that other has no permissions on any files and group does not have write or execute permissions on any files:
# find /var/log -type f -perm /g+wx,o+rwx -exec ls -l {} \;
Nothing should be returned</t>
  </si>
  <si>
    <t>Permissions on all logfiles are configured.</t>
  </si>
  <si>
    <t>Permissions on all logfiles are not configured.</t>
  </si>
  <si>
    <t>It is important to ensure that log files have the correct permissions to ensure that sensitive data is archived and protected. Other/world should not have the ability to view this information. Group should not have the ability to modify this information.</t>
  </si>
  <si>
    <t>Run the following commands to set permissions on all existing log files:
# find /var/log -type f -exec chmod g-wx,o-rwx "{}" + -o -type d -exec chmod g-wx,o-rwx "{}" +</t>
  </si>
  <si>
    <t>Configure permissions on all logfiles. One method to achieve the recommended state is to execute the following command(s):
# find /var/log -type f -exec chmod g-wx,o-rwx "{}" + -o -type d -exec chmod g-wx,o-rwx "{}" +</t>
  </si>
  <si>
    <t>SUSE12-104</t>
  </si>
  <si>
    <t>AU-4</t>
  </si>
  <si>
    <t>Audit Storage Capacity</t>
  </si>
  <si>
    <t>Configure logrotate</t>
  </si>
  <si>
    <t>The system includes the capability of rotating log files regularly to avoid filling up the system with logs or making the log's size unmanageable. The file /etc/logrotate.d/syslog is the configuration file used to rotate log files created by syslog or rsyslog.</t>
  </si>
  <si>
    <t>Review /etc/logrotate.conf and /etc/logrotate.d/* and verify logs are rotated according to site policy.</t>
  </si>
  <si>
    <t>Logs are rotated according to site policy.</t>
  </si>
  <si>
    <t>Logs are not rotated according to site policy.</t>
  </si>
  <si>
    <t>Edit /etc/logrotate.conf and /etc/logrotate.d/* to ensure logs are rotated according to site policy.</t>
  </si>
  <si>
    <t>Configure logrotate. One method to achieve the recommended state is to edit /etc/logrotate.conf and /etc/logrotate.d/* to ensure logs are rotated according to site policy.</t>
  </si>
  <si>
    <t>SUSE12-105</t>
  </si>
  <si>
    <t>Install sudo</t>
  </si>
  <si>
    <t>sudo allows a permitted user to execute a command as the superuser or another user, as specified by the security policy. The invoking user's real (not effective) user ID is used to determine the user name with which to query the security policy.</t>
  </si>
  <si>
    <t>Run the following command to verify that sudo is installed:
# rpm -q sudo
sudo-&lt;VERSION&gt;</t>
  </si>
  <si>
    <t>Sudo is installed.</t>
  </si>
  <si>
    <t>Sudo is not installed.</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</si>
  <si>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</si>
  <si>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Run the following command to install sudo.
# zypper install sudo</t>
  </si>
  <si>
    <t>Install sudo. One method to achieve the recommended state is to execute the following command(s):
# zypper install sudo</t>
  </si>
  <si>
    <t>To close this finding, please provide a screenshot showing sudo has been installed with the agency's CAP.</t>
  </si>
  <si>
    <t>SUSE12-106</t>
  </si>
  <si>
    <t>Confirm sudo commands use pty</t>
  </si>
  <si>
    <t>sudo can be configured to run only from a pseudo-pty.</t>
  </si>
  <si>
    <t>Run the following command to verify that sudocan only run other commands from a pseudo-pty:
# grep -Ei '^\s*Defaults\s+([^#]\S+,\s*)?use_pty\b' /etc/sudoers /etc/sudoers.d/*
Defaults use_pty</t>
  </si>
  <si>
    <t>sudo can only run other commands from a psuedo-pty.</t>
  </si>
  <si>
    <t>sudo commands has not been configured to use psuedo-pty only.</t>
  </si>
  <si>
    <t>Attackers can run a malicious program using sudo, which would again fork a background process that remains even when the main program has finished executing.
This can be mitigated by configuring sudo to run other commands only from a pseudo-pty, whether I/O logging is turned on or not.</t>
  </si>
  <si>
    <t>Edit the file `/etc/sudoers` or a file in `/etc/sudoers.d/` with `visudo` or `visudo -f &lt;PATH TO FILE&gt;` and add the following line:
Defaults use_pty</t>
  </si>
  <si>
    <t>Confirm sudo commands use pty. One method to achieve the recommended state is to edit the file `/etc/sudoers` or a file in `/etc/sudoers.d/` with `visudo` or `visudo -f &lt;PATH TO FILE&gt;` and add the following line:
Defaults use_pty</t>
  </si>
  <si>
    <t>To close this finding, please provide a screenshot showing sudo can only run other commands from a psuedo-pty with the agency's CAP.</t>
  </si>
  <si>
    <t>SUSE12-107</t>
  </si>
  <si>
    <t>Configure Sudo Custom Log File</t>
  </si>
  <si>
    <t>sudo can use a custom log file</t>
  </si>
  <si>
    <t>Verify that sudo has a custom log file configured
Run the following command:
# grep -Ei '^\s*Defaults\s+([^#;]+,\s*)?logfile\s*=\s*(")?[^#;]+(")?' /etc/sudoers /etc/sudoers.d/*
Defaults logfile="/var/log/sudo.log"</t>
  </si>
  <si>
    <t>Sudo custom log file has been configured.</t>
  </si>
  <si>
    <t>Sudo custom log file has not been configured.</t>
  </si>
  <si>
    <t>HAU17: Audit logs do not capture sufficient auditable events</t>
  </si>
  <si>
    <t>A sudo log file simplifies auditing of sudo commands</t>
  </si>
  <si>
    <t>edit the file `/etc/sudoers` or a file in `/etc/sudoers.d/` with `visudo` or `visudo -f &lt;PATH TO FILE&gt;` and add the following line:
Defaults logfile="&lt;PATH TO CUSTOM LOG FILE&gt;"</t>
  </si>
  <si>
    <t>Configure Sudo Custom Log File. One method to achieve the recommended state is to edit the file `/etc/sudoers` or a file in `/etc/sudoers.d/` with `visudo` or `visudo -f &lt;PATH TO FILE&gt;` and add the following line:
Defaults logfile="&lt;PATH TO CUSTOM LOG FILE&gt;"</t>
  </si>
  <si>
    <t>To close this finding, please provide a screenshot showing sudo custom log file has been configured with the agency's CAP.</t>
  </si>
  <si>
    <t>SUSE12-108</t>
  </si>
  <si>
    <t>The crondaemon is used to execute batch jobs on the system.</t>
  </si>
  <si>
    <t>If cronis installed:
Run the following commands to verify cronis enabled and running:
# systemctl is-enabled cron
enabled
# systemctl status cron | grep 'Active: active (running) '
Active: active (running) since &lt;Day Date Time&gt;</t>
  </si>
  <si>
    <t>Cron is enabled.</t>
  </si>
  <si>
    <t>While there may not be user jobs that need to be run on the system, the system does have maintenance jobs that may include security monitoring that have to run. If another method for scheduling tasks is not being used, `cron` is used to execute them, and needs to be enabled and running.</t>
  </si>
  <si>
    <t>Run the following command to enable and start `cron`:
# systemctl --now enable cron</t>
  </si>
  <si>
    <t xml:space="preserve">Enable the cron daemon. One method to achieve the recommended state is to execute the following command(s):
# systemctl --now enable cron
</t>
  </si>
  <si>
    <t>SUSE12-109</t>
  </si>
  <si>
    <t>The /etc/crontabfile is used by cronto control its own jobs. The commands in this item make sure that root is the user and group owner of the file and that only the owner can access the file.</t>
  </si>
  <si>
    <t>If cronis installed:
Run the following command and verify Uidand Gidare both 0/rootand Accessdoes not grant permissions to groupor other:
# stat /etc/crontab
Access: (0600/-rw-------) Uid: ( 0/ root) Gid: ( 0/ root)</t>
  </si>
  <si>
    <t>Run the following commands to set ownership and permissions on `/etc/crontab`:
# chown root:root /etc/crontab
# chmod u-x,og-rwx /etc/crontab</t>
  </si>
  <si>
    <t>Configure permissions on the /etc/crontab file. One method to achieve the recommended state is to execute the following command(s):
# chown root:root /etc/crontab
# chmod u-x,og-rwx /etc/crontab</t>
  </si>
  <si>
    <t>SUSE12-110</t>
  </si>
  <si>
    <t>This directory contains system cronjobs that need to run on an hourly basis. The files in this directory cannot be manipulated by the crontabcommand, but are instead edited by system administrators using a text editor. The commands below restrict read/write and search access to user and group root, preventing regular users from accessing this directory.</t>
  </si>
  <si>
    <t>If cronis installed:
Run the following command and verify Uidand Gidare both 0/rootand Accessdoes not grant permissions to groupor other:
# stat /etc/cron.hourly/
Access: (0700/drwx------) Uid: ( 0/ root) Gid: ( 0/ root)</t>
  </si>
  <si>
    <t>Run the following commands to set ownership and permissions on the `/etc/cron.hourly/` directory:
# chown root:root /etc/cron.hourly/
# chmod og-rwx /etc/cron.hourly/</t>
  </si>
  <si>
    <t>Configure permissions on the /etc/cron.hourly file. One method to achieve the recommended state is to execute the following command(s):
# chown root:root /etc/cron.hourly/
# chmod og-rwx /etc/cron.hourly/</t>
  </si>
  <si>
    <t>SUSE12-111</t>
  </si>
  <si>
    <t>The /etc/cron.dailydirectory contains system cron jobs that need to run on a daily basis. The files in this directory cannot be manipulated by the crontabcommand, but are instead edited by system administrators using a text editor. The commands below restrict read/write and search access to user and group root, preventing regular users from accessing this directory.</t>
  </si>
  <si>
    <t>If cronis installed:
Run the following command and verify Uidand Gidare both 0/rootand Accessdoes not grant permissions to groupor other:
# stat /etc/cron.daily/
Access: (0700/drwx------) Uid: ( 0/ root) Gid: ( 0/ root)</t>
  </si>
  <si>
    <t>Run the following commands to set ownership and permissions on `/etc/cron.daily` directory:
# chown root:root /etc/cron.daily
# chmod og-rwx /etc/cron.daily</t>
  </si>
  <si>
    <t>Configure permissions on the /etc/cron.daily file. One method to achieve the recommended state is to execute the following command(s):
# chown root:root /etc/cron.daily
# chmod og-rwx /etc/cron.daily</t>
  </si>
  <si>
    <t>SUSE12-112</t>
  </si>
  <si>
    <t>The /etc/cron.weeklydirectory contains system cron jobs that need to run on a weekly basis. The files in this directory cannot be manipulated by the crontabcommand, but are instead edited by system administrators using a text editor. The commands below restrict read/write and search access to user and group root, preventing regular users from accessing this directory.</t>
  </si>
  <si>
    <t>If cronis installed
Run the following command and verify Uidand Gidare both 0/rootand Accessdoes not grant permissions to groupor other:
# stat /etc/cron.weekly
Access: (0700/drwx------) Uid: ( 0/ root) Gid: ( 0/ root)</t>
  </si>
  <si>
    <t>Run the following commands to set ownership and permissions on `/etc/cron.weekly/` directory:
# chown root:root /etc/cron.weekly/
# chmod og-rwx /etc/cron.weekly/</t>
  </si>
  <si>
    <t>Configure permissions on the /etc/cron.weekly file. One method to achieve the recommended state is to execute the following command(s):
# chown root:root /etc/cron.weekly/
# chmod og-rwx /etc/cron.weekly/</t>
  </si>
  <si>
    <t>SUSE12-113</t>
  </si>
  <si>
    <t>The /etc/cron.monthlydirectory contains system cron jobs that need to run on a monthly basis. The files in this directory cannot be manipulated by the crontabcommand, but are instead edited by system administrators using a text editor. The commands below restrict read/write and search access to user and group root, preventing regular users from accessing this directory.</t>
  </si>
  <si>
    <t>If cronis installed:
Run the following command and verify Uidand Gidare both 0/rootand Accessdoes not grant permissions to groupor other:
# stat /etc/cron.monthly/
Access: (0700/drwx------) Uid: ( 0/ root) Gid: ( 0/ root)</t>
  </si>
  <si>
    <t>Run the following commands to set ownership and permissions on `/etc/cron.monthly` directory:
# chown root:root /etc/cron.monthly
# chmod og-rwx /etc/cron.monthly</t>
  </si>
  <si>
    <t>Configure permissions on the /etc/cron.monthly file. One method to achieve the recommended state is to execute the following command(s):
# chown root:root /etc/cron.monthly
# chmod og-rwx /etc/cron.monthly</t>
  </si>
  <si>
    <t>SUSE12-114</t>
  </si>
  <si>
    <t>The /etc/cron.d/directory contains system cronjobs that need to run in a similar manner to the hourly, daily weekly and monthly jobs from /etc/crontab, but require more granular control as to when they run. The files in this directory cannot be manipulated by the crontabcommand, but are instead edited by system administrators using a text editor. The commands below restrict read/write and search access to user and group root, preventing regular users from accessing this directory.</t>
  </si>
  <si>
    <t>If cronis installed:
Run the following command and verify Uidand Gidare both 0/rootand Accessdoes not grant permissions to groupor other:
# stat /etc/cron.d
Access: (0700/drwx------) Uid: ( 0/ root) Gid: ( 0/ root)</t>
  </si>
  <si>
    <t>Run the following commands to set ownership and permissions on `/etc/cron.d` directory:
# chown root:root /etc/cron.d
# chmod og-rwx /etc/cron.d</t>
  </si>
  <si>
    <t>Configure Permissions on /etc/cron.d. One method to achieve the recommended state is to execute the following command(s):
# chown root:root /etc/cron.d
# chmod og-rwx /etc/cron.d</t>
  </si>
  <si>
    <t>SUSE12-115</t>
  </si>
  <si>
    <t>Restrict cron to Authorized Users</t>
  </si>
  <si>
    <t xml:space="preserve">If cronis installed in the system, configure /etc/cron.allowto allow specific users to use these services. If /etc/cron.allowdoes not exist, then /etc/cron.denyis checked. Any user not specifically defined in those files is allowed to use cron. By removing the file, only users in /etc/cron.alloware allowed to use cron. </t>
  </si>
  <si>
    <t>If cronis installed:
Run the following command and verify /etc/cron.denydoes not exist:
# stat /etc/cron.deny
stat: cannot stat /etc/cron.deny': No such file or directory
Run the following command and verify Uidand Gidare both 0/rootand Accessdoes not grant permissions to groupor otherfor /etc/cron.allow:
# stat /etc/cron.allow
Access: (0600/-rw-------) Uid: ( 0/ root) Gid: ( 0/ root)</t>
  </si>
  <si>
    <t>Cron is restricted to authorized users.</t>
  </si>
  <si>
    <t>Cron is not restricted to authorized users.</t>
  </si>
  <si>
    <t>Run the following command to remove `/etc/cron.deny`:
# rm /etc/cron.deny
Run the following command to create `/etc/cron.allow`
# touch /etc/cron.allow
Run the following commands to set the owner and permissions on `/etc/cron.allow`:
# chown root:root /etc/cron.allow
# chmod u-x,og-rwx /etc/cron.allow</t>
  </si>
  <si>
    <t>Restrict cron to Authorized Users. One method to achieve the recommended state is to execute the following command(s):
# rm /etc/cron.deny
Run the following command to create `/etc/cron.allow`
# touch /etc/cron.allow
Run the following commands to set the owner and permissions on `/etc/cron.allow`:
# chown root:root /etc/cron.allow
# chmod u-x,og-rwx /etc/cron.allow</t>
  </si>
  <si>
    <t>SUSE12-116</t>
  </si>
  <si>
    <t>Restrict at to Authorized Users</t>
  </si>
  <si>
    <t>If at is installed in the system, configure /etc/at.allow to allow specific users to use these services. If /etc/at.allow does not exist, then /etc/at.deny is checked. Any user not specifically defined in those files is allowed to use at. By removing the file, only users in /etc/at.allow are allowed to use at.</t>
  </si>
  <si>
    <t>If at is installed:
Run the following command and verify /etc/at.deny does not exist:
# stat /etc/at.deny
stat: cannot stat /etc/at.deny': No such file or directory
Run the following command and verify Uid and Gid are both 0/root and Access does not grant permissions to group or other for /etc/at.allow:
# stat /etc/at.allow
Access: (0600/-rw-------) Uid: ( 0/ root) Gid: ( 0/ root)</t>
  </si>
  <si>
    <t>At is restricted to authorized users.</t>
  </si>
  <si>
    <t>At is not restricted to authorized users.</t>
  </si>
  <si>
    <t>On many systems, only the system administrator is authorized to schedule `at` jobs. Using the `at.allow` file to control who can run `at` jobs enforces this policy. It is easier to manage an allow list than a deny list. In a deny list, you could potentially add a user ID to the system and forget to add it to the deny files.</t>
  </si>
  <si>
    <t>Run the following command to remove /etc/at.deny:
# rm /etc/at.deny
Run the following command to create /etc/at.allow
# touch /etc/at.allow
Run the following commands to set the owner and permissions on /etc/at.allow:
# chown root:root /etc/at.allow
# chmod u-x,og-rwx /etc/at.allow</t>
  </si>
  <si>
    <t>Restrict at to Authorized Users. One method to achieve the recommended state is to execute the following:
Run the following command to remove /etc/at.deny:
# rm /etc/at.deny
Run the following command to create /etc/at.allow
# touch /etc/at.allow
Run the following commands to set the owner and permissions on /etc/at.allow:
# chown root:root /etc/at.allow
# chmod u-x,og-rwx /etc/at.allow</t>
  </si>
  <si>
    <t>To close this finding, please provide a screenshot showing at is restricted to authorized users with the agency's CAP.</t>
  </si>
  <si>
    <t>SUSE12-117</t>
  </si>
  <si>
    <t>The /etc/ssh/sshd_configfile contains configuration specifications for sshd. The command below sets the owner and group of the file to root.</t>
  </si>
  <si>
    <t>Run the following command and verify Uidand Gidare both 0/rootand Accessdoes not grant permissions to groupor other:
# stat /etc/ssh/sshd_config
Access: (0600/-rw-------) Uid: ( 0/ root) Gid: ( 0/ root)</t>
  </si>
  <si>
    <t>Permissions on /etc/ssh/sshd_config are configured.</t>
  </si>
  <si>
    <t>Permissions on /etc/ssh/sshd_config are not configured.</t>
  </si>
  <si>
    <t>Run the following commands to set ownership and permissions on `/etc/ssh/sshd_config`:
# chown root:root /etc/ssh/sshd_config
# chmod og-rwx /etc/ssh/sshd_config</t>
  </si>
  <si>
    <t>Configure Permissions on /etc/ssh/sshd_config. One method to achieve the recommended state is to execute the following command(s):
# chown root:root /etc/ssh/sshd_config
# chmod og-rwx /etc/ssh/sshd_config</t>
  </si>
  <si>
    <t>SUSE12-118</t>
  </si>
  <si>
    <t>The HostbasedAuthenticationparameter specifies if authentication is allowed through trusted hosts via the user of .rhosts, or /etc/hosts.equiv, along with successful public key client host authentication. This option only applies to SSH Protocol Version 2.</t>
  </si>
  <si>
    <t>Run the following command and verify that output matches:
# sshd -T -C user=root -C host="$(hostname)" -C addr="$(grep $(hostname) /etc/hosts | awk '{print $1}')" | grep hostbasedauthentication
hostbasedauthentication no
Run the following command and verify the output matches:
# grep -Ei '^\s*HostbasedAuthentication\s+yes' /etc/ssh/sshd_config
Nothing should be returned</t>
  </si>
  <si>
    <t>5.3.10</t>
  </si>
  <si>
    <t>Even though the `.rhosts` files are ineffective if support is disabled in `/etc/pam.conf`, disabling the ability to use `.rhosts` files in SSH provides an additional layer of protection.</t>
  </si>
  <si>
    <t>Edit the `/etc/ssh/sshd_config` file to set the parameter as follows:
HostbasedAuthentication no</t>
  </si>
  <si>
    <t>Disable SSH HostbasedAuthentication. One method for implementing the recommended state is to edit the `/etc/ssh/sshd_config` file to set the parameter as follows:
HostbasedAuthentication no</t>
  </si>
  <si>
    <t>SUSE12-119</t>
  </si>
  <si>
    <t>The PermitRootLoginparameter specifies if the root user can log in using ssh. The default is no.</t>
  </si>
  <si>
    <t>Run the following command and verify that output matches:
# sshd -T -C user=root -C host="$(hostname)" -C addr="$(grep $(hostname) /etc/hosts | awk '{print $1}')" | grep permitrootlogin
permitrootlogin no
Run the following command and verify the output:
# grep -Ei '^\s*PermitRootLogin\s+yes' /etc/ssh/sshd_config
Nothing should be returned</t>
  </si>
  <si>
    <t>SSH Root Login is disabled.
Output contains the following:
PermitRootLogin no</t>
  </si>
  <si>
    <t>SSH Root Login is not disabled.</t>
  </si>
  <si>
    <t>5.3.11</t>
  </si>
  <si>
    <t>Disallowing root logins over SSH requires system admins to authenticate using their own individual account, then escalating to root via `sudo`. This in turn limits opportunity for non-repudiation and provides a clear audit trail in the event of a security incident</t>
  </si>
  <si>
    <t>Edit the `/etc/ssh/sshd_config` file to set the parameter as follows:
PermitRootLogin no</t>
  </si>
  <si>
    <t>Disable SSH root login. One method for implementing the recommended state is to edit the `/etc/ssh/sshd_config` file to set the parameter as follows:
PermitRootLogin no</t>
  </si>
  <si>
    <t>To close this finding, please provide a screenshot of the PermitRootLogin option in the /etc/ssh/sshd_config file with the agency's CAP.</t>
  </si>
  <si>
    <t>SUSE12-120</t>
  </si>
  <si>
    <t>The PermitEmptyPasswordsparameter specifies if the SSH server allows login to accounts with empty password strings.</t>
  </si>
  <si>
    <t>Run the following command and verify that output matches:
# sshd -T -C user=root -C host="$(hostname)" -C addr="$(grep $(hostname) /etc/hosts | awk '{print $1}')" | grep permitemptypasswords
permitemptypasswords no
Run the following command and verify the output:
# grep -Ei '^\s*PermitEmptyPasswords\s+yes' /etc/ssh/sshd_config
Nothing should be returned</t>
  </si>
  <si>
    <t>5.3.12</t>
  </si>
  <si>
    <t>Edit the `/etc/ssh/sshd_config` file to set the parameter as follows:
PermitEmptyPasswords no</t>
  </si>
  <si>
    <t>Disable SSH PermitEmptyPasswords. One method for implementing the recommended state is to edit the /etc/ssh/sshd_config file to set the parameter as follows:
PermitEmptyPasswords no</t>
  </si>
  <si>
    <t>SUSE12-121</t>
  </si>
  <si>
    <t xml:space="preserve">Disable SSH PermitUserEnvironment </t>
  </si>
  <si>
    <t>The PermitUserEnvironmentoption allows users to present environment options to the sshdaemon.</t>
  </si>
  <si>
    <t>Run the following command and verify that output matches:
# sshd -T -C user=root -C host="$(hostname)" -C addr="$(grep $(hostname) /etc/hosts | awk '{print $1}')" | grep permituserenvironment
permituserenvironment no
Run the following command and verify the output:
# grep -Ei '^\s*PermitUserEnvironment\s+yes' /etc/ssh/sshd_config
Nothing should be returned</t>
  </si>
  <si>
    <t>5.3.13</t>
  </si>
  <si>
    <t>Permitting users the ability to set environment variables through the SSH daemon could potentially allow users to bypass security controls (e.g. setting an execution path that has `ssh` executing a Trojan’s programs)</t>
  </si>
  <si>
    <t>Edit the `/etc/ssh/sshd_config` file to set the parameter as follows:
PermitUserEnvironment no</t>
  </si>
  <si>
    <t>Disable the SSH PermitUserEnvironment. One method for implementing the recommended state is to edit the /etc/ssh/sshd_config file to set the parameter as follows:
PermitUserEnvironment no</t>
  </si>
  <si>
    <t>To close this finding, please provide a screenshot of the PermitUserEnvironment.option in the /etc/ssh/sshd_config file with the agency's CAP.</t>
  </si>
  <si>
    <t>SUSE12-122</t>
  </si>
  <si>
    <t>SC-13</t>
  </si>
  <si>
    <t>Cryptographic Protection</t>
  </si>
  <si>
    <t>Ensure only strong Ciphers are used</t>
  </si>
  <si>
    <t>This variable limits the ciphers that SSH can use during communication.</t>
  </si>
  <si>
    <t>Run the following command and verify the output:
# sshd -T -C user=root -C host="$(hostname)" -C addr="$(grep $(hostname) /etc/hosts | awk '{print $1}')" | grep -Ei '^\s*ciphers\s+([^#]+,)?(3des-cbc|aes128-cbc|aes192-cbc|aes256-cbc|arcfour|arcfour128|arcfour256|blowfish-cbc|cast128-cbc|rijndael-cbc@lysator.liu.se)\b'
Nothing should be returned
Run the following command and verify the output:
grep -Ei '^\s*ciphers\s+([^#]+,)?(3des-cbc|aes128-cbc|aes192-cbc|aes256-cbc|arcfour|arcfour128|arcfour256|blowfish-cbc|cast128-cbc|rijndael-cbc@lysator.liu.se)\b' /etc/ssh/sshd_config
Nothing should be returned</t>
  </si>
  <si>
    <t>Only strong Ciphers are used.</t>
  </si>
  <si>
    <t>Only strong Ciphers are not used.</t>
  </si>
  <si>
    <t>5.3.8</t>
  </si>
  <si>
    <t>Weak ciphers that are used for authentication to the cryptographic module cannot be relied upon to provide confidentiality or integrity, and system data may be compromised.
- The DES, Triple DES, and Blowfish ciphers, as used in SSH, have a birthday bound of approximately four billion blocks, which makes it easier for remote attackers to obtain cleartext data via a birthday attack against a long-duration encrypted session, aka a "Sweet32" attack
- The RC4 algorithm, as used in the TLS protocol and SSL protocol, does not properly combine state data with key data during the initialization phase, which makes it easier for remote attackers to conduct plaintext-recovery attacks against the initial bytes of a stream by sniffing network traffic that occasionally relies on keys affected by the Invariance Weakness, and then using a brute-force approach involving LSB values, aka the "Bar Mitzvah" issue
- The passwords used during an SSH session encrypted with RC4 can be recovered by an attacker who is able to capture and replay the session
- Error handling in the SSH protocol; Client and Server, when using a block cipher algorithm in Cipher Block Chaining (CBC) mode, makes it easier for remote attackers to recover certain plaintext data from an arbitrary block of ciphertext in an SSH session via unknown vectors
Weak Ciphers:
```
3des-cbc
aes128-cbc
aes192-cbc
aes256-cbc
arcfour
arcfour128
arcfour256
blowfish-cbc
cast128-cbc
rijndael-cbc@lysator.liu.se
cast128-cbc
```</t>
  </si>
  <si>
    <t>Edit the /etc/ssh/sshd_config file add/modify the Ciphers line to contain a comma separated list of the site approved ciphers.</t>
  </si>
  <si>
    <t>Ensure only strong Ciphers are used. One method to achieve the recommended state is to execute the following:
Edit the /etc/ssh/sshd_config file add/modify the Ciphers line to contain a comma separated list of the site approved ciphers.</t>
  </si>
  <si>
    <t>To close this finding, please provide a screenshot showing only strong ciphers are used with the agency's CAP.</t>
  </si>
  <si>
    <t>SUSE12-123</t>
  </si>
  <si>
    <t>Ensure only strong MAC algorithms are used</t>
  </si>
  <si>
    <t>This variable Specifies the available MAC (message authentication code) algorithms. The MAC algorithm is used in protocol version 2 for data integrity protection. Multiple algorithms must be comma-separated.</t>
  </si>
  <si>
    <t>Run the following command and verify the output:
# sshd -T -C user=root -C host="$(hostname)" -C addr="$(grep $(hostname) /etc/hosts | awk '{print $1}')" | grep -Ei '^\s*macs\s+([^#]+,)?(hmac-md5|hmac-md5-96|hmac-ripemd160|hmac-sha1|hmac-sha1-96|umac-64@openssh\.com|hmac-md5-etm@openssh\.com|hmac-md5-96-etm@openssh\.com|hmac-ripemd160-etm@openssh\.com|hmac-sha1-etm@openssh\.com|hmac-sha1-96-etm@openssh\.com|umac-64-etm@openssh\.com|umac-128-etm@openssh\.com)\b'
Nothing should be returned
Run the following command and verify the output:
# grep -Ei '^\s*macs\s+([^#]+,)?(hmac-md5|hmac-md5-96|hmac-ripemd160|hmac-sha1|hmac-sha1-96|umac-64@openssh\.com|hmac-md5-etm@openssh\.com|hmac-md5-96-etm@openssh\.com|hmac-ripemd160-etm@openssh\.com|hmac-sha1-etm@openssh\.com|hmac-sha1-96-etm@openssh\.com|umac-64-etm@openssh\.com|umac-128-etm@openssh\.com)\b' /etc/ssh/sshd_config
Nothing should be returned</t>
  </si>
  <si>
    <t xml:space="preserve">Only approved MAC Hashing is used. </t>
  </si>
  <si>
    <t>5.3.15</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</si>
  <si>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
Weak MAC algorithms:
```
hmac-md5
hmac-md5-96
hmac-ripemd160
hmac-sha1
hmac-sha1-96
umac-64@openssh.com
umac-128@openssh.com
hmac-md5-etm@openssh.com
hmac-md5-96-etm@openssh.com
hmac-ripemd160-etm@openssh.com
hmac-sha1-etm@openssh.com
hmac-sha1-96-etm@openssh.com
umac-64-etm@openssh.com
umac-128-etm@openssh.com
```</t>
  </si>
  <si>
    <t xml:space="preserve">Edit the `/etc/ssh/sshd_config` file and add/modify the MACs line to contain a comma separated list of the site approved MACs
_Example:_
MACs hmac-sha2-512-etm@openssh.com,hmac-sha2-256-etm@openssh.com,hmac-sha2-512,hmac-sha2-256
</t>
  </si>
  <si>
    <t>To close this finding, please provide a screenshot of the approved MAC algorithms defined in the /etc/ssh/sshd_config file with the agency's CAP.</t>
  </si>
  <si>
    <t>SUSE12-124</t>
  </si>
  <si>
    <t>Ensure only strong Key Exchange algorithms are used</t>
  </si>
  <si>
    <t>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t>
  </si>
  <si>
    <t>Run the following command and verify the output:
# sshd -T -C user=root -C host="$(hostname)" -C addr="$(grep $(hostname) /etc/hosts | awk '{print $1}')" | grep -Ei '^\s*kexalgorithms\s+([^#]+,)?(diffie-hellman-group1-sha1|diffie-hellman-group8-sha1|diffie-hellman-group-exchange-sha1)\b'
Nothing should be returned
Run the following command and verify the output:
# grep -Ei '^\s*kexalgorithms\s+([^#]+,)?(diffie-hellman-group1-sha1|diffie-hellman-group8-sha1|diffie-hellman-group-exchange-sha1)\b' /etc/ssh/sshd_config
Nothing should be returned</t>
  </si>
  <si>
    <t>Only strong Key Exchange algorithms are used.</t>
  </si>
  <si>
    <t>Only strong Key Exchange algorithms are not used.</t>
  </si>
  <si>
    <t>5.3.16</t>
  </si>
  <si>
    <t>Key exchange methods that are considered weak should be removed. A key exchange method may be weak because too few bits are used or the hashing algorithm is considered too weak. Using weak algorithms could expose connections to man-in-the-middle attacks
Weak Key Exchange Algorithms: 
```
diffie-hellman-group1-sha1
diffie-hellman-group8-sha1
diffie-hellman-group-exchange-sha1
```</t>
  </si>
  <si>
    <t>Edit the /etc/ssh/sshd_config file add/modify the KexAlgorithms line to contain a comma separated list of the site approved key exchange algorithms.</t>
  </si>
  <si>
    <t>Ensure only strong Key Exchange algorithms are used. One method to achieve the recommended state is to execute the following:
Edit the /etc/ssh/sshd_config file add/modify the KexAlgorithms line to contain a comma separated list of the site approved key exchange algorithms.</t>
  </si>
  <si>
    <t>To close this finding, please provide a screenshot showing only strong key exchange algorithms are used with the agency's CAP.</t>
  </si>
  <si>
    <t>SUSE12-125</t>
  </si>
  <si>
    <t xml:space="preserve">The two options `ClientAliveInterval` and `ClientAliveCountMax` control the timeout of ssh sessions.
- `ClientAliveInterval` sets a timeout interval in seconds after which if no data has been received from the client, sshd will send a message through the encrypted channel to request a response from the client. The default is 0, indicating that these messages will not be sent to the client.
- `ClientAliveCountMax` sets the number of client alive messages which may be sent without sshd receiving any messages back from the client. If this threshold is reached while client alive messages are being sent, sshd will disconnect the client, terminating the session. The default value is `3`.
 - The client alive messages are sent through the encrypted channel
 - Setting `ClientAliveCountMax` to `0` disables connection termination
_Example:_ 
If the `ClientAliveInterval` is set to 15 seconds and the `ClientAliveCountMax` is set to 3, the client `ssh` session will be terminated after 45 seconds of idle time.
</t>
  </si>
  <si>
    <t>Edit the `/etc/ssh/sshd_config` file to set the parameters according to site policy. This should include `ClientAliveInterval` between 1 and 1800 and `ClientAliveCountMax` of 3 or less:
ClientAliveInterval 1800
ClientAliveCountMax 3</t>
  </si>
  <si>
    <t>Output contains the following:
ClientAliveInterval 1800
ClientAliveCountMax 3</t>
  </si>
  <si>
    <t>5.3.17</t>
  </si>
  <si>
    <t>Having no timeout value associated with a connection could allow an unauthorized user access to another user's `ssh` session (e.g. user walks away from their computer and doesn't lock the screen). Setting a timeout value reduces this risk.
- The recommended `ClientAliveInterval` setting is `1800` seconds (5 minutes)
- The recommended `ClientAliveCountMax` setting is `3`
- The ssh session would send three keep alive messages at 5 minute intervals. If no response is received after the third keep alive message, the ssh session would be terminated after 15 minutes.</t>
  </si>
  <si>
    <t>Configure SSH Idle Timeout Intervals. One method to achieve the recommended state is to execute the following:
Edit the `/etc/ssh/sshd_config` file to set the parameters according to site policy. This should include `ClientAliveInterval` between 1 and 1800 and `ClientAliveCountMax` of 3 or less:
ClientAliveInterval 1800
ClientAliveCountMax 3</t>
  </si>
  <si>
    <t>SUSE12-126</t>
  </si>
  <si>
    <t>The LoginGraceTimeparameter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</si>
  <si>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Run the following command and verify that output LoginGraceTimeis between 1and 60seconds or 1m:
# sshd -T -C user=root -C host="$(hostname)" -C addr="$(grep $(hostname) /etc/hosts | awk '{print $1}')" | grep logingracetime
logingracetime 60
Run the following command and verify the output:
# grep -Ei '^\s*LoginGraceTime\s+(0|6[1-9]|[7-9][0-9]|[1-9][0-9][0-9]+|[^1]m)' /etc/ssh/sshd_config
Nothing should be returned</t>
  </si>
  <si>
    <t>Incomplete SSH connection timeout is set to 60 seconds or less.</t>
  </si>
  <si>
    <t>5.3.18</t>
  </si>
  <si>
    <t>Edit the `/etc/ssh/sshd_config` file to set the parameter as follows:
LoginGraceTime 60</t>
  </si>
  <si>
    <t>Set SSH LoginGraceTime to one minute or less. One method for implementing the recommended state is to edit the `/etc/ssh/sshd_config` file to set the parameter as follows:
LoginGraceTime 60</t>
  </si>
  <si>
    <t>SUSE12-127</t>
  </si>
  <si>
    <t>The Bannerparameter specifies a file whose contents must be sent to the remote user before authentication is permitted. By default, no banner is displayed.</t>
  </si>
  <si>
    <t>Run the following command and verify that output matches:
# sshd -T -C user=root -C host="$(hostname)" -C addr="$(grep $(hostname) /etc/hosts | awk '{print $1}')" | grep banner
banner /etc/issue.net</t>
  </si>
  <si>
    <t>5.3.19</t>
  </si>
  <si>
    <t>Edit the `/etc/ssh/sshd_config` file to set the parameter as follows:
Banner /etc/issue.net</t>
  </si>
  <si>
    <t>SUSE12-128</t>
  </si>
  <si>
    <t xml:space="preserve">Configure permissions on SSH private host key files </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</si>
  <si>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</si>
  <si>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 xml:space="preserve">Run the following command and verify Uid is 0/root and Gid is 0/root and permissions are 0600 or more restrictive:
# find /etc/ssh -xdev -type f -name 'ssh_host_*_key' -exec stat {} \;
Example Output:
File: '/etc/ssh/ssh_host_rsa_key'
Size: 1675 Blocks: 8 IO Block: 4096 regular file
Device: 801h/2049d Inode: 794321 Links: 1
Access: (0600/-rw-------) Uid: ( 0/ root) Gid: ( 0/ root)
Access: 2021-03-01 06:25:08.63324689 -0800
Modify: 2021-01-29 06:42:16.001324236 -0800
Change: 2021-01-29 06:42:16.001324236 -0800
Birth: -
File: '/etc/ssh/ssh_host_ecdsa_key'
Size: 227 Blocks: 8 IO Block: 4096 regular file
Device: 801h/2049d Inode: 794325 Links: 1
Access: (0600/-rw-------) Uid: ( 0/ root) Gid: ( 0/ root)
Access: 2021-03-01 06:25:08.63324689 -0800
Modify: 2021-01-29 06:42:16.173327263 -0800
Change: 2021-01-29 06:42:16.173327263 -0800
Birth: -
File: '/etc/ssh/ssh_host_ed25519_key'
Size: 399 Blocks: 8 IO Block: 4096 regular file
Device: 801h/2049d Inode: 794327 Links: 1
Access: (0600/-rw-------) Uid: ( 0/ root) Gid: ( 0/ root)
Access: 2021-03-01 06:25:08.63324689 -0800
Modify: 2021-01-29 06:42:16.185327474 -0800
Change: 2021-01-29 06:42:16.185327474 -0800
Birth: -
File: '/etc/ssh/ssh_host_dsa_key'
Size: 672 Blocks: 8 IO Block: 4096 regular file
Device: 801h/2049d Inode: 794323 Links: 1
Access: (0600/-rw-------) Uid: ( 0/ root) Gid: ( 0/ root)
Access: 2021-03-01 06:25:08.645246255 -0800
Modify: 2021-01-29 06:42:16.161327052 -0800
Change: 2021-01-29 06:42:16.161327052 -0800
Birth: </t>
  </si>
  <si>
    <t>Permissions on SSH private host key files are configured.</t>
  </si>
  <si>
    <t>Permissions on SSH private host key files are not configured.</t>
  </si>
  <si>
    <t>If an unauthorized user obtains the private SSH host key file, the host could be impersonated</t>
  </si>
  <si>
    <t>Run the following commands to set permissions, ownership, and group on the private SSH host key files:
# find /etc/ssh -xdev -type f -name 'ssh_host_*_key' -exec chown root:root {} \;
# find /etc/ssh -xdev -type f -name 'ssh_host_*_key' -exec chmod u-x,go-rwx {} \;</t>
  </si>
  <si>
    <t>Configure permissions on SSH private host key files. One method to achieve the recommended state is to execute the following command(s):
# find /etc/ssh -xdev -type f -name 'ssh_host_*_key' -exec chown root:root {} \;
# find /etc/ssh -xdev -type f -name 'ssh_host_*_key' -exec chmod u-x,go-rwx {} \;</t>
  </si>
  <si>
    <t>To close this finding, please provide a screenshot showing ownership and permissions have been set on the private SSH host key files with the agency's CAP.</t>
  </si>
  <si>
    <t>SUSE12-129</t>
  </si>
  <si>
    <t xml:space="preserve">Authenticator Management </t>
  </si>
  <si>
    <t>Enable SSH PAM</t>
  </si>
  <si>
    <t>UsePAM Enables the Pluggable Authentication Module interface. If set to “yes” this will enable PAM authentication using ChallengeResponseAuthentication and PasswordAuthentication in addition to PAM account and session module processing for all authentication types</t>
  </si>
  <si>
    <t>Run the following command and verify that output matches:
# sshd -T -C user=root -C host="$(hostname)" -C addr="$(grep $(hostname) /etc/hosts | awk '{print $1}')" | grep -i usepam
usepam yes
Run the following command and verify the output:
# grep -Ei '^\s*UsePAM\s+no' /etc/ssh/sshd_config
Nothing should be returned</t>
  </si>
  <si>
    <t>SSH PAM is enabled.</t>
  </si>
  <si>
    <t>SSH PAM is not enabled.</t>
  </si>
  <si>
    <t>5.3.20</t>
  </si>
  <si>
    <t>When usePAM is set to yes, PAM runs through account and session types properly. This is important if you want to restrict access to services based off of IP, time or other factors of the account. Additionally, you can make sure users inherit certain environment variables on login or disallow access to the server</t>
  </si>
  <si>
    <t>Edit the /etc/ssh/sshd_config file to set the parameter as follows:
UsePAM yes</t>
  </si>
  <si>
    <t>Enable SSH PAM. One method to achieve the recommended state is to execute the following:
Edit the /etc/ssh/sshd_config file to set the parameter as follows:
UsePAM yes</t>
  </si>
  <si>
    <t>To close this finding, please provide a screenshot showing SSH PAM has been enabled with the agency's CAP.</t>
  </si>
  <si>
    <t>SUSE12-130</t>
  </si>
  <si>
    <t>Configure SSH MaxStartups</t>
  </si>
  <si>
    <t>The MaxStartups parameter specifies the maximum number of concurrent unauthenticated connections to the SSH daemon.</t>
  </si>
  <si>
    <t>Run the following command and verify that output MaxStartups is 10:30:60 or more restrictive:
# sshd -T -C user=root -C host="$(hostname)" -C addr="$(grep $(hostname) /etc/hosts | awk '{print $1}')" | grep -i maxstartups
maxstartups 10:30:60
Run the following command and verify the output:
# grep -Ei '^\s*maxstartups\s+(((1[1-9]|[1-9][0-9][0-9]+):([0-9]+):([0-9]+))|(([0-9]+):(3[1-9]|[4-9][0-9]|[1-9][0-9][0-9]+):([0-9]+))|(([0-9]+):([0-9]+):(6[1-9]|[7-9][0-9]|[1-9][0-9][0-9]+)))' /etc/ssh/sshd_config
Nothing should be returned</t>
  </si>
  <si>
    <t>SSH MaxStartups is configured.</t>
  </si>
  <si>
    <t>SSH MaxStartups is not configured.</t>
  </si>
  <si>
    <t>HSC21</t>
  </si>
  <si>
    <t>HSC21: Number of logon sessions are not managed appropriately</t>
  </si>
  <si>
    <t>5.3.22</t>
  </si>
  <si>
    <t>To protect a system from denial of service due to a large number of pending authentication connection attempts, use the rate limiting function of MaxStartups to protect availability of sshd logins and prevent overwhelming the daemon.</t>
  </si>
  <si>
    <t>Edit the /etc/ssh/sshd_config file to set the parameter as follows:
maxstartups 10:30:60</t>
  </si>
  <si>
    <t>Configure SSH MaxStartups. One method to achieve the recommended state is to execute the following:
Edit the /etc/ssh/sshd_config file to set the parameter as follows:
maxstartups 10:30:60</t>
  </si>
  <si>
    <t>SUSE12-131</t>
  </si>
  <si>
    <t>Set SSH MaxSessions to 10</t>
  </si>
  <si>
    <t>The `MaxSessions` parameter specifies the maximum number of open sessions permitted from a given connection.</t>
  </si>
  <si>
    <t xml:space="preserve">Run the following command and verify that output `MaxSessions` is 100 or less, or matches site policy:
# sshd -T | grep -i maxsessions
maxsessions 10
</t>
  </si>
  <si>
    <t>SSH MaxSessions is set to 10
Output contains the following:
`MaxSessions` is 10</t>
  </si>
  <si>
    <t>SSH MaxSessions has not been set to 10.</t>
  </si>
  <si>
    <t xml:space="preserve">Changed from 1 to 10
</t>
  </si>
  <si>
    <t>5.3.23</t>
  </si>
  <si>
    <t>To protect a system from denial of service due to a large number of concurrent sessions, use the rate limiting function of MaxSessions to protect availability of sshd logins and prevent overwhelming the daemon.</t>
  </si>
  <si>
    <t>Edit the `/etc/ssh/sshd_config` file to set the parameter as follows:
MaxSessions 10</t>
  </si>
  <si>
    <t>Set SSH MaxSessions to 10. One method to achieve the recommended state is to execute the following:
Edit the `/etc/ssh/sshd_config` file to set the parameter as follows:
MaxSessions 10</t>
  </si>
  <si>
    <t>SUSE12-132</t>
  </si>
  <si>
    <t>Set permissions and ownership on the SSH host public key files</t>
  </si>
  <si>
    <t>An SSH public key is one of two files used in SSH public key authentication. In this authentication method, a public key is a key that can be used for verifying digital signatures generated using a corresponding private key. Only a public key that corresponds to a private key will be able to authenticate successfully.</t>
  </si>
  <si>
    <t>Run the following command and verify Access does not grant write or execute permissions to group or other for all returned files:
# find /etc/ssh -xdev -type f -name 'ssh_host_*_key.pub' -exec stat {} \;
Example Output: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File: ‘/etc/ssh/ssh_host_ed25519_key.pub’
Size: 82 Blocks: 8 IO Block: 4096 regular file
Device: ca01h/51713d Inode: 8631763 Links: 1
Access: (0644/-rw-r--r--) Uid: ( 0/ root) Gid: ( 0/ root)
Access: 2018-10-22 18:24:56.945750616 +0000
Modify: 2018-10-22 18:24:56.945750616 +0000
Change: 2018-10-22 18:24:56.961750616 +0000
Birth:</t>
  </si>
  <si>
    <t>Permissions on SSH public host key files are configured.</t>
  </si>
  <si>
    <t>Permissions on SSH public host key files are not configured.</t>
  </si>
  <si>
    <t>If a public host key file is modified by an unauthorized user, the SSH service may be compromised.</t>
  </si>
  <si>
    <t>Run the following commands to set permissions and ownership on the SSH host public key files
# find /etc/ssh -xdev -type f -name 'ssh_host_*_key.pub' -exec chmod u-x,go-wx {} \;
# find /etc/ssh -xdev -type f -name 'ssh_host_*_key.pub' -exec chown root:root {} \;</t>
  </si>
  <si>
    <t>Set permissions and ownership on the SSH host public key files. One method to achieve the recommended state is to execute the following command(s):
# find /etc/ssh -xdev -type f -name 'ssh_host_*_key.pub' -exec chmod u-x,go-wx {} \;
# find /etc/ssh -xdev -type f -name 'ssh_host_*_key.pub' -exec chown root:root {} \;</t>
  </si>
  <si>
    <t>To close this finding, please provide a screenshot showing ownership and permissions have been set on the private SSH host public key with the agency's CAP.</t>
  </si>
  <si>
    <t>SUSE12-133</t>
  </si>
  <si>
    <t>Run the following command and verify that output matches:
# sshd -T -C user=root -C host="$(hostname)" -C addr="$(grep $(hostname) /etc/hosts | awk '{print $1}')" | grep '^\s*protocol'
protocol 2
Run the following command and verify the output:
# grep -Ei '^\s*Protocol\s+[^2].*$' /etc/ssh/sshd_config
Nothing should be returned</t>
  </si>
  <si>
    <t>Edit the `/etc/ssh/sshd_config` file to set the parameter as follows:
Protocol 2</t>
  </si>
  <si>
    <t>Set SSH Protocol to '2'. One method for implementing the recommended state is to edit the `/etc/ssh/sshd_config` file to set the parameter as follows:
Protocol 2</t>
  </si>
  <si>
    <t>SUSE12-134</t>
  </si>
  <si>
    <t>There are several options available to limit which users and group can access the system via SSH. It is recommended that at least one of the following options be leveraged:
- AllowUsers:
 - The AllowUsersvariable gives the system administrator the option of allowing specific users to sshinto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AllowGroupsvariable gives the system administrator the option of allowing specific groups of users to sshinto the system. The list consists of space separated group names. Numeric group IDs are not recognized with this variable.
- DenyUsers:
 - The DenyUsersvariable gives the system administrator the option of denying specific users to sshinto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DenyGroupsvariable gives the system administrator the option of denying specific groups of users to sshinto the system. The list consists of space separated group names. Numeric group IDs are not recognized with this variable.</t>
  </si>
  <si>
    <t>Run the following command:
sshd -T -C user=root -C host="$(hostname)" -C addr="$(grep $(hostname) /etc/hosts | awk '{print $1}')" | grep -Ei '^\s*(allow|deny)(users|groups)\s+\S+'
Verify that the output matches at least one of the following lines:
allowusers &lt;userlist&gt;
allowgroups &lt;grouplist&gt;
denyusers &lt;userlist&gt;
denygroups &lt;grouplist&gt;</t>
  </si>
  <si>
    <t>5.3.5</t>
  </si>
  <si>
    <t>Edit the `/etc/ssh/sshd_config` file to set one or more of the parameter as follows:
AllowUsers &lt;userlist&gt;
or
AllowGroups &lt;grouplist&gt;
or
DenyUsers &lt;userlist&gt;
or
DenyGroups &lt;grouplist&gt;</t>
  </si>
  <si>
    <t>Limit SSH access. One method for implementing the recommended state is to edit the /etc/ssh/sshd_config file to set one or more of the parameter as follows:
AllowUsers 
AllowGroups 
DenyUsers 
DenyGroups</t>
  </si>
  <si>
    <t>SUSE12-135</t>
  </si>
  <si>
    <t>INFOlevel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VERBOSElevel specifies that login and logout activity as well as the key fingerprint for any SSH key used for login will be logged. This information is important for SSH key management, especially in legacy environments.</t>
  </si>
  <si>
    <t>Run the following command and verify that output matches loglevel VERBOSEor loglevel INFO:
# sshd -T -C user=root -C host="$(hostname)" -C addr="$(grep $(hostname) /etc/hosts | awk '{print $1}')" | grep loglevel
loglevel VERBOSE or loglevel INFO
Run the following command and verify the output matches:
# grep -i 'loglevel' /etc/ssh/sshd_config | grep -Evi '(VERBOSE|INFO)'
Nothing should be returned</t>
  </si>
  <si>
    <t>SSH LogLevel is appropriate.</t>
  </si>
  <si>
    <t>5.3.6</t>
  </si>
  <si>
    <t>SSH provides several logging levels with varying amounts of verbosity. `DEBUG` is specifically **not** recommended other than strictly for debugging SSH communications since it provides so much data that it is difficult to identify important security information.</t>
  </si>
  <si>
    <t>Edit the `/etc/ssh/sshd_config` file to set the parameter as follows:
LogLevel VERBOSE
or
LogLevel INFO</t>
  </si>
  <si>
    <t>Set SSH LogLevel to 'INFO.' One method for implementing the recommended state is to edit the/etc/ssh/sshd_config` file to set the parameter as follows:
LogLevel INFO</t>
  </si>
  <si>
    <t>SUSE12-136</t>
  </si>
  <si>
    <t>The MaxAuthTriesparameter specifies the maximum number of authentication attempts permitted per connection. When the login failure count reaches half the number, error messages will be written to the syslogfile detailing the login failure.</t>
  </si>
  <si>
    <t xml:space="preserve">Run the following command and verify that output MaxAuthTriesis 3 or less:
# sshd -T -C user=root -C host="$(hostname)" -C addr="$(grep $(hostname) /etc/hosts | awk '{print $1}')" | grep maxauthtries
maxauthtries 3
Run the following command and verify that the output:
# grep -Ei '^\s*maxauthtries\s+([5-9]|[1-9][0-9]+)' /etc/ssh/sshd_config
Nothing is returned
</t>
  </si>
  <si>
    <t>Edit the `/etc/ssh/sshd_config` file to set the parameter as follows:
MaxAuthTries 3</t>
  </si>
  <si>
    <t xml:space="preserve">Set MaxAuthTries to '3.' One method for implementing the recommended state is to edit the /etc/ssh/sshd_config file to set the parameter as follows:
MaxAuthTries 3
</t>
  </si>
  <si>
    <t>SUSE12-137</t>
  </si>
  <si>
    <t>The IgnoreRhostsparameter specifies that .rhostsand .shostsfiles will not be used in RhostsRSAAuthenticationor HostbasedAuthentication.</t>
  </si>
  <si>
    <t>Run the following command and verify that output matches:
# sshd -T -C user=root -C host="$(hostname)" -C addr="$(grep $(hostname) /etc/hosts | awk '{print $1}')" | grep ignorerhosts
ignorerhosts yes
Run the following command and verify the output:
# grep -Ei '^\s*ignorerhosts\s+no\b' /etc/ssh/sshd_config
Nothing should be returned</t>
  </si>
  <si>
    <t>SSH IgnoreRhosts is enabled.</t>
  </si>
  <si>
    <t>5.3.9</t>
  </si>
  <si>
    <t>Edit the `/etc/ssh/sshd_config` file to set the parameter as follows:
IgnoreRhosts yes</t>
  </si>
  <si>
    <t>SUSE12-138</t>
  </si>
  <si>
    <t>Configure the password creation requirements</t>
  </si>
  <si>
    <t xml:space="preserve">The pam_cracklib.so module checks the strength of passwords. It performs checks including ensuring a password is not a dictionary word, it is a certain length, contains a mix of characters (e.g. alphabet, numeric, other) and more. 
The following are definitions of the pam_cracklib.so options:
- retry=3- Allow 3 tries before sending back a failure.
- minlen=14- password must be 14 characters or more
- dcredit=-1- provide at least one digit
- ucredit=-1- provide at least one uppercase character
- ocredit=-1- provide at least one special character
- lcredit=-1- provide at least one lowercase character
Additional module options may be set. This recommendation only covers:
- minlen=
- dcredit=
- ucredit=
- ocredit=
- lcredit=
</t>
  </si>
  <si>
    <t>Verify password creation requirements conform to organization policy.
Run the following command to verify the minimum password length is at least 14 characters minlen=14:
# grep -P '^\s*password\s+(requisite|required)\s+pam_cracklib.so\s+([^#]+\s+)*minlen=(1[4-9]|[1-9][0-9]+)\b' /etc/pam.d/common-password
password requisite pam_cracklib.so retry=3 minlen=14 dcredit=-1 ucredit=-1 lcredit=-1 ocredit=-1
Run the following command to verify the required password complexity - dcredit=-1ucredit=-1ocredit=-1lcredit=-1:
# grep -P '^\s*password\s+(?:requisite|required)\s+pam_cracklib\.so\s+(?:[^#]+\s+)*(?:(?!\2|\3|\4))(dcredit=-[1-9]|ucredit=-[1-9]|ocredit=-[1-9]|lcredit=-[1-9])\s+(?:[^#]+\s+)*(?:(?!\1|\3|\4))(dcredit=-[1-9]|ucredit=-[1-9]|ocredit=-[1-9]|lcredit=-[1-9])\s+(?:[^#]+\s+)*(?:(?!\1|\2|\4))(dcredit=-[1-9]|ucredit=-[1-9]|ocredit=-[1-9]|lcredit=-[1-9])\s+(?:[^#]+\s+)*(?!\1|\2|\3)(dcredit=-[1-9]|ucredit=-[1-9]|ocredit=-[1-9]|lcredit=-[1-9])' /etc/pam.d/common-password
password requisite pam_cracklib.so retry=3 minlen=14 dcredit=-1 ucredit=-1 lcredit=-1 ocredit=-1</t>
  </si>
  <si>
    <t>Current password parameters do not meet IRS requirements.</t>
  </si>
  <si>
    <t xml:space="preserve">Change the password minimum length of 8 to 14 characters to comply with the new publication
</t>
  </si>
  <si>
    <t>Strong passwords and limited attempts before locking an account protect systems from being hacked through brute force methods.</t>
  </si>
  <si>
    <t>Run the following command:
# pam-config -a --cracklib-minlen=14 --cracklib-retry=3 --cracklib-lcredit=-1 --cracklib-ucredit=-1 --cracklib-dcredit=-1 --cracklib-ocredit=-1 --cracklib
or
Edit the `/etc/pam.d/common-password` file to include the appropriate options for `pam_cracklib.so` and to conform to site policy:
password requisite pam_cracklib.so retry=3 minlen=14 dcredit=-1 ucredit=-1 ocredit=-1 lcredit=-1</t>
  </si>
  <si>
    <t>Configure the password creation requirements to protect systems from being hacked through brute force methods by requiring eight characters or more and IRS compliant complexity settings. One method to achieve the recommended state is to execute the following command(s):
# pam-config -a --cracklib-minlen=14 --cracklib-retry=3 --cracklib-lcredit=-1 --cracklib-ucredit=-1 --cracklib-dcredit=-1 --cracklib-ocredit=-1 --cracklib</t>
  </si>
  <si>
    <t>To close this finding, please provide a screenshot showing `/etc/pam.d/password-auth` file settings with the agency's CAP.</t>
  </si>
  <si>
    <t>SUSE12-139</t>
  </si>
  <si>
    <t xml:space="preserve">Lock out users after _n_ unsuccessful consecutive login attempts. 
These settings are commonly configured with the pam_faillock.somodule. Some environments may continue using the pam_tally2.somodule, where this older method may simplify automation in mixed environments.
Set the lockout number in deny=to the policy in effect at your site.
unlock_time=_n_is the number of seconds the account remains locked after the number of attempts configured in deny=_n_has been met.
</t>
  </si>
  <si>
    <t>Verify password lockouts are configured. Ensure that the deny=_n_follows local site policy. This should not exceed deny=3.
Run the following commands:
# grep -E '^\s*auth\s+\S+\s+pam_(tally2|unix)\.so' /etc/pam.d/common-auth
Verify the output includes the following lines:
auth required pam_tally2.so deny=3 onerr=fail unlock_time=900
auth required pam_unix.so try_first_pass
# grep -E '^\s*account\s+required\s+pam_tally2.so\s*' /etc/pam.d/common-account
Verify the output includes the following lines:
account required pam_tally2.so</t>
  </si>
  <si>
    <t>Lockout for Failed Password Attempts is set to 3
deny=3
unlock_time=900
account required pam_tally2.so</t>
  </si>
  <si>
    <t>Modify the `deny=` and `unlock_time=` parameters to conform to local site policy, Not to be greater than `deny=3`:
Edit the file `/etc/pam.d/common-auth` and add the following line:
auth required pam_tally2.so deny=3 onerr=fail unlock_time=900.</t>
  </si>
  <si>
    <t>Configure the lockout for failed password attempts. One method for implementing the recommended state is to perform the following:
Edit the /etc/pam.d/password-auth and/etc/pam.d/system-auth files and add the followingpam_faillock.so lines surrounding apam_unix.so line modify thepam_unix.so is[success=1 default=bad] as listed in both:
auth required pam_faillock.so preauth audit silent deny=3 unlock_time=900
auth [success=1 default=bad] pam_unix.so
auth [default=die] pam_faillock.so authfail audit deny=3 unlock_time=900
auth sufficient pam_faillock.so authsucc audit deny=3 unlock_time=900</t>
  </si>
  <si>
    <t>SUSE12-140</t>
  </si>
  <si>
    <t>The /etc/security/opasswdfile stores the users' old passwords and can be checked to ensure that users are not recycling recent passwords.</t>
  </si>
  <si>
    <t>Run the following command to verify remembered password history follows local site policy, not to be less than 24:
# grep -P '^\s*password\s+(requisite|required)\s+pam_pwhistory\.so\s+([^#]+\s+)*remember=([24-9]|[1-9][0-9]+)\b' /etc/pam.d/common-password
password required pam_pwhistory.so remember=24</t>
  </si>
  <si>
    <t>HPW6: Password history is insufficient</t>
  </si>
  <si>
    <t>Forcing users not to reuse their past passwords make it less likely that an attacker will be able to guess the password.</t>
  </si>
  <si>
    <t>Run the following command:
# pam-config -a --pwhistory --pwhistory-remember=24
or Edit the file `/etc/pam.d/common-password` to include the `remember=` option and conform to site policy as shown:
password required pam_pwhistory.so remember=24</t>
  </si>
  <si>
    <t>Set the password history to 24. One method to achieve the recommended state is to execute the following command(s):
# pam-config -a --pwhistory --pwhistory-remember=24
or Edit the file `/etc/pam.d/common-password` to include the `remember=` option and conform to site policy as shown:
password required pam_pwhistory.so remember=24</t>
  </si>
  <si>
    <t>SUSE12-141</t>
  </si>
  <si>
    <t xml:space="preserve">Login passwords are hashed and stored in the /etc/shadowfile. </t>
  </si>
  <si>
    <t>Run the following command to verify the sha512 option is included:
# grep -Ei '^\s*^\s*ENCRYPT_METHOD\s+SHA512' /etc/login.defs
ENCRYPT_METHOD SHA512</t>
  </si>
  <si>
    <t>5.5.1</t>
  </si>
  <si>
    <t>5.5.1.1</t>
  </si>
  <si>
    <t>The SHA-512 algorithm provides much stronger hashing than MD5, thus providing additional protection to the system by increasing the level of effort for an attacker to successfully determine passwords.</t>
  </si>
  <si>
    <t>Edit the `/etc/login.defs` file and modify ENCRYPT_METHOD to `SHA512`:
ENCRYPT_METHOD sha512</t>
  </si>
  <si>
    <t>Set the password hashing algorithm to SHA-512. One method to achieve the recommended state is to execute the following command(s):
ENCRYPT_METHOD sha512</t>
  </si>
  <si>
    <t>SUSE12-142</t>
  </si>
  <si>
    <t xml:space="preserve">The PASS_MAX_DAYSparameter in /etc/login.defsallows an administrator to force passwords to expire once they reach a defined age. It is recommended that the PASS_MAX_DAYSparameter be set to less than or equal to 90 days.
</t>
  </si>
  <si>
    <t>Run the following command and verify PASS_MAX_DAYS is 90 or less for Standard Users:
# grep PASS_MAX_DAYS /etc/login.defs
PASS_MAX_DAYS 90
# grep PASS_MAX_DAYS /etc/login.defs
Verify all users with a password have their maximum days between password change set to 90 or less:
# egrep ^[^:]+:[^\!*] /etc/shadow | cut -d: -f1
# chage --list 
Maximum number of days between password change : 90</t>
  </si>
  <si>
    <t>Password expiration is 90 days for privilege accounts and normal users.</t>
  </si>
  <si>
    <t>Added language to cover administrator password change.</t>
  </si>
  <si>
    <t>HPW2: Password does not expire timely</t>
  </si>
  <si>
    <t>5.5.1.2</t>
  </si>
  <si>
    <t>The window of opportunity for an attacker to leverage compromised credentials via a brute force attack, using already compromised credentials, or gaining the credentials by other means, can be limited by the age of the password. Therefore, reducing the maximum age of a password can also reduce an attacker's window of opportunity.
Requiring passwords to be changed helps to mitigate the risk posed by the poor security practice of passwords being used for multiple accounts, and poorly implemented off-boarding and change of responsibility policies. This should **not** be considered a replacement for proper implementation of these policies and practices.
Note: If it is believed that a user's password may have been compromised, the user's account should be locked immediately. Local policy should be followed to ensure the secure update of their password.</t>
  </si>
  <si>
    <t>Set the PASS_MAX_DAYS parameter to conform to site policy in/etc/login.defs:
PASS_MAX_DAYS 90 
Modify user parameters for all users with a password set to match:
# chage --maxdays 90</t>
  </si>
  <si>
    <t>Set password expiration to 90 days or less for admin and non-admin users. One method for implementing the recommended state is to perform the following:
Set the PASS_MAX_DAYS parameter to conform to site policy in/etc/login.defs:
PASS_MAX_DAYS 90
Modify user parameters for all users with a password set to match:
# chage --maxdays 90</t>
  </si>
  <si>
    <t>SUSE12-143</t>
  </si>
  <si>
    <t>The PASS_MIN_DAYSparameter in /etc/login.defsallows an administrator to prevent users from changing their password until a minimum number of days have passed since the last time the user changed their password. It is recommended that PASS_MIN_DAYSparameter be set to 1 or more days.</t>
  </si>
  <si>
    <t xml:space="preserve">Run the following command and verify PASS_MIN_DAYSconforms to site policy (no less than 1 day):
# grep ^\s*PASS_MIN_DAYS /etc/login.defs
PASS_MIN_DAYS 1
Run the following command and Review list of users and PAS_MIN_DAYS to Verify that all users' PAS_MIN_DAYS conforms to site policy (no less than 1 day):
# grep -E ^[^:]+:[^\!*] /etc/shadow | cut -d: -f1,4
&lt;user&gt;:&lt;PASS_MIN_DAYS&gt;
</t>
  </si>
  <si>
    <t>HPW4: Minimum password age does not exist</t>
  </si>
  <si>
    <t>5.5.1.3</t>
  </si>
  <si>
    <t>Set the `PASS_MIN_DAYS` parameter to 1 in `/etc/login.defs` :
PASS_MIN_DAYS 1
Modify user parameters for all users with a password set to match:
# chage --mindays 1 &lt;user&gt;</t>
  </si>
  <si>
    <t>SUSE12-144</t>
  </si>
  <si>
    <t>The PASS_WARN_AGEparameter in /etc/login.defsallows an administrator to notify users that their password will expire in a defined number of days. It is recommended that the PASS_WARN_AGEparameter be set to 14 or more days.</t>
  </si>
  <si>
    <t>Run the following command and verify PASS_WARN_AGEconforms to site policy (No less than 14 days):
# grep ^\s*PASS_WARN_AGE /etc/login.defs
PASS_WARN_AGE 14
Verify all users with a password have their number of days of warning before password expires set to 14 or more:
Run the following command and Review list of users and PASS_WARN_AGEto verify that all users' PASS_WARN_AGEconforms to site policy (No less than 14 days):
# grep -E ^[^:]+:[^\!*] /etc/shadow | cut -d: -f1,6
&lt;user&gt;:&lt;PASS_WARN_AGE&gt;</t>
  </si>
  <si>
    <t>5.5.1.4</t>
  </si>
  <si>
    <t>Set the `PASS_WARN_AGE` parameter to 14 in `/etc/login.defs` :
PASS_WARN_AGE 14
Modify user parameters for all users with a password set to match:
# chage --warndays 14 &lt;user&gt;</t>
  </si>
  <si>
    <t>Set password expiration warning days to 14 or more days. One method to achieve the recommended state is to execute the following:
Set the `PASS_WARN_AGE` parameter to 14 in `/etc/login.defs` :
PASS_WARN_AGE 14
Modify user parameters for all users with a password set to match:
# chage --warndays 14 &lt;user&gt;</t>
  </si>
  <si>
    <t>SUSE12-145</t>
  </si>
  <si>
    <t>User accounts that have been inactive for over a given period of time can be automatically disabled. It is recommended that accounts that are inactive for 120  days after password expiration be disabled.
Note: A value of -1would disable this setting.</t>
  </si>
  <si>
    <t>Run the following command and verify INACTIVEconforms to sire policy (no more than 120 days):
# useradd -D | grep INACTIVE
INACTIVE=120
Verify all users with a password have Password inactive no more than 30 days after password expires:
Run the following command and Review list of users and INACTIVE to verify that all users' INACTIVE conforms to site policy (no more than 120 days):
# awk -F: '(/^[^:]+:[^!*]/ &amp;&amp; ($7~/(\s*|-1)/ || $7&gt;120)){print $1 " " $7}' /etc/shadow
No &lt;user&gt;:&lt;INACTIVE&gt; should be returned</t>
  </si>
  <si>
    <t>5.5.1.5</t>
  </si>
  <si>
    <t>Run the following command to set the default password inactivity period to 120 days:
# useradd -D -f 120
Modify user parameters for all users with a password set to match:
# chage --inactive 120 &lt;user&gt;</t>
  </si>
  <si>
    <t>Set the inactive password lock to 120 days or less. One method to achieve the recommended state is to execute the following command(s):
# useradd -D -f 120
Modify user parameters for all users with a password set to match:
# chage --inactive 120 &lt;user&gt;</t>
  </si>
  <si>
    <t>SUSE12-146</t>
  </si>
  <si>
    <t>Run the following command and verify nothing is returned:
# for usr in $(cut -d: -f1 /etc/shadow); do [[ $(chage --list $usr | grep '^Last password change' | cut -d: -f2) &gt; $(date) ]] &amp; done</t>
  </si>
  <si>
    <t>5.5.1.6</t>
  </si>
  <si>
    <t>SUSE12-147</t>
  </si>
  <si>
    <t>Ensure system accounts are secured</t>
  </si>
  <si>
    <t>There are a number of accounts provided with most distributions that are used to manage applications and are not intended to provide an interactive shell.</t>
  </si>
  <si>
    <t>Run the following commands and verify no results are returned:
# awk -F: '($1!="root" &amp;&amp; $1!="sync" &amp;&amp; $1!="shutdown" &amp;&amp; $1!="halt" &amp;&amp; $1!~/^\+/ &amp;&amp; $3&lt;'"$(awk '/^\s*UID_MIN/{print $2}' /etc/login.defs)"' &amp;&amp; $7!="'"$(which nologin)"'" &amp;&amp; $7!="/bin/false") {print}' /etc/passwd
# awk -F: '($1!="root" &amp;&amp; $1!~/^\+/ &amp;&amp; $3&lt;'"$(awk '/^\s*UID_MIN/{print $2}' /etc/login.defs)"') {print $1}' /etc/passwd | xargs -I '{}' passwd -S '{}' | awk '($2!="L" &amp;&amp; $2!="LK") {print $1}'</t>
  </si>
  <si>
    <t>System accounts are secured.</t>
  </si>
  <si>
    <t>System accounts are not secured.</t>
  </si>
  <si>
    <t>5.5.2</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</si>
  <si>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
_Note: The `root`, `sync`, `shutdown`, and `halt` users are exempted from requiring a non-login shell._</t>
  </si>
  <si>
    <t>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 awk -F: '($1!="root" &amp;&amp; $1!="sync" &amp;&amp; $1!="shutdown" &amp;&amp; $1!="halt" &amp;&amp; $1!~/^\+/ &amp;&amp; $3&lt;'"$(awk '/^\s*UID_MIN/{print $2}' /etc/login.defs)"' &amp;&amp; $7!="'"$(which nologin)"'" &amp;&amp; $7!="/bin/false" &amp; do usermod -s "$(which nologin)" "$user"; done
The following command will automatically lock not root system accounts:
# awk -F: '($1!="root" &amp;&amp; $1!~/^\+/ &amp;&amp; $3&lt;'"$(awk '/^\s*UID_MIN/{print $2}' /etc/login.defs)"') {print $1}' /etc/passwd | xargs -I '{}' passwd -S '{}' | awk '($2!="L" &amp; do usermod -L "$user"; done</t>
  </si>
  <si>
    <t>Ensure system accounts are secured. One method to achieve the recommended state is to execute the following:
Set the shell for any accounts returned by the audit to nologin:
# usermod -s $(which nologin) &lt;user&gt;
Lock any non root accounts returned by the audit:
# usermod -L &lt;user&gt;
The following command will set all system accounts to a non login shell:
# awk -F: '($1!="root" &amp;&amp; $1!="sync" &amp;&amp; $1!="shutdown" &amp;&amp; $1!="halt" &amp;&amp; $1!~/^\+/ &amp;&amp; $3&lt;'"$(awk '/^\s*UID_MIN/{print $2}' /etc/login.defs)"' &amp;&amp; $7!="'"$(which nologin)"'" &amp;&amp; $7!="/bin/false" &amp; do usermod -s "$(which nologin)" "$user"; done
The following command will automatically lock not root system accounts:
# awk -F: '($1!="root" &amp;&amp; $1!~/^\+/ &amp;&amp; $3&lt;'"$(awk '/^\s*UID_MIN/{print $2}' /etc/login.defs)"') {print $1}' /etc/passwd | xargs -I '{}' passwd -S '{}' | awk '($2!="L" &amp; do usermod -L "$user"; done</t>
  </si>
  <si>
    <t>To close this finding, please provide screenshot showing system accounts are secured with the agency's CAP.</t>
  </si>
  <si>
    <t>SUSE12-148</t>
  </si>
  <si>
    <t xml:space="preserve">Run the following command and verify the result is 0:
# grep "^root:" /etc/passwd | cut -f4 -d:
0
</t>
  </si>
  <si>
    <t>5.5.3</t>
  </si>
  <si>
    <t>Using GID 0 for the `root` account helps prevent `root` -owned files from accidentally becoming accessible to non-privileged users.</t>
  </si>
  <si>
    <t xml:space="preserve">Run the following command to set the `root` user default group to GID `0` :
# usermod -g 0 root
</t>
  </si>
  <si>
    <t>Set the default group for the root account to GID 0. One method to achieve the recommended state is to execute the following command(s):
# usermod -g 0 root</t>
  </si>
  <si>
    <t>SUSE12-149</t>
  </si>
  <si>
    <t>Configure default user shell timeout to 1800 seconds or less</t>
  </si>
  <si>
    <t>`TMOUT` is an environmental setting that determines the timeout of a shell in seconds.
- TMOUT=_n_ - Sets the shell timeout to _n_ seconds. A setting of `TMOUT=0` disables timeout.
- readonly TMOUT- Sets the TMOUT environmental variable as readonly, preventing unwanted modification during run-time.
- export TMOUT - exports the TMOUT variable 
_System Wide Shell Configuration Files:_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`/etc/bash.bashrc` - System wide version of `.bashrc`. `etc/bashrc` also invokes /etc/profile.d/*.sh if *non-login* shell, but redirects output to `/dev/null` if *non-interactive.* **Is only executed for *interactive* shells or if `BASH_ENV` is set to `/etc/bash.bashrc`.**</t>
  </si>
  <si>
    <t xml:space="preserve">Run the following commands to verify that `TMOUT` is configured to include a timeout of no more than `1800` seconds, to be `readonly`, and to be `exported`:
Run the following command to verify that `TMOUT` is configured in: a `.sh` file in `/etc/profile.d/`:
# for f in /etc/profile.d/*.sh ; do grep -Eq '(^|^[^#]*;)\s*(readonly|export(\s+[^$#;]+\s*)*)?\s*TMOUT=(1800|[1-8][0-9][0-9]|[1-9][0-9]|[1-9])\b' $f &amp;)\s*readonly\s+TMOUT\b' $f &amp;)\s*export\s+([^$#;]+\s+)*TMOUT\b' $f &amp; done
TMOUT correctly configured in file: &lt;name of file where TMOUT is configured&gt;
Run the following command to verify that `TMOUT` is not set to a longer timeout:
# grep -PR '^\s*([^$#;]+\s+)*TMOUT=(9[0-9][1-9]|0+|[1-9]\d{3,})\b\s*(\S+\s*)*(\s+#.*)?$' /etc/profile* /etc/bashrc.bashrc*
Nothing should be returned
</t>
  </si>
  <si>
    <t>Default user shell timeout  is set to 1800 seconds or less.
Output contains the following:
readonly TMOUT=1800 ; export TMOUT</t>
  </si>
  <si>
    <t>Default user shell timeout  is not set to 1800 seconds or less.</t>
  </si>
  <si>
    <t>HRM5</t>
  </si>
  <si>
    <t>HRM5: User sessions do not terminate after the Publication 1075 period of inactivity</t>
  </si>
  <si>
    <t>5.5.4</t>
  </si>
  <si>
    <t>Setting a timeout value reduces the window of opportunity for unauthorized user access to another user's shell session that has been left unattended. It also ends the inactive session and releases the resources associated with that session.
_Notes:_
- The audit and remediation in this recommendation apply to bash and shell. If other shells are supported on the system, it is recommended that their configuration files are also checked. Other methods of setting a timeout exist for other shells not covered here.
- The `TMOUT` option applies to the active shell only. In case a user switches from one shell to another, it needs another full cycle to close the remaining shell.
- `/etc/profile` may get updated by YaST2 Online Update
- Ensure that the timeout conforms to your local policy.</t>
  </si>
  <si>
    <t>Review `/etc/bash.bashrc`, `/etc/profile`, and all files ending in `*.sh` in the `/etc/profile.d/` directory and remove or edit all `TMOUT=_n_` entries to follow local site policy. `TMOUT` should not exceed 1800 or be equal to `0`.
Configure `TMOUT` in a file ending in `.sh` in the `/etc/profile.d/` directory.
_`TMOUT` configuration examples:_
- As multiple lines:
TMOUT=1800
readonly TMOUT
export TMOUT
- As a single line:
readonly TMOUT=1800 ; export TMOUT</t>
  </si>
  <si>
    <t>Configure default user shell timeout to  1800 seconds or less, having no timeout value associated with a shell could allow an unauthorized user access to another user's shell session (e.g. user walks away from their computer and doesn't lock the screen). Setting a timeout value at least reduces the risk of this happening. One method to achieve the recommended state is to execute the following:
Review `/etc/bash.bashrc`, `/etc/profile`, and all files ending in `*.sh` in the `/etc/profile.d/` directory and remove or edit all `TMOUT=_n_` entries to follow local site policy. `TMOUT` should not exceed 1800 or be equal to `0`.
Configure `TMOUT` in a file ending in `.sh` in the `/etc/profile.d/` directory.
TMOUT configuration examples:
-As multiple lines:
TMOUT=1800
readonly TMOUT
export TMOUT
As a single line:
readonly TMOUT=1800 ; export TMOUT</t>
  </si>
  <si>
    <t>SUSE12-150</t>
  </si>
  <si>
    <t>Configure default user umask</t>
  </si>
  <si>
    <t>The user file-creation mode mask (umask) is used to determine the file permission for newly created directories and files. In Linux, the default permissions for any newly created directory is 0777 (rwxrwxrwx), and for any newly created file it is 0666 (rw-rw-rw-). The umaskmodifies the default Linux permissions by restricting (masking) these permissions. The umaskis not simply subtracted, but is processed bitwise. Bits set in the umaskare cleared in the resulting file mode.
- The user creating the directories or files has the discretion of changing the permissions by:
 - Issuing the chmodcommand
 - Choosing a different default umask
 - Adding the umaskcommand into a User Shell Configuration File, ( .bash_profileor .bashrc), in their home directory
- The permissions listed are not masked by umask. ie a umaskset by umask u=rwx,g=rx,o=is the Symbolicequivalent of the Octalumask 027. This umaskwould set a newly created directory with file mode drwxr-x---and a newly created file with file mode rw-r-----.
- umaskcan be set with either octalor Symbolicvalues:
 - Octal(Numeric) Value - Represented by either three or four digits. ie umask 0027or umask 027. If a four digit umask is used, the first digit is ignored. The remaining three digits effect the resulting permissions for user, group, and world/other respectively.
 - SymbolicValue - Represented by a comma separated list for User u, group g, and world/other o. 
_System Wide Shell Configuration Files:_
- /etc/profile-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/etc/profilewill execute the scripts within /etc/profile.d/*.sh. It is recommended to place your configuration in a shell script within /etc/profile.dto set your own system wide environmental variables.
- /etc/bash.bashrc- System wide version of .bashrc. etc/bashrcalso invokes /etc/profile.d/*.sh if *non-login* shell, but redirects output to /dev/nullif *non-interactive.* **Is only executed for *interactive* shells or if BASH_ENVis set to /etc/bashrc.**
_User Shell Configuration Files:_
- ~/.bash_profile- Is executed to configure your shell before the initial command prompt. **Is only read by login shells.**
- ~/.bashrc- Is executed for interactive shells. **only read by a shell that's both interactive and non-login**</t>
  </si>
  <si>
    <t>Run the following commands to verify:
umask 027or umask u=rwx,g=rx,o=or more restrictive
No System Wide umaskis set that allows for:
 A newly created directories's permissions to be less restrictive than 750 (drwxr-x---) 
 A newly created file's permissions to be less restrictive than 640 (rw-r-----).
The default System Wide umaskis set to enforce:
A newly created directories's permissions to be 750 (drwxr-x---)
 A newly created file's permissions be 640 (rw-r-----).
Run the following commands to verify if umaskis set, it is less restrictive than 027, u=rwx,g=rx,o=:
# grep -RPi '(^|^[^#]*)\s*umask\s+([0-7][0-7][01][0-7]\b|[0-7][0-7][0-7][0-6]\b|[0-7][01][0-7]\b|[0-7][0-7][0-6]\b|(u=[rwx]{0,3},)?(g=[rwx]{0,3},)?o=[rwx]+\b|(u=[rwx]{1,3},)?g=[^rx]{1,3}(,o=[rwx]{0,3})?\b)' /etc/login.defs /etc/default/login /etc/profile* /etc/bash.bashrc*
No file should be returned - May return "No such file or directory"
Run the following command to verify that a System Widedefault umaskof 027, u=rwx,g=rx,o=, or more restrictive is set:
# grep -REi '^\s*UMASK\s+\s*(0[0-7][2-7]7|[0-7][2-7]7|u=(r?|w?|x?)(r?|w?|x?)(r?|w?|x?),g=(r?x?|x?r?),o=)\b' /etc/login.defs /etc/default/login /etc/profile* /etc/bash.bashrc*
Example output:
&lt;full path to file&gt;:UMASK 027</t>
  </si>
  <si>
    <t>Default user umask is configured.</t>
  </si>
  <si>
    <t>5.5.5</t>
  </si>
  <si>
    <t>Setting a secure default value for `umask` ensures that users make a conscious choice about their file permissions. A permissive `umask` value could result in directories or files with excessive permissions that can be read and/or written to by unauthorized users.
_Notes:_
- _The audit and remediation in this recommendation apply to bash and shell. If other shells are supported on the system, it is recommended that their configuration files also are checked._
- _Other methods of setting a default user `umask` exist._
- _If other methods are in use in your environment they should be audited and the shell configs should be verified to not override._</t>
  </si>
  <si>
    <t>Configure umask in *one* of the following locations:
`/etc/login.defs` - *Recommended*
A file ending in `.sh` in the `/etc/profile.d/` directory`/etc/default/login
/etc/profile.local
`/etc/profile` - *This is not recommended, may be updated/overwritten by `YaST2` Online Update*
Example:
edit `/etc/login.defs` and add or modify the `UMASK` line.
UMASK 027
Review files ending in `.sh` in the `/etc/profile.d/` directory, and the files; `/etc/bash.bashrc`, `/etc/profile`, and `/etc/profile.local`. Remove or edit all `umask` entries to follow local site policy. Any remaining entries should be: `umask 027`, `umask u=rwx,g=rx,o=` or more restrictive.</t>
  </si>
  <si>
    <t>SUSE12-151</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</si>
  <si>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--localoption to dfis not universal to all versions, it can be omitted to search all filesystems on a system including network mounted filesystems or the following command can be run manually for each partition:
# find &lt;partition&gt; -xdev -nogroup
</t>
  </si>
  <si>
    <t>SUSE12-152</t>
  </si>
  <si>
    <t>Run the following command to list SUID files:
# df --local -P | awk '{if (NR!=1) print $6}' | xargs -I '{}' find '{}' -xdev -type f -perm -4000
The command above only searches local filesystems, there may still be compromised items on network mounted partitions. Additionally the --localoption to dfis not universal to all versions, it can be omitted to search all filesystems on a system including network mounted filesystems or the following command can be run manually for each partition:
# find &lt;partition&gt; -xdev -type f -perm -4000</t>
  </si>
  <si>
    <t>SUSE12-153</t>
  </si>
  <si>
    <t>Run the following command to list SGID files:
# df --local -P | awk '{if (NR!=1) print $6}' | xargs -I '{}' find '{}' -xdev -type f -perm -2000
The command above only searches local filesystems, there may still be compromised items on network mounted partitions. Additionally the --localoption to dfis not universal to all versions, it can be omitted to search all filesystems on a system including network mounted filesystems or the following command can be run manually for each partition:
# find &lt;partition&gt; -xdev -type f -perm -2000</t>
  </si>
  <si>
    <t>SUSE12-154</t>
  </si>
  <si>
    <t>Configure Permissions on /etc/passwd</t>
  </si>
  <si>
    <t>The /etc/passwd file contains user account information that is used by many system utilities and therefore must be readable for these utilities to operate.</t>
  </si>
  <si>
    <t>Run the following command and verify Uid and Gid are both 0/root and Access is 644 or more restrictive:
# stat /etc/passwd
Access: (0644/-rw-r--r--) Uid: ( 0/ root) Gid: ( 0/ root)</t>
  </si>
  <si>
    <t>Permissions on /etc/passwd are configured.</t>
  </si>
  <si>
    <t>Permissions on /etc/passwd are not configured.</t>
  </si>
  <si>
    <t>Run the following commands to set owner, group, and permissions on /etc/passwd:
# chown root:root /etc/passwd
# chmod u-x,g-wx,o-wx /etc/passwd</t>
  </si>
  <si>
    <t>set owner, group, and permissions on /etc/passwd. One method to achieve the recommended state is to execute the following command(s):
# chown root:root /etc/passwd
# chmod u-x,g-wx,o-wx /etc/passwd</t>
  </si>
  <si>
    <t>SUSE12-155</t>
  </si>
  <si>
    <t>The /etc/shadowfile is used to store the information about user accounts that is critical to the security of those accounts, such as the hashed password and other security information.</t>
  </si>
  <si>
    <t>Run the following command and verify Uid is 0/root, Gid is 0/rootor &lt;gid&gt; /shadow, and Access is 0640or more restrictive:
# stat /etc/shadow
Access: (0640/-rw-r-----) Uid: ( 0/ root) Gid: ( 15/ shadow)</t>
  </si>
  <si>
    <t>Permissions on /etc/shadow are configured.</t>
  </si>
  <si>
    <t>Permissions on /etc/shadow are not configured.</t>
  </si>
  <si>
    <t>Run the following commands to set owner, group, and permissions on `/etc/shadow`:
# chown root:root /etc/shadow
# chmod u-x,g-wx,o-rwx /etc/shadow</t>
  </si>
  <si>
    <t>set owner, group, and permissions on /etc/shadow. One method to achieve the recommended state is to execute the following command(s):
# chown root:root /etc/shadow
# chmod u-x,g-wx,o-rwx /etc/shadow</t>
  </si>
  <si>
    <t>SUSE12-156</t>
  </si>
  <si>
    <t>The /etc/groupfile contains a list of all the valid groups defined in the system. The command below allows read/write access for root and read access for everyone else.</t>
  </si>
  <si>
    <t xml:space="preserve">Run the following command and verify Uidand Gidare both 0/rootand Accessis 644or more restrictive:
# stat /etc/group
Access: (0644/-rw-r--r--) Uid: ( 0/ root) Gid: ( 0/ root)
</t>
  </si>
  <si>
    <t>Permissions on /etc/group are configured.</t>
  </si>
  <si>
    <t>Permissions on /etc/group are not configured.</t>
  </si>
  <si>
    <t>Run the following commands to set owner, group, and permissions on `/etc/group` :
# chown root:root /etc/group
# chmod u-x,g-wx,o-wx /etc/group</t>
  </si>
  <si>
    <t>Set owner, group, and permissions on /etc/group. One method to achieve the recommended state is to execute the following command(s):
# chown root:root /etc/group
# chmod u-x,g-wx,o-wx /etc/group</t>
  </si>
  <si>
    <t>SUSE12-157</t>
  </si>
  <si>
    <t>Configure Permissions on /etc/passwd-</t>
  </si>
  <si>
    <t>The /etc/passwd- file contains backup user account information.</t>
  </si>
  <si>
    <t>Run the following command and verify Uid and Gid are both 0/root and Access is 644 or more restrictive:
# stat /etc/passwd-
Access: (0644/-rw-r--r--) Uid: ( 0/ root) Gid: ( 0/ root)</t>
  </si>
  <si>
    <t>Permissions on /etc/passwd- are configured.</t>
  </si>
  <si>
    <t>Permissions on /etc/passwd- are not configured.</t>
  </si>
  <si>
    <t>It is critical to ensure that the `/etc/passwd-` file is protected from unauthorized access. Although it is protected by default, the file permissions could be changed either inadvertently or through malicious actions.</t>
  </si>
  <si>
    <t>Run the following commands to set owner, group, and permissions on /etc/passwd- :
# chown root:root /etc/passwd-
# chmod u-x,go-wx /etc/passwd-</t>
  </si>
  <si>
    <t>Set owner, group, and permissions on /etc/passwd-. One method to achieve the recommended state is to execute the following command(s):
# chown root:root /etc/passwd-
# chmod u-x,go-wx /etc/passwd-</t>
  </si>
  <si>
    <t>SUSE12-158</t>
  </si>
  <si>
    <t>Configure permissions on /etc/shadow-</t>
  </si>
  <si>
    <t>The /etc/shadow- file is used to store backup information about user accounts that is critical to the security of those accounts, such as the hashed password and other security information.</t>
  </si>
  <si>
    <t>Run the following command and verify verify Uid is 0/root, Gid is 0/root or &lt;gid&gt;/shadow, and Access is 0640 or more restrictive:
# stat /etc/shadow-
Access: (0640/-rw-r-----) Uid: ( 0/ root) Gid: ( 15/ shadow)</t>
  </si>
  <si>
    <t>Permissions on /etc/shadow- are configured.</t>
  </si>
  <si>
    <t>Permissions on /etc/shadow- are not configured.</t>
  </si>
  <si>
    <t>It is critical to ensure that the `/etc/shadow-` file is protected from unauthorized access. Although it is protected by default, the file permissions could be changed either inadvertently or through malicious actions.</t>
  </si>
  <si>
    <t>Run the following commands to set owner, group, and permissions on /etc/shadow-:
# chown root:shadow /etc/shadow-
# chmod u-x,g-wx,o-rwx /etc/shadow-</t>
  </si>
  <si>
    <t>Set owner, group, and permissions on /etc/shadow-. One method to achieve the recommended state is to execute the following command(s):
# chown root:shadow /etc/shadow-
# chmod u-x,g-wx,o-rwx /etc/shadow-</t>
  </si>
  <si>
    <t>SUSE12-159</t>
  </si>
  <si>
    <t xml:space="preserve">Configure permissions on /etc/group- </t>
  </si>
  <si>
    <t>The /etc/group- file contains a backup list of all the valid groups defined in the system.</t>
  </si>
  <si>
    <t>Run the following command and verify Uid and Gid are both 0/root and Access is 0644 or more restrictive:
# stat /etc/group-
Access: (0644/-rw-r--r--) Uid: ( 0/ root) Gid: ( 0/ root)</t>
  </si>
  <si>
    <t>Permissions on /etc/group- are configured.</t>
  </si>
  <si>
    <t>Permissions on /etc/group- are not configured.</t>
  </si>
  <si>
    <t>It is critical to ensure that the `/etc/group-` file is protected from unauthorized access. Although it is protected by default, the file permissions could be changed either inadvertently or through malicious actions.</t>
  </si>
  <si>
    <t>Run the following commands to set owner, group, and permissions on /etc/group-:
# chown root:root /etc/group-
# chmod u-x,go-wx /etc/group-</t>
  </si>
  <si>
    <t>Set owner, group, and permissions on /etc/group-. One method to achieve the recommended state is to execute the following command(s):
# chown root:root /etc/group-
# chmod u-x,go-wx /etc/group-</t>
  </si>
  <si>
    <t>SUSE12-160</t>
  </si>
  <si>
    <t>Unix-based systems support variable settings to control access to files. World writable files are the least secure. See the chmod(2)man page for more information.</t>
  </si>
  <si>
    <t>Run the following command and verify no files are returned:
# df --local -P | awk '{if (NR!=1) print $6}' | xargs -I '{}' find '{}' -xdev -type f -perm -0002
The command above only searches local filesystems, there may still be compromised items on network mounted partitions. Additionally the --localoption to dfis not universal to all versions, it can be omitted to search all filesystems on a system including network mounted filesystems or the following command can be run manually for each partition:
# find &lt;partition&gt; -xdev -type f -perm -0002</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</si>
  <si>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</si>
  <si>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 `chmod o-w &lt;filename&gt;` ) is advisable, but always consult relevant vendor documentation to avoid breaking any application dependencies on a given file.</t>
  </si>
  <si>
    <t>SUSE12-161</t>
  </si>
  <si>
    <t>Run the following command and verify no files are returned:
# df --local -P | awk {'if (NR!=1) print $6'} | xargs -I '{}' find '{}' -xdev -nouser
The command above only searches local filesystems, there may still be compromised items on network mounted partitions. Additionally the --localoption to dfis not universal to all versions, it can be omitted to search all filesystems on a system including network mounted filesystems or the following command can be run manually for each partition:
# find &lt;partition&gt; -xdev -nouser</t>
  </si>
  <si>
    <t>All files have a user ownership assigned.</t>
  </si>
  <si>
    <t>Files and directories on the server are not owned.</t>
  </si>
  <si>
    <t>SUSE12-162</t>
  </si>
  <si>
    <t>Ensure accounts in /etc/passwd use shadowed passwords</t>
  </si>
  <si>
    <t>Local accounts can uses shadowed passwords. With shadowed passwords, The passwords are saved in shadow password file, /etc/shadow, encrypted by a salted one-way hash. Accounts with a shadowed password have an x in the second field in /etc/passwd.</t>
  </si>
  <si>
    <t>Run the following command and verify that no output is returned:
# awk -F: '($2 != "x" ) { print $1 " is not set to shadowed passwords "}' /etc/passwd</t>
  </si>
  <si>
    <t>The accounts in /etc/passwd use shadowed passwords.</t>
  </si>
  <si>
    <t>The accounts in /etc/passwd does not use shadowed passwords.</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</si>
  <si>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_Notes:_
- _All accounts must have passwords or be locked to prevent the account from being used by an unauthorized user._
- _A user account with an empty second field in `/etc/passwd` allows the account to be logged into by providing only the username._</t>
  </si>
  <si>
    <t>If any accounts in the /etc/passwd file do not have a single x in the password field, run the following command to set these accounts to use shadowed passwords:
# sed -e 's/^\([a-zA-Z0-9_]*\):[^:]*:/\1:x:/' -i /etc/passwd
Investigate to determine if the account is logged in and what it is being used for, to determine if it needs to be forced off.</t>
  </si>
  <si>
    <t>Ensure accounts in /etc/passwd use shadowed passwords. One method to achieve the recommended state is to execute the following command(s):
# sed -e 's/^\([a-zA-Z0-9_]*\):[^:]*:/\1:x:/' -i /etc/passwd
Investigate to determine if the account is logged in and what it is being used for, to determine if it needs to be forced off.</t>
  </si>
  <si>
    <t>SUSE12-163</t>
  </si>
  <si>
    <t>The .netrcfile contains data for logging into a remote host for file transfers via FTP.</t>
  </si>
  <si>
    <t xml:space="preserve">Run the following script and verify no results are returned:
#!/bin/bash
awk -F: '($1 !~ /^(root|halt|sync|shutdown)$/ &amp;&amp; $7 != "'"$(which nologin)"'" &amp;&amp; $7 != "/bin/false" &amp; do
if [ ! -d "$dir" ]; then
echo "The home directory ($dir) of user $user does not exist."
else
if [ ! -h "$dir/.netrc" -a -f "$dir/.netrc" ]; then
echo ".netrc file $dir/.netrc exists"
fi
fi
done
</t>
  </si>
  <si>
    <t>No users have .netrc files.</t>
  </si>
  <si>
    <t>Plain text usernames and passwords can be used to login to remote file shares.</t>
  </si>
  <si>
    <t>SUSE12-164</t>
  </si>
  <si>
    <t>Ensure users .netrc Files are not group or world accessible</t>
  </si>
  <si>
    <t>While the system administrator can establish secure permissions for users' .netrcfiles, the users can easily override these.</t>
  </si>
  <si>
    <t>Run the following script and verify no results are returned:
#!/bin/bash
awk -F: '($1 !~ /^(root|halt|sync|shutdown)$/ &amp;&amp; $7 != "'"$(which nologin)"'" &amp;&amp; $7 != "/bin/false"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t>
  </si>
  <si>
    <t>Users .netrc Files are not group or world accessible.</t>
  </si>
  <si>
    <t>`.netrc` files may contain unencrypted passwords that may be used to attack other systems.
_Note: While the complete removal of .netrc files is recommended if any are required on the system secure permissions must be applied._</t>
  </si>
  <si>
    <t>SUSE12-165</t>
  </si>
  <si>
    <t>While no .rhostsfiles are shipped by default, users can easily create them.</t>
  </si>
  <si>
    <t>Run the following script and verify no results are returned:
#!/bin/bash
awk -F: '($1 !~ /^(root|halt|sync|shutdown)$/ &amp;&amp; $7 != "'"$(which nologin)"'" &amp;&amp; $7 != "/bin/false" &amp; do
if [ ! -d "$dir" ]; then
echo "The home directory ($dir) of user $user does not exist."
else
for file in $dir/.rhosts; do
if [ ! -h "$file" -a -e "$file" ]; then
echo ".rhosts file in $dir"
fi
done
fi
done</t>
  </si>
  <si>
    <t>No users have .rhosts file.</t>
  </si>
  <si>
    <t>Remote host definition files are present on the server.</t>
  </si>
  <si>
    <t>To close this finding, please provide a screenshot showing no users have .rhosts files with the agency's CAP.</t>
  </si>
  <si>
    <t>SUSE12-166</t>
  </si>
  <si>
    <t>Over time, system administration errors and changes can lead to groups being defined in /etc/passwdbut not in /etc/group.</t>
  </si>
  <si>
    <t>Run the following script and verify no results are returned:
#!/bin/bash
for i in $(cut -s -d: -f4 /etc/passwd | sort -u ); do
grep -q -P "^.*?:[^:]*:$i:" /etc/group
if [ $? -ne 0 ]; then
echo "Group $i is referenced by /etc/passwd but does not exist in /etc/group"
fi
done</t>
  </si>
  <si>
    <t>Groups are not consistent between the groups and password file.</t>
  </si>
  <si>
    <t>SUSE12-167</t>
  </si>
  <si>
    <t>IA-4</t>
  </si>
  <si>
    <t>Identifier Management</t>
  </si>
  <si>
    <t>Although the useraddprogram will not let you create a duplicate User ID (UID), it is possible for an administrator to manually edit the /etc/passwdfile and change the UID field.</t>
  </si>
  <si>
    <t>Run the following script and verify no results are returned:
#!/bin/bash
cut -f3 -d":" /etc/passwd | sort -n | uniq -c | while read x ; do
[ -z "$x" ] &amp; then
users=$(awk -F: '($3 == n) { print $1 }' n=$2 /etc/passwd | xargs)
echo "Duplicate UID ($2): $users"
fi
done</t>
  </si>
  <si>
    <t>User Identifiers are unique on the server.</t>
  </si>
  <si>
    <t>User Identifiers are not unique on the server.</t>
  </si>
  <si>
    <t>SUSE12-168</t>
  </si>
  <si>
    <t>Although the groupaddprogram will not let you create a duplicate Group ID (GID), it is possible for an administrator to manually edit the /etc/groupfile and change the GID field.
Note: You can also use the grpckcommand to check for other inconsistencies in the /etc/groupfile.</t>
  </si>
  <si>
    <t>Run the following script and verify no results are returned:
#!/bin/bash 
cut -d: -f3 /etc/group | sort | uniq -d | while read x ; do
echo "Duplicate GID ($x) in /etc/group"
done</t>
  </si>
  <si>
    <t>Group Identifiers are unique on the server.</t>
  </si>
  <si>
    <t>Group Identifiers are not unique on the server.</t>
  </si>
  <si>
    <t>SUSE12-169</t>
  </si>
  <si>
    <t>Although the useraddprogram will not let you create a duplicate user name, it is possible for an administrator to manually edit the /etc/passwdfile and change the user name.</t>
  </si>
  <si>
    <t>Run the following script and verify no results are returned:
#!/bin/bash
cut -d: -f1 /etc/passwd | sort | uniq -d | while read x
do echo "Duplicate login name ${x} in /etc/passwd"
done</t>
  </si>
  <si>
    <t xml:space="preserve">Usernames are unique on the server. </t>
  </si>
  <si>
    <t>Usernames are not unique on the server.</t>
  </si>
  <si>
    <t>If a user is assigned a duplicate user name, it will create and have access to files with the first UID for that username in `/etc/passwd` . 
_Example: If "test4" has a UID of 1000 and a subsequent "test4" entry has a UID of 2000, logging in as "test4" will use UID 1000. Effectively, the UID is shared, which is a security problem_</t>
  </si>
  <si>
    <t>SUSE12-170</t>
  </si>
  <si>
    <t>Although the groupaddprogram will not let you create a duplicate group name, it is possible for an administrator to manually edit the /etc/groupfile and change the group name.</t>
  </si>
  <si>
    <t>Run the following script and verify no results are returned:
#!/bin/bash
cut -d: -f1 /etc/group | sort | uniq -d | while read x
do echo "Duplicate group name ${x} in /etc/group"
done</t>
  </si>
  <si>
    <t xml:space="preserve">Group names are unique on the server. </t>
  </si>
  <si>
    <t>Group names are not unique on the server.</t>
  </si>
  <si>
    <t>SUSE12-171</t>
  </si>
  <si>
    <t>Run the following commands and verify no results are returned:
# grep ^shadow:[^:]*:[^:]*:[^:]+ /etc/group
# awk -F: '($4 == "&lt;shadow-gid&gt;") { print }' /etc/passwd</t>
  </si>
  <si>
    <t>The Shadow group is empty.</t>
  </si>
  <si>
    <t>The shadow group contains unauthorized users.</t>
  </si>
  <si>
    <t>SUSE12-172</t>
  </si>
  <si>
    <t>Ensure /etc/shadow password fields are not empty</t>
  </si>
  <si>
    <t>Run the following command and verify that no output is returned:
# awk -F: '($2 == "" ) { print $1 " does not have a password "}' /etc/shadow</t>
  </si>
  <si>
    <t>The /etc/shadow password fields are not empty.</t>
  </si>
  <si>
    <t>The /etc/shadow password fields are empty.</t>
  </si>
  <si>
    <t>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</si>
  <si>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all accounts must have passwords or be locked to prevent the account from being used by an unauthorized user. One method to achieve the recommended state is If any accounts in the /etc/shadow file do not have a password to execute the following command(s):
# passwd -l &lt;username&gt;
Also, check to see if the account is logged in and investigate what it is being used for to determine if it needs to be forced off.</t>
  </si>
  <si>
    <t>SUSE12-173</t>
  </si>
  <si>
    <t>Run the following command and verify that only "root" is returned:
# awk -F: '($3 == 0) { print $1 }' /etc/passwd
root</t>
  </si>
  <si>
    <t>SUSE12-174</t>
  </si>
  <si>
    <t>The rootuser can execute any command on the system and could be fooled into executing programs unintentionally if the PATHis not set correctly.</t>
  </si>
  <si>
    <t>Run the following script and verify no results are returned:
#!/bin/bash
if echo "$PATH" | grep -q "::" ; then 
 echo "Empty Directory in PATH (::)"
fi 
if echo "$PATH" | grep -q ":$" ; then 
 echo "Trailing : in PATH" 
fi 
for x in $(echo "$PATH" | tr ":" " ") ; do
 if [ -d "$x" ] ; then
 ls -ldH "$x" | awk '
$9 == "." {print "PATH contains current working directory (.)"}
$3 != "root" {print $9, "is not owned by root"}
substr($1,6,1) != "-" {print $9, "is group writable"}
substr($1,9,1) != "-" {print $9, "is world writable"}'
 else
 echo "$x is not a directory"
 fi
done</t>
  </si>
  <si>
    <t>The root PATH integrity is not appropriately set.</t>
  </si>
  <si>
    <t>SUSE12-175</t>
  </si>
  <si>
    <t>Ensure all users home directories exist</t>
  </si>
  <si>
    <t>Users can be defined in /etc/passwdwithout a home directory or with a home directory that does not actually exist.</t>
  </si>
  <si>
    <t>Run the following script and verify no results are returned:
#!/bin/bash
grep -E -v '^(halt|sync|shutdown)' /etc/passwd | awk -F: '($7 != "'"$(which nologin)"'" &amp; do
 if [ ! -d "$dir" ]; then
 echo "The home directory ($dir) of user $user does not exist."
 fi
done
Note: The audit script checks all users with interactive shells except halt, sync, shutdown, and nfsnobody.</t>
  </si>
  <si>
    <t>SUSE12-176</t>
  </si>
  <si>
    <t>Set users home directories permissions to 750 or more restrictive</t>
  </si>
  <si>
    <t>Run the following script and verify no results are returned:
#!/bin/bash
grep -E -v '^(halt|sync|shutdown)' /etc/passwd | awk -F: '($7 != "'"$(which 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t>
  </si>
  <si>
    <t>To close this finding, please provide screenshot of the users' home directories permissions settings with the agency's CAP.</t>
  </si>
  <si>
    <t>SUSE12-177</t>
  </si>
  <si>
    <t>Run the following script and verify no results are returned:
#!/bin/bash 
grep -E -v '^(halt|sync|shutdown)' /etc/passwd | awk -F: '($7 != "'"$(which nologin)"'" &amp; do
if [ ! -d "$dir" ]; then
echo "The home directory ($dir) of user $user does not exist."
else
owner=$(stat -L -c "%U" "$dir")
if [ "$owner" != "$user" ]; then
echo "The home directory ($dir) of user $user is owned by $owner."
fi
fi
done</t>
  </si>
  <si>
    <t>SUSE12-178</t>
  </si>
  <si>
    <t>Ensure users dot files are not group or world writable</t>
  </si>
  <si>
    <t>Run the following script and verify no results are returned:
#!/bin/bash
grep -E -v '^(halt|sync|shutdown)' /etc/passwd | awk -F: '($7 != "'"$(which 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t>
  </si>
  <si>
    <t>SUSE12-179</t>
  </si>
  <si>
    <t>The .forwardfile specifies an email address to forward the user's mail to.</t>
  </si>
  <si>
    <t>Run the following script and verify no results are returned:
#!/bin/bash 
awk -F: '($1 !~ /^(root|halt|sync|shutdown)$/ &amp;&amp; $7 != "'"$(which nologin)"'" &amp;&amp; $7 != "/bin/false" &amp; do
if [ ! -d "$dir" ] ; then
echo "The home directory ($dir) of user $user does not exist."
else
if [ ! -h "$dir/.forward" -a -f "$dir/.forward" ] ; then
echo ".forward file $dir/.forward exists"
fi
fi
done</t>
  </si>
  <si>
    <t>SUSE15-01</t>
  </si>
  <si>
    <t>Periodically patches are released for included software either due to security flaws or to include additional functionality.
*Note: Site policy may mandate a testing period before install onto production systems for available updates.*</t>
  </si>
  <si>
    <t>Use your package manager to update all packages on the system according to site policy. The following command will install all available updates:
# zypper update</t>
  </si>
  <si>
    <t>Install Updates, Patches and Additional Security Software. Use your package manager to update all packages on the system according to site policy. The following command will install all available updates:
# zypper update</t>
  </si>
  <si>
    <t>SUSE15-02</t>
  </si>
  <si>
    <t>The GNOME Display Manager (GDM) handles graphical login for GNOME based systems.
Configuration of the GNOME desktop is managed with dconf. It is a hierarchically structured database or registry that allows users to modify their personal settings, and system administrators to set default or mandatory values for all users.
Global dconf configuration parameters can be set in the `/etc/dconf/db/` directory. This includes the configuration for GDM or locking certain configuration options for users.</t>
  </si>
  <si>
    <t>Run the following command to verify the `GDM` is not installed on the system:
# rpm -q gdm
package gdm is not installed
OR If `GDM` is required:
Verify that `/etc/dconf/profile/gdm` exists and includes the following:
user-db:user
system-db:gdm
file-db:/usr/share/gdm/greeter-dconf-defaults
Verify that a file exists in `/etc/dconf/db/gdm.d/` and includes the following: _(This is typically `/etc/dconf/db/gdm.d/01-banner-message`)
[org/gnome/login-screen]
banner-message-enable=true
banner-message-text='&lt;banner message&gt;'
Verify that a file exists in `/etc/dconf/db/gdm.d/` and includes the following: (This is typically `/etc/dconf/db/gdm.d/00-login-screen`)
[org/gnome/login-screen]
disable-user-list=true</t>
  </si>
  <si>
    <t>HAC14: Warning banner is insufficient</t>
  </si>
  <si>
    <t>1.10</t>
  </si>
  <si>
    <t>Edit or create the `gdm` profile which contains the following lines: (This is typically `/etc/dconf/profile/gdm`)
user-db:user
system-db:gdm
file-db:/usr/share/gdm/greeter-dconf-defaults
Run the following Run to display a login banner: 
Note: the directory `/etc/dconf/db/gdm.d/` may need to be created_
Edit or create a gdm keyfile for machine-wide settings: _(This is typically `/etc/dconf/db/gdm.d/01-banner-message`)
[org/gnome/login-screen]
banner-message-enable=true
banner-message-text='&lt;banner message&gt;'
Example Banner Text:_ 'Authorized uses only. All activity may be monitored and reported.'
Run the following to disable the user list:
Edit or create a gdm keyfile for machine-wide settings in the directory `/etc/dconf/db/gdm.d/` and add the following: (This is typically `/etc/dconf/db/gdm.d/00-login-screen`)
[org/gnome/login-screen]
# Do not show the user list
disable-user-list=true
Run the following command to update the system databases:
# dconf update</t>
  </si>
  <si>
    <t>Configure the GDM login banner per IRS requirements. One method to achieve the recommended state is to edit or create the `gdm` profile which contains the following lines: (This is typically `/etc/dconf/profile/gdm`)
user-db:user
system-db:gdm
file-db:/usr/share/gdm/greeter-dconf-defaults
Run the following Run to display a login banner: 
Note: the directory `/etc/dconf/db/gdm.d/` may need to be created_
Edit or create a gdm keyfile for machine-wide settings: _(This is typically `/etc/dconf/db/gdm.d/01-banner-message`)_
[org/gnome/login-screen]
banner-message-enable=true
banner-message-text='&lt;banner message&gt;'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Run the following to disable the user list:
Edit or create a gdm keyfile for machine-wide settings in the directory `/etc/dconf/db/gdm.d/` and add the following: (This is typically `/etc/dconf/db/gdm.d/00-login-screen`)
[org/gnome/login-screen]
# Do not show the user list
disable-user-list=true
Run the following command to update the system databases:
# dconf update</t>
  </si>
  <si>
    <t>SUSE15-03</t>
  </si>
  <si>
    <t>Configure /tmp directory</t>
  </si>
  <si>
    <t>The `/tmp` directory is a world-writable directory used for temporary storage by all users and some applications.
Notes:
If an entry for /tmp exists in /etc/fstab it will take precedence over entries in the tmp.mount file._
`tmpfs` can be resized using the size={size} parameter in `/etc/fstab` or on the Options line in the tmp.mount file. If we don't specify the size, it will be half the RAM.
Resize `tmpfs` examples:
`/etc/fstab`
 tmpfs /tmp tmpfs rw,noexec,nodev,nosuid,size=2G 0 0
`tmp.mount`
 [Mount]
 What=tmpfs
 Where=/tmp
 Type=tmpfs
 Options=mode=1777,strictatime,size=2G,noexec,nodev,nosuid</t>
  </si>
  <si>
    <t>Run the following command and verify output shows `/tmp` is mounted:
# mount | grep -E '\s/tmp\s'
tmpfs on /tmp type tmpfs (rw,nosuid,nodev,noexec,relatime)
If `/etc/fstab` is used: 
Run the following command and verify that tmpfs has been mounted to, or a system partition has been created for `/tmp`
# grep -E '\s/tmp\s' /etc/fstab | grep -E -v '^\s*#'
tmpfs /tmp tmpfs defaults,noexec,nosuid,nodev 0 0
OR If systemd `tmp.mount` file is used:
Run the following command and verify that `tmp.mount` is enabled:
# systemctl is-enabled tmp.mount
enabled</t>
  </si>
  <si>
    <t>Output shows `/tmp` is mounted.</t>
  </si>
  <si>
    <t>`/tmp` is not mounted.</t>
  </si>
  <si>
    <t>Create or update an entry for /tmp in either /etc/fstab Or in a systemd tmp.mount file:
IF /etc/fstab is used:
Configure /etc/fstab as appropriate.
Example:
tmpfs /tmp tmpfs defaults,rw,nosuid,nodev,noexec,relatime 0 0
Run the following command to remount /tmp
# mount -o remount,noexec,nodev,nosuid /tmp
Or IF systemd tmp.mount file is used:_
Run the following command to create the file /etc/systemd/system/tmp.mount if it doesn't exist:
# [ ! -f /etc/systemd/system/tmp.mount ] &amp; you can redistribute it and/or modify it
# under the terms of the GNU Lesser General Public License as published by
# the Free Software Foundation; either version 2.1 of the License, or
# (at your option) any later version.
[Unit]
Description=Temporary Directory (/tmp)
Documentation=man:hier(7)
Documentation=https://www.freedesktop.org/wiki/Software/systemd/APIFileSystems
ConditionPathIsSymbolicLink=!/tmp
DefaultDependencies=no
Conflicts=umount.target
Before=local-fs.target umount.target
After=swap.target
[Mount]
What=tmpfs
Where=/tmp
Type=tmpfs
Options=mode=1777,strictatime,nosuid,nodev,nosuid
[Install]
WantedBy=local-fs.targe
Run the following command to reload the systemd daemon:
# systemctl daemon-reload
Run the following command to unmask tmp.mount:
# systemctl unmask tmp.mpunt
Run the following command to enable and start tmp.mount:
 # systemctl enable --now tmp.mount</t>
  </si>
  <si>
    <t>Configure /tmp directory. One method to achieve the recommended state is to execute the following command(s):
Create or update an entry for /tmp in either /etc/fstab Or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 you can redistribute it and/or modify it
# under the terms of the GNU Lesser General Public License as published by
# the Free Software Foundation; either version 2.1 of the License, or
# (at your option) any later version.
[Unit]
Description=Temporary Directory (/tmp)
Documentation=man:hier(7)
Documentation=https://www.freedesktop.org/wiki/Software/systemd/APIFileSystems
ConditionPathIsSymbolicLink=!/tmp
DefaultDependencies=no
Conflicts=umount.target
Before=local-fs.target umount.target
After=swap.target
[Mount]
What=tmpfs
Where=/tmp
Type=tmpfs
Options=mode=1777,strictatime,nosuid,nodev,nosuid
[Install]
WantedBy=local-fs.targe
Run the following command to reload the systemd daemon:
# systemctl daemon-reload
Run the following command to unmask tmp.mount:
# systemctl unmask tmp.mpunt
Run the following command to enable and start tmp.mount:
 # systemctl enable --now tmp.mount</t>
  </si>
  <si>
    <t>SUSE15-04</t>
  </si>
  <si>
    <t>Verify that the `noexec` option is set if a `/tmp` partition exists
Run the following command and verify that nothing is returned: 
# mount | grep -E '\s/tmp\s' | grep -v noexec</t>
  </si>
  <si>
    <t>Edit the /etc/fstab file **OR** the /etc/systemd/system/local-fs.target.wants/tmp.mount file:
IF /etc/fstab is used to mount /tmp_
Edit the /etc/fstab file and add noexec to the fourth field (mounting options) for the /tmp partition. 
Run the following command to remount /tmp :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</si>
  <si>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Set the noexec option on the /tmp partition to ensure that users cannot run executable binaries from /tmp. One method to achieve the recommended state is to execute the following command(s):
Edit the /etc/fstab file **OR** the /etc/systemd/system/local-fs.target.wants/tmp.mount file:
IF /etc/fstab is used to mount /tmp_
Edit the /etc/fstab file and add noexec to the fourth field (mounting options) for the /tmp partition. 
Run the following command to remount /tmp :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</si>
  <si>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SUSE15-05</t>
  </si>
  <si>
    <t>Verify that the `nodev` option is set if a `/tmp` partition exists
Run the following command and verify that nothing is returned:
# mount | grep -E '\s/tmp\s' | grep -v nodev</t>
  </si>
  <si>
    <t>Edit the /etc/fstab file **OR** the /etc/systemd/system/local-fs.target.wants/tmp.mount file:
IF /etc/fstab is used to mount /tmp:_
Edit the /etc/fstab file and add nodev to the fourth field (mounting options) for the /tmp partition. 
Run the following command to remount /tmp :
# mount -o remount,nodev /tmp
Or IF systemd is used to mount /tmp:_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</si>
  <si>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Set the nodev option on the /tmp partition to ensure that users cannot attempt to create block or character special devices in /tmp. One method to achieve the recommended state is to execute the following command(s):
Edit the /etc/fstab file **OR** the /etc/systemd/system/local-fs.target.wants/tmp.mount file:
IF /etc/fstab is used to mount /tmp:
Edit the /etc/fstab file and add nodev to the fourth field (mounting options) for the /tmp partition. 
Run the following command to remount /tmp :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</si>
  <si>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SUSE15-06</t>
  </si>
  <si>
    <t>Verify that the `nosuid` option is set if a `/tmp` partition exists
Run the following command and verify that nothing is returned:
# mount | grep -E '\s/tmp\s' | grep -v nosuid</t>
  </si>
  <si>
    <t>IF /etc/fstab is used to mount /tmp_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</si>
  <si>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Set the nosuid option on the /tmp partition to ensure that users cannot create setuid files in /tmp . One method to achieve the recommended state is to execute the following command(s):
Edit the /etc/fstab file and add nosuid to the fourth field (mounting options) for the /tmp partition. 
Run the following command to remount /tmp :
# mount -o remount,nosuid /tmp
Or
IF systemd is used to mount /tmp:_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</si>
  <si>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SUSE15-07</t>
  </si>
  <si>
    <t>`/dev/shm` is a traditional shared memory concept. One program will create a memory portion, which other processes (if permitted) can access. If /dev/shm is not configured, `tmpfs` will be mounted to `/dev/shm` by systemd.
Notes:
An entry for `/dev/shm` in `/etc/fstab` will take precedence.
`tmpfs` can be resized using the size={size} parameter in `/etc/fstab`. If we don't specify the size, it will be half the RAM.
Resize `tmpfs` example:
tmpfs /dev/shm tmpfs defaults,noexec,nodev,nosuid,size=2G 0 0</t>
  </si>
  <si>
    <t>Run the following command and verify output shows `/dev/shm` is mounted:
# mount | grep -E '\s/dev/shm\s'
tmpfs on /dev/shm type tmpfs (rw,nosuid,nodev,noexec)
Run the following command and verify an entry for `/dev/shm` exists in `/etc/fstab`:
# grep -E '\s/dev/shm\s' /etc/fstab
tmpfs /dev/shm tmpfs defaults,noexec,nodev,nosuid 0 0</t>
  </si>
  <si>
    <t>Output shows `/dev/shm` is mounted.</t>
  </si>
  <si>
    <t>`/dev/shm` is not mounted.</t>
  </si>
  <si>
    <t>Edit /etc/fstab and add or edit the following line:
tmpfs /dev/shm tmpfs defaults,noexec,nodev,nosuid 0 0
Run the following command to remount /dev/shm:
# mount -o remount,noexec,nodev,nosuid /dev/shm</t>
  </si>
  <si>
    <t>Configure /dev/shm. One method to achieve the recommended state is to execute the following command(s):
Edit /etc/fstab and add or edit the following line:
tmpfs /dev/shm tmpfs defaults,noexec,nodev,nosuid 0 0
Run the following command to remount /dev/shm:
# mount -o remount,noexec,nodev,nosuid /dev/shm</t>
  </si>
  <si>
    <t>SUSE15-08</t>
  </si>
  <si>
    <t>The `noexec` mount option specifies that the filesystem cannot contain executable binaries.
Note: `/dev/shm` is mounted automatically by systemd. `/dev/shm` needs to be added to `/etc/fstab` to add mount options even though it is already being mounted on boot.</t>
  </si>
  <si>
    <t>Run the following command to verify that the `noexec` option is set:
# mount | grep -E '\s/dev/shm\s' | grep -v noexec
Nothing should be returned</t>
  </si>
  <si>
    <t>Edit the /etc/fstab file and add noexec to the fourth field (mounting options) for the /dev/shm partition. 
Run the following command to remount /dev/shm:
# mount -o remount,noexec,nodev,nosuid /dev/shm</t>
  </si>
  <si>
    <t>Set the no exec option on the /dev/shm partition to  prevent users from executing programs from shared memory. One method to achieve the recommended state is to execute the following command(s):
Edit the /etc/fstab file and add noexec to the fourth field (mounting options) for the /dev/shm partition. 
Run the following command to remount /dev/shm:
# mount -o remount,noexec,nodev,nosuid /dev/shm</t>
  </si>
  <si>
    <t>SUSE15-09</t>
  </si>
  <si>
    <t>The `nodev` mount option specifies that the filesystem cannot contain special devices.
Note: `/dev/shm` is mounted automatically by systemd. `/dev/shm` needs to be added to `/etc/fstab` to add mount options even though it is already being mounted on boot.</t>
  </si>
  <si>
    <t>Run the following command to verify that the `nodev` option is set:
# mount | grep -E '\s/dev/shm\s' | grep -v nodev
Nothing should be returned</t>
  </si>
  <si>
    <t>Edit the /etc/fstab file and add nodev to the fourth field (mounting options) for the /dev/shm partition. 
Run the following command to remount /dev/shm:
# mount -o remount,noexec,nodev,nosuid /dev/shm</t>
  </si>
  <si>
    <t>Set the nodev option on the /dev/shm partition to ensure that users cannot attempt to create special devices in /dev/shm partitions. One method to achieve the recommended state is to execute the following command(s):
Edit the /etc/fstab file and add nodev to the fourth field (mounting options) for the /dev/shm partition. 
Run the following command to remount /dev/shm:
# mount -o remount,noexec,nodev,nosuid /dev/shm</t>
  </si>
  <si>
    <t>SUSE15-10</t>
  </si>
  <si>
    <t>The `nosuid` mount option specifies that the filesystem cannot contain `setuid` files.
Note: `/dev/shm` is mounted automatically by systemd. `/dev/shm` needs to be added to `/etc/fstab` to add mount options even though it is already being mounted on boot.</t>
  </si>
  <si>
    <t>Run the following command to verify that the `nosuid` option is set:
# mount | grep -E '\s/dev/shm\s' | grep -v nosuid</t>
  </si>
  <si>
    <t>Edit the /etc/fstab file and add nosuid to the fourth field (mounting options) for the /dev/shm partition. 
Run the following command to remount /dev/shm:
# mount -o remount,noexec,nodev,nosuid /dev/shm</t>
  </si>
  <si>
    <t>Set the nosuid option on the /dev/shm partition to prevent users from introducing privileged programs onto the system and allowing non-root users to execute them. One method to achieve the recommended state is to execute the following command(s):
Edit the /etc/fstab file and add nosuid to the fourth field (mounting options) for the /dev/shm partition. 
Run the following command to remount /dev/shm:
# mount -o remount,noexec,nodev,nosuid /dev/shm</t>
  </si>
  <si>
    <t>SUSE15-11</t>
  </si>
  <si>
    <t>If a `/var/tmp` partition exists:
Run the following command to verify that the `noexec` option is set:
# mount | grep -E '\s/var/tmp\s' | grep -v noexec
Nothing should be returned</t>
  </si>
  <si>
    <t>Edit the /etc/fstab file and add noexec to the fourth field (mounting options) for the /var/tmp partition. 
Run the following command to remount /var/tmp :
# mount -o remount,noexec /var/tmp</t>
  </si>
  <si>
    <t>Set the no exec option on the /var/tmp partition to ensure that users cannot run executable binaries from /var/tmp. One method to achieve the recommended state is to execute the following command(s):
Edit the /etc/fstab file and add noexec to the fourth field (mounting options) for the /var/tmp partition. 
Run the following command to remount /var/tmp :
# mount -o remount,noexec /var/tmp</t>
  </si>
  <si>
    <t>SUSE15-12</t>
  </si>
  <si>
    <t>If a `/var/tmp` partition exists:
Run the following command to verify that the `nodev` option is set:
# mount | grep -E '\s/var/tmp\s' | grep -v nodev
Nothing should be returned</t>
  </si>
  <si>
    <t>Edit the /etc/fstab file and add nodev to the fourth field (mounting options) for the /var/tmp partition. 
Run the following command to remount /var/tmp :
# mount -o remount,nodev /var/tmp</t>
  </si>
  <si>
    <t>Set the nodev option on the /var/tmp partition to ensure that users cannot attempt to create block or character special devices in /var/tmp. One method to achieve the recommended state is to execute the following command(s): 
Edit the /etc/fstab file and add nodev to the fourth field (mounting options) for the /var/tmp partition. 
Run the following command to remount /var/tmp :
# mount -o remount,nodev /var/tmp</t>
  </si>
  <si>
    <t>SUSE15-13</t>
  </si>
  <si>
    <t>If a `/var/tmp` partition exists:
Run the following command to verify that that the `nosuid` option is set:
# mount | grep -E '\s/var/tmp\s' | grep -v nosuid
Nothing should be returned</t>
  </si>
  <si>
    <t>Edit the /etc/fstab file and add nosuid to the fourth field (mounting options) for the /var/tmp partition. 
Run the following command to remount /var/tmp :
# mount -o remount,nosuid /var/tmp</t>
  </si>
  <si>
    <t>Set the nosuid option on the /var/tmp partition to ensure that users cannot create setuid files in /var/tmp. One method to achieve the recommended state is to execute the following command(s):
Edit the /etc/fstab file and add nosuid to the fourth field (mounting options) for the /var/tmp partition. 
Run the following command to remount /var/tmp :
# mount -o remount,nosuid /var/tmp</t>
  </si>
  <si>
    <t>SUSE15-14</t>
  </si>
  <si>
    <t>The `nodev` mount option specifies that the filesystem cannot contain special devices.
Note: The actions in this recommendation refer to the `/home` partition, which is the default user partition. If you have created other user partitions, it is recommended that the Remediation and Audit steps be applied to these partitions as well.</t>
  </si>
  <si>
    <t>If a `/home` partition exists:
Run the following command to verify that that the `nodev` option is set:
# mount | grep -E '\s/home\s' | grep -v nodev
Nothing should be returned</t>
  </si>
  <si>
    <t>Edit the /etc/fstab file and add nodev to the fourth field (mounting options) for the /home partition. 
Run the following command to remount /home/ with the nodev mount option:
# mount -o remount,nodev /home</t>
  </si>
  <si>
    <t>Set the nodev option on the /home partition to ensure that users cannot attempt to create block or character special devices. One method to achieve the recommended state is to execute the following command(s):
Edit the /etc/fstab file and add nodev to the fourth field (mounting options) for the /home partition. 
Run the following command to remount /home/ with the nodev mount option:
# mount -o remount,nodev /home</t>
  </si>
  <si>
    <t>SUSE15-15</t>
  </si>
  <si>
    <t>Run the following command and verify that the `noexec` option is set on all removable media partitions.
# mount</t>
  </si>
  <si>
    <t>Edit the /etc/fstab file and add noexec to the fourth field (mounting options) of all removable media partitions. Look for entries that have mount points that contain words such as floppy or cdrom.</t>
  </si>
  <si>
    <t>Set the noexec option on all removable media partitions to prevent users from executing programs from the removable media. This also deters users from being able to introduce potentially malicious software on the system. One method to achieve the recommended state is to edit the /etc/fstab file and add noexec to the fourth field (mounting options) of all removable media partitions. Look for entries that have mount points that contain words such as floppy or cdrom.</t>
  </si>
  <si>
    <t>SUSE15-16</t>
  </si>
  <si>
    <t>Run the following command and verify that the `nodev` option is set on all removable media partitions.
# mount</t>
  </si>
  <si>
    <t>Edit the /etc/fstab file and add nodev to the fourth field (mounting options) of all removable media partitions. Look for entries that have mount points that contain words such as floppy or cdrom.</t>
  </si>
  <si>
    <t>Set the nodev option on all removable media partitions to prevent users from circumventing security controls and allowing non-root users to access sensitive device files such as /dev/kmem or the raw disk partitions. One method to achieve the recommended state is to edit the /etc/fstab file and add nodev to the fourth field (mounting options) of all removable media partitions. Look for entries that have mount points that contain words such as floppy or cdrom.</t>
  </si>
  <si>
    <t>SUSE15-17</t>
  </si>
  <si>
    <t>Run the following command and verify that the `nosuid` option is set on all removable media partitions.
# mount</t>
  </si>
  <si>
    <t xml:space="preserve">Edit the /etc/fstab file and add nosuid to the fourth field (mounting options) of all removable media partitions. Look for entries that have mount points that contain words such as floppy or cdrom. </t>
  </si>
  <si>
    <t xml:space="preserve">Set the nosuid on all removable media partitions to prevent users from introducing privileged programs onto the system and allowing non-root users to execute them. One method to achieve the recommended state is to edit the /etc/fstab file and add nosuid to the fourth field (mounting options) of all removable media partitions. Look for entries that have mount points that contain words such as floppy or cdrom. </t>
  </si>
  <si>
    <t>SUSE15-18</t>
  </si>
  <si>
    <t>Remove sticky bit on all world-writable directories to prevent user ability to delete or rename files in world writable directories (such as /tmp ) that are owned by another user. One method to achieve the recommended state is to execute the following command(s):
# df --local -P | awk '{if (NR!=1) print $6}' | xargs -I '{}' find '{}' -xdev -type d \( -perm -0002 -a ! -perm -1000 \) 2&gt;/dev/null | xargs -I '{}' chmod a+t '{}'</t>
  </si>
  <si>
    <t>SUSE15-19</t>
  </si>
  <si>
    <t>`autofs` allows automatic mounting of devices, typically including CD/DVDs and USB drives.
Notes:
Additional methods of disabling a service exist. Consult your distribution documentation for appropriate methods.
This control should align with the tolerance of the use of portable drives and optical media in the organization._
 On a server requiring an admin to manually mount media can be part of defense-in-depth to reduce the risk of unapproved software or information being introduced or proprietary software or information being exfiltrated.
If admins commonly use flash drives and Server access has sufficient physical controls, requiring manual mounting may not increase security.</t>
  </si>
  <si>
    <t>Run the following command to verify `autofs` is not enabled:
# systemctl is-enabled autofs
Verify result is not `enabled`.</t>
  </si>
  <si>
    <t>Run the following command to mask autofs:
# systemctl --now mask autofs</t>
  </si>
  <si>
    <t>Disable automounting of devices. One method to accomplish the recommendation is to run the following command to disable autofs: 
# systemctl --now mask autofs</t>
  </si>
  <si>
    <t>SUSE15-20</t>
  </si>
  <si>
    <t>SUSE15-21</t>
  </si>
  <si>
    <t xml:space="preserve">Run the following command to verify repositories are configured correctly:
# zypper repos
</t>
  </si>
  <si>
    <t>SUSE15-22</t>
  </si>
  <si>
    <t>Globally activate gpgcheck</t>
  </si>
  <si>
    <t>The `gpgcheck` option, found in the main section of the `/etc/zypp/zypp.conf` and individual `/etc/zypp/repos.d/*.repo` files determines if an RPM package's signature is checked prior to its installation.</t>
  </si>
  <si>
    <t>Run the following command and verify `gpgcheck` is set to `1`:
# grep ^\s*gpgcheck /etc/zypp/zypp.conf
gpgcheck=1
Run the following command and verify that all instances of `gpgcheck` returned are set to `1`:
# awk -v 'RS=[' -F '\n' '/\n\s*enabled\s*=\s*1(\W.*)?$/ &amp; print t, "does not have gpgcheck enabled." }' /etc/zypp/repos.d/*.repo</t>
  </si>
  <si>
    <t>gpgcheck is set to "1" in all occurrences.</t>
  </si>
  <si>
    <t>gpgcheck is has not been globally activated.</t>
  </si>
  <si>
    <t>Edit /etc/zypp/zypp.conf and set 'gpgcheck=1' in the [main] section.
Edit any failing files in /etc/zypp/repos.d/*.repo and set all instances of gpgcheck to 1.</t>
  </si>
  <si>
    <t>Globally activate gpgcheck parameter to ensure that the software is obtained from a trusted source. One method to achieve the recommended state is to edit /etc/zypp/zypp.conf and set 'gpgcheck=1' in the [main] section.
Edit any failing files in /etc/zypp/repos.d/*.repo and set all instances of gpgcheck to 1.</t>
  </si>
  <si>
    <t>To close this finding, please provide a screenshot showing all instances of gpgcheck to '1' settings with the agency's CAP.</t>
  </si>
  <si>
    <t>SUSE15-23</t>
  </si>
  <si>
    <t xml:space="preserve">Install sudo </t>
  </si>
  <si>
    <t xml:space="preserve">Run the following command to verify that `sudo` is installed:
# rpm -q sudo
sudo-&lt;VERSION&gt;
</t>
  </si>
  <si>
    <t>Sudo is installed. Output contains the following:    
Sudo</t>
  </si>
  <si>
    <t>Sudo has not been installed.</t>
  </si>
  <si>
    <t>SUSE15-24</t>
  </si>
  <si>
    <t>sudo can be configured to run only from a pseudo-pty
Note: visudo edits the sudoers file in a safe fashion, analogous to vipw(8). visudo locks the sudoers file against multiple simultaneous edits, provides basic sanity checks, and checks for parse errors. If the sudoers file is currently being edited you will receive a message to try again later. The `-f` option allows you to tell `visudo` which file to edit.</t>
  </si>
  <si>
    <t xml:space="preserve">Run the following command to verify that `sudo` can only run other commands from a pseudo-pty:
# grep -Ei '^\s*Defaults\s+([^#]\S+,\s*)?use_pty\b' /etc/sudoers /etc/sudoers.d/*
Defaults use_pty
</t>
  </si>
  <si>
    <t>Edit the file /etc/sudoers or a file in /etc/sudoers.d/ with visudo or visudo -f &lt;PATH TO FILE&gt; and add the following line:
Defaults use_pty</t>
  </si>
  <si>
    <t>Configure sudo to only run other commands through pseudo-ptyy only commands to use pty. One method to achieve the recommended state is to execute the following:
Edit the file /etc/sudoers or a file in /etc/sudoers.d/ with visudo or visudo -f &lt;PATH TO FILE&gt; and add the following line:
Defaults use_pty</t>
  </si>
  <si>
    <t>SUSE15-25</t>
  </si>
  <si>
    <t xml:space="preserve"> AU-12</t>
  </si>
  <si>
    <t>sudo can use a custom log file
Note: visudo edits the sudoers file in a safe fashion, analogous to vipw(8). visudo locks the sudoers file against multiple simultaneous edits, provides basic sanity checks, and checks for parse errors. If the sudoers file is currently being edited you will receive a message to try again later. The `-f` option allows you to tell `visudo` which file to edit.</t>
  </si>
  <si>
    <t>1.3.3</t>
  </si>
  <si>
    <t>edit the file /etc/sudoers or a file in /etc/sudoers.d/ with visudo or visudo -f &lt;PATH TO FILE&gt; and add the following line:
Defaults logfile="&lt;PATH TO CUSTOM LOG FILE&gt;"
**Example**
Defaults logfile="/var/log/sudo.log"</t>
  </si>
  <si>
    <t>Configure a sudo custom log file. One method to achieve the recommended state is to execute the following: 
edit the file /etc/sudoers or a file in /etc/sudoers.d/ with visudo or visudo -f &lt;PATH TO FILE&gt; and add the following line:
Defaults logfile="&lt;PATH TO CUSTOM LOG FILE&gt;"</t>
  </si>
  <si>
    <t>SUSE15-26</t>
  </si>
  <si>
    <t>Install AIDE</t>
  </si>
  <si>
    <t>AIDE takes a snapshot of filesystem state including modification times, permissions, and file hashes which can then be used to compare against the current state of the filesystem to detect modifications to the system.
Note: The prelinking feature can interfere with AIDE because it alters binaries to speed up their start up times. Run prelink -ua to restore the binaries to their prelinked state, thus avoiding false positives from AIDE.</t>
  </si>
  <si>
    <t>Run the following command and verify `aide` is installed:
# rpm -q aide
aide-&lt;version&gt;</t>
  </si>
  <si>
    <t>AIDE is installed</t>
  </si>
  <si>
    <t>Install and configure AIDE file integrity checking to prevent or limit the exposure of accidental or malicious misconfigurations or modified binaries. One method to achieve the recommended state is to execute the following command(s):
# zypper install aide 
Run the following commands to initialize AIDE:
# aide --init
# mv /var/lib/aide/aide.db.new /var/lib/aide/aide.db</t>
  </si>
  <si>
    <t>SUSE15-27</t>
  </si>
  <si>
    <t xml:space="preserve">Regularly check filesystem integrity </t>
  </si>
  <si>
    <t>Periodic checking of the filesystem integrity is needed to detect changes to the filesystem.
Note: The checking in this recommendation occurs every day at 5am. Alter the frequency and time of the checks in compliance with site policy.</t>
  </si>
  <si>
    <t>Run the following commands to determine if there is a `cron` job scheduled to run the aide check.
# crontab -u root -l | grep aide
# grep -r aide /etc/cron.* /etc/crontab
Ensure a cron job in compliance with site policy is returned.
OR
Run the following commands to verify that aidecheck.service and aidcheck.timer are enabled and aidecheck.timer is running
# systemctl is-enabled aidecheck.service
# systemctl is-enabled aidecheck.timer
# systemctl status aidecheck.timer</t>
  </si>
  <si>
    <t>Regular system sweeps with AIDE have been enabled.</t>
  </si>
  <si>
    <t xml:space="preserve">IF cron will be used to schedule and run aide check_
Run the following command:
# crontab -u root -e
Add the following line to the crontab:
0 5 * * * /usr/sbin/aide --check
Or
IF aidecheck.service and aidecheck.timer will be used to schedule and run aide check:_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
</t>
  </si>
  <si>
    <t>Regularly check filesystem integrity to determine on a regular basis if critical files have been changed in an unauthorized fashion. One method to achieve the recommended state is to execute the following: 
IF cron will be used to schedule and run aide check_
Run the following command:
# crontab -u root -e
Add the following line to the crontab:
0 5 * * * /usr/sbin/aide --check
Or IF aidecheck.service and aidecheck.timer will be used to schedule and run aide check:_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</si>
  <si>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To close this finding, please provide a screenshot showing results of the "# crontab -u root -e" command with the agency's CAP.</t>
  </si>
  <si>
    <t>SUSE15-28</t>
  </si>
  <si>
    <t>Setting the boot loader password will require that anyone rebooting the system must enter a password before being able to set command line boot parameters
Notes:
This recommendation is designed around the grub2 bootloader, if LILO or another bootloader is in use in your environment enact equivalent settings.
Replace `/boot/grub2/grub.cfg with the appropriate grub configuration file for your environment
The information can be placed in any /etc/grub.d file as long as that file is incorporated into grub.cfg
The superuser/user information and password should not be contained in the /etc/grub.d/00_header file.
 A custom file, such as `/etc/grub.d/40custom` should be used so it is not overwritten should the Grub package be updated.</t>
  </si>
  <si>
    <t>Run the following commands:
# grep "^\s*set superusers" /boot/grub2/grub.cfg
set superusers="&lt;username&gt;"
# grep "^\s*password" /boot/grub2/grub.cfg
password_pbkdf2 &lt;username&gt; &lt;encrypted-password&gt;</t>
  </si>
  <si>
    <t>create an encrypted password with grub2-mkpasswd-pbkdf2:
# grub2-mkpasswd-pbkdf2
Enter password: &lt;password&gt;
Reenter password: &lt;password&gt;
Your PBKDF2 is &lt;encrypted-password&gt;
Add the following into /etc/grub.d/40_custom
set superusers="&lt;username&gt;"
password_pbkdf2 &lt;username&gt; &lt;encrypted-password&gt;
Run the following command to update the grub2 configuration:
# grub2-mkconfig -o /boot/grub2/grub.cfg</t>
  </si>
  <si>
    <t>Set the bootloader password to prevent an unauthorized user from entering boot parameters or changing the boot partition. This prevents users from weakening security (e.g. turning off SELinux at boot time)One method to achieve the recommended state is to execute the following:
Create an encrypted password with grub2-mkpasswd-pbkdf2:
# grub2-mkpasswd-pbkdf2
Enter password: &lt;password&gt;
Reenter password: &lt;password&gt;
Your PBKDF2 is &lt;encrypted-password&gt;
Add the following into /etc/grub.d/40_custom
set superusers="&lt;username&gt;"
password_pbkdf2 &lt;username&gt; &lt;encrypted-password&gt;
Run the following command to update the grub2 configuration:
# grub2-mkconfig -o /boot/grub2/grub.cfg</t>
  </si>
  <si>
    <t>SUSE15-29</t>
  </si>
  <si>
    <t>The grub configuration file contains information on boot settings and passwords for unlocking boot options. The grub2 configuration is usually `grub.cfg` stored in `/boot/grub2/`.
Notes:
This recommendation is designed around the grub2 bootloader._
If LILO or another bootloader is in use in your environment:_
Enact equivalent settings_
Replace `/boot/grub2/grub.cfg` and `/boot/grub2/user.cfg` with the appropriate boot configuration files for your environment</t>
  </si>
  <si>
    <t>Run the following command and verify `Uid` and `Gid` are `0/root` and `Access` does not grant permissions to `group` or `other` :
# stat /boot/grub2/grub.cfg
Access: (0600/-rw-------) Uid: ( 0/ root) Gid: ( 0/ root)</t>
  </si>
  <si>
    <t>Configure permissions on the bootloader config file. One method to achieve the recommended state is to execute the following command(s) to set permissions on your grub configuration:
# chown root:root /boot/grub2/grub.cfg
# chmod og-rwx /boot/grub2/grub.cfg</t>
  </si>
  <si>
    <t>SUSE15-30</t>
  </si>
  <si>
    <t xml:space="preserve">Require authentication for single user mode </t>
  </si>
  <si>
    <t>Run the following commands and verify that `/sbin/sulogin` or `/usr/sbin/sulogin` is used as shown:
# grep /systemd-sulogin-shell /usr/lib/systemd/system/rescue.service
ExecStart=-/usr/lib/systemd/systemd-sulogin-shell rescue
# grep /systemd-sulogin-shell /usr/lib/systemd/system/emergency.service
ExecStart=-/usr/lib/systemd/systemd-sulogin-shell emergency</t>
  </si>
  <si>
    <t>Edit /usr/lib/systemd/system/rescue.service and add/modify the following line:
ExecStart=-/usr/lib/systemd/systemd-sulogin-shell rescue
Edit /usr/lib/systemd/system/emergency.service and add/modify the following line:
ExecStart=-/usr/lib/systemd/systemd-sulogin-shell emergency</t>
  </si>
  <si>
    <t>Require authentication for single user mode. One method to accomplish the recommendation is to run the following:
Edit /usr/lib/systemd/system/rescue.service and add/modify the following line:
ExecStart=-/usr/lib/systemd/systemd-sulogin-shell rescue
Edit /usr/lib/systemd/system/emergency.service and add/modify the following line:
ExecStart=-/usr/lib/systemd/systemd-sulogin-shell emergency</t>
  </si>
  <si>
    <t>To close this finding, please provide a screenshot showing Edited /usr/lib/systemd/system/rescue.service and /usr/lib/systemd/system/emergency.service and set ExecStart to use /sbin/sulogin file settings with the agency's CAP.</t>
  </si>
  <si>
    <t>SUSE15-31</t>
  </si>
  <si>
    <t>Run the following commands and verify output matches:
# grep -E "^\s*\*\s+hard\s+core" /etc/security/limits.conf /etc/security/limits.d/*
* hard core 0
# sysctl fs.suid_dumpable
fs.suid_dumpable = 0
# grep "fs\.suid_dumpable" /etc/sysctl.conf /etc/sysctl.d/*
fs.suid_dumpable = 0
Run the following command to check if systemd-coredump is installed:
# systemctl is-enabled coredump.service
if `enabled` or `disabled` is returned systemd-coredump is installed</t>
  </si>
  <si>
    <t>1.6</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</si>
  <si>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</si>
  <si>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Restrict core dumps to prevent users from overriding the soft variable. One method to achieve the recommended state is to execute the following:
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</si>
  <si>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To close this finding, please provide a screenshot showing settings of the fs.suid_dumpable variable with the agency's CAP.</t>
  </si>
  <si>
    <t>SUSE15-32</t>
  </si>
  <si>
    <t>Run the following command and verify your kernel has identified and activated NX/XD protection.
# journalctl | grep 'protection: active'
kernel: NX (Execute Disable) protection: active
OR
On systems without journalctl:
# [[ -n $(grep noexec[0-9]*=off /proc/cmdline) || -z $(grep -E -i ' (pae|nx) ' /proc/cpuinfo) || -n $(grep '\sNX\s.*\sprotection:\s' /var/log/dmesg | grep -v active) ]] &amp;&amp; echo "NX Protection is not active"
Nothing should be returned</t>
  </si>
  <si>
    <t>1.6.2</t>
  </si>
  <si>
    <t>Enable XD/NX support. One method to achieve the recommended state is to execute the following:
On 32 bit systems install a kernel with PAE support, no installation is required on 64 bit systems:
If necessary configure your bootloader to load the new kernel and reboot the system. You may need to enable NX or XD support in your bios.</t>
  </si>
  <si>
    <t>SUSE15-33</t>
  </si>
  <si>
    <t>Run the following commands and verify output matches:
# sysctl kernel.randomize_va_space
kernel.randomize_va_space = 2
# grep "kernel\.randomize_va_space" /etc/sysctl.conf /etc/sysctl.d/*
kernel.randomize_va_space = 2</t>
  </si>
  <si>
    <t>1.6.3</t>
  </si>
  <si>
    <t>Set the following parameter in `/etc/sysctl.conf` or a `/etc/sysctl.d/*` file:
kernel.randomize_va_space = 2
Run the following command to set the active kernel parameter:
# sysctl -w kernel.randomize_va_space=2</t>
  </si>
  <si>
    <t>Enable address space layout randomization (ASLR) to make it difficult to write memory page exploits as the memory placement will be consistently shifting. One method to achieve the recommended state is to execute the following: 
Set the following parameter in `/etc/sysctl.conf` or a `/etc/sysctl.d/*` file:
kernel.randomize_va_space = 2
Run the following command to set the active kernel parameter:
# sysctl -w kernel.randomize_va_space=2</t>
  </si>
  <si>
    <t>SUSE15-34</t>
  </si>
  <si>
    <t>Run the following command to verify that 1prelink` is not installed:
# rpm -q prelink
package prelink is not installed</t>
  </si>
  <si>
    <t>1.6.4</t>
  </si>
  <si>
    <t xml:space="preserve">Run the following command to restore binaries to normal:
# prelink -ua
Run the following command to uninstall prelink:
# zypper remove prelink
</t>
  </si>
  <si>
    <t>Restore binaries to normal and uninstall prelink. One method to achieve the recommended state is to execute the following: 
Run the following command to restore binaries to normal:
# prelink -ua
Run the following command to uninstall prelink:
# zypper remove prelink</t>
  </si>
  <si>
    <t>SUSE15-35</t>
  </si>
  <si>
    <t>Remove or Mask nonessential services</t>
  </si>
  <si>
    <t>The nonessential services are removed or masked.</t>
  </si>
  <si>
    <t>The nonessential services are not removed or masked.</t>
  </si>
  <si>
    <t>Remove or Mask nonessential services. One method to achieve the recommended state is to execute the following:
Run the following command to remove the package containing the service:
# zypper remove &lt;package_name&gt;
Or If required packages have a dependency:
Run the following command to stop and mask the service:
# systemctl --now mask &lt;service_name&gt;</t>
  </si>
  <si>
    <t>SUSE15-36</t>
  </si>
  <si>
    <t xml:space="preserve">Run the following command to verify `xinetd` is not installed:
# rpm -q xinetd
package xinetd is not installed
</t>
  </si>
  <si>
    <t>Run the following command to remove xinetd:
# zypper remove xinetd</t>
  </si>
  <si>
    <t>Disable the eXtended InterNET Daemon (xinetd). One method to achieve the recommended state is to execute the following command(s):
# zypper remove xinetd</t>
  </si>
  <si>
    <t>SUSE15-37</t>
  </si>
  <si>
    <t xml:space="preserve">Run the following command to Verify X Windows Server is not installed.
# rpm -qa xorg-x11-server*
</t>
  </si>
  <si>
    <t>Run the following command to remove the X Windows Server packages:
# zypper remove xorg-x11-server*</t>
  </si>
  <si>
    <t>Remove X Window System. One method to achieve the recommended state is to execute the following command(s):
# zypper remove xorg-x11-server*</t>
  </si>
  <si>
    <t>SUSE15-38</t>
  </si>
  <si>
    <t xml:space="preserve">Run one of the following command to verify `avahi-autoipd` and `avahi` are not installed:
# rpm -q avahi-autoipd avahi
package avahi-autoipd is not installed
package avahi is not installed
</t>
  </si>
  <si>
    <t>Run the following commands to stop, mask and remove avahi-autoipd and avahi:
# systemctl stop avahi-daemon.socket avahi-daemon.service
# zypper remove avahi-autoipd avahi</t>
  </si>
  <si>
    <t>Remove avahi-autoipd and avahi. One method to achieve the recommended state is to execute the following command(s):
# systemctl stop avahi-daemon.socket avahi-daemon.service
# zypper remove avahi-autoipd avahi</t>
  </si>
  <si>
    <t>SUSE15-39</t>
  </si>
  <si>
    <t xml:space="preserve">Run the following command to verify `cups` is not installed:
# rpm -q cups
package cups is not installed
</t>
  </si>
  <si>
    <t>Run the following command to remove cups:
# zypper remove cups.</t>
  </si>
  <si>
    <t>Remove the Common Unix Print System (CUPS) to reduce the potential attack surface. One method to achieve the recommended state is to execute the following command(s): Run the following command to disable cups:
# zypper remove cups.</t>
  </si>
  <si>
    <t>SUSE15-40</t>
  </si>
  <si>
    <t xml:space="preserve">Run the following command to verify `dhcp` is not installed:
# rpm -q dhcp
package dhcp is not installed
</t>
  </si>
  <si>
    <t>Run the following command to remove dhcp:
# zypper remove dhcp.</t>
  </si>
  <si>
    <t>Remove the Dynamic Host Configuration Protocol (DHCP) server to reduce the potential attack surface. One method to achieve the recommended state is to execute the following command(s): Run the following command to disable dhcpd:
# zypper remove dhcp.</t>
  </si>
  <si>
    <t>SUSE15-41</t>
  </si>
  <si>
    <t xml:space="preserve">Run the following command to verify `openldap-servers` is not installed:
# rpm -q openldap2
package openldap2 is not installed
</t>
  </si>
  <si>
    <t>Run the following command to remove openldap-servers:
# zypper remove openldap2</t>
  </si>
  <si>
    <t>Remove the Lightweight Directory Access Protocol (LDAP) server to reduce the potential attack surface. One method to achieve the recommended state is to execute the following command(s): 
# zypper remove openldap2</t>
  </si>
  <si>
    <t>SUSE15-42</t>
  </si>
  <si>
    <t>Disable the Lnfs-utils or the nfs-server service is masked</t>
  </si>
  <si>
    <t xml:space="preserve">Run the following command to verify `nfs-utils` and `nfs-kernel-server` are not installed:
# rpm -q nfs-utils nfs-kernel-server
package nfs-utils is not installed
package nfs-kernel-server is not installed
OR
If the `nfs-utils` or `nfs-kernel-server` packages are required as a dependency_
Run the following command to verify that the `nfs-server` service is masked:
# systemctl is-enabled nfs-server
masked
</t>
  </si>
  <si>
    <t>nfs-utils is not installed.</t>
  </si>
  <si>
    <t xml:space="preserve">Run the following commands to remove nfs-utils and nfs-kernel-server:
# zypper remove nfs-utils
# zypper remove nfs-kernel-server
OR IF the nfs-utils or nfs-kernel-server packages are required as a dependency_
Run the following command to stop and mask the nfs-server service:
# systemctl --now mask nfs-server
</t>
  </si>
  <si>
    <t>Remove nfs-utils and nfs-kernel-server. One method to achieve the recommended state is to execute the following command(s):
# zypper remove nfs-utils
# zypper remove nfs-kernel-server</t>
  </si>
  <si>
    <t>SUSE15-43</t>
  </si>
  <si>
    <t>Disable the rpcbind or the  rpcbind services are masked</t>
  </si>
  <si>
    <t xml:space="preserve">Run the following command to verify `rpcbind` is not installed:
# rpm -q rpcbind
package rpcbind is not installed
OR
If the `rpcbind` package is required as a dependency_ 
Run the following commands to verify that the `rpcbind` is masked:
# systemctl is-enabled rpcbind
masked
Run the following command to verify that the `rpcbind.socket` is masked:
# systemctl is-enabled rpcbind.socket
masked
</t>
  </si>
  <si>
    <t>rpcbind is not installed.</t>
  </si>
  <si>
    <t xml:space="preserve">Run the following command to remove nfs-utils:
# zypper remove rpcbind
Or IF the rpcbind package is required as a dependency
Run the following commands to stop and mask the rpcbind and rpcbind.socket services:
# systemctl --now mask rpcbind
# systemctl --now mask rpcbind.socket
</t>
  </si>
  <si>
    <t>Remove rpcbind. One method to achieve the recommended state is to execute the following:
Run the following command to remove nfs-utils:
# zypper remove rpcbind
Or IF the rpcbind package is required as a dependency
Run the following commands to stop and mask the rpcbind and rpcbind.socket services:
# systemctl --now mask rpcbind
# systemctl --now mask rpcbind.socket</t>
  </si>
  <si>
    <t>SUSE15-44</t>
  </si>
  <si>
    <t>Disable DNS Server</t>
  </si>
  <si>
    <t xml:space="preserve">Run one of the following commands to verify `bind` is not installed:
# rpm -q bind
package bind is not installed
</t>
  </si>
  <si>
    <t xml:space="preserve">Domain Name System (DNS) has not been disabled. </t>
  </si>
  <si>
    <t>Run the following command to remove bind:
# zypper remove bind</t>
  </si>
  <si>
    <t>Remove the Domain Name System (DNS) Server. One method to achieve the recommended state is to execute the following command(s):
# zypper remove bind</t>
  </si>
  <si>
    <t>SUSE15-45</t>
  </si>
  <si>
    <t xml:space="preserve">Run the following command to verify `vsftpd` is not installed:
# rpm -q vsftpd
package vsftpd is not installed
</t>
  </si>
  <si>
    <t xml:space="preserve">Run the following command to remove vsftpd:
# zypper remove vsftpd
</t>
  </si>
  <si>
    <t>Remove the Trivial File Transfer Protocol (TFTP) server. One method to achieve the recommended state is to execute the following command(s):
# systemctl disable vsftpd.</t>
  </si>
  <si>
    <t>To close this finding, please provide a screenshot showing removed Trivial File Transfer Protocol (TFTP) server services settings with the agency's CAP.</t>
  </si>
  <si>
    <t>SUSE15-46</t>
  </si>
  <si>
    <t xml:space="preserve">Run the following command to verify `apache2` is not installed:
# rpm -q apache2
package httpd is not installed
</t>
  </si>
  <si>
    <t xml:space="preserve">Run the following command to remove apache2:
# zypper remove apache2
</t>
  </si>
  <si>
    <t>Remove the HTTP Proxy Server. One method to achieve the recommended state is to execute the following command(s):
# zypper remove apache2</t>
  </si>
  <si>
    <t>To close this finding, please provide a screenshot showing removed HTTP Proxy Server settings with the agency's CAP.</t>
  </si>
  <si>
    <t>SUSE15-47</t>
  </si>
  <si>
    <t>`dovecot` is an open source IMAP and POP3 server for Linux based systems.</t>
  </si>
  <si>
    <t xml:space="preserve">Run the following command to verify `dovecot` is not installed:
# rpm -q dovecot
package dovecot is not installed
</t>
  </si>
  <si>
    <t>Run the following command to remove dovecot:
# zypper remove dovecot</t>
  </si>
  <si>
    <t>Remove IMAP and POP3. One method to achieve the recommended state is to execute the following command(s):
# zypper remove dovecot</t>
  </si>
  <si>
    <t>To close this finding, please provide a screenshot showing removed IMAP and POP3 settings with the agency's CAP.</t>
  </si>
  <si>
    <t>SUSE15-48</t>
  </si>
  <si>
    <t xml:space="preserve">Run the following command to verify `samba` is not installed:
# rpm -q samba
package samba is not installed
</t>
  </si>
  <si>
    <t>Run the following command to remove samba:
# zypper remove samba</t>
  </si>
  <si>
    <t>Remove the Samba daemon. One method to achieve the recommended state is to execute the following command(s):
# zypper remove samba</t>
  </si>
  <si>
    <t>To close this finding, please provide a screenshot showing removed Samba daemon settings with the agency's CAP.</t>
  </si>
  <si>
    <t>SUSE15-49</t>
  </si>
  <si>
    <t xml:space="preserve">Run the following command to verify `squid` is not installed:
# rpm -q squid
package squid is not installed
</t>
  </si>
  <si>
    <t>Unless a system is specifically set up to act as a proxy server, it is recommended that the squid package be removed to reduce the potential attack surface.
Note: Several HTTP proxy servers exist. These should be checked and removed unless required.</t>
  </si>
  <si>
    <t>Run the following command to remove the squid package:
# zypper remove squid</t>
  </si>
  <si>
    <t>Disable the HTTP Proxy Server. One method to achieve the recommended state is to execute the following command(s):
# zypper remove squid</t>
  </si>
  <si>
    <t>SUSE15-50</t>
  </si>
  <si>
    <t>Simple Network Management Protocol (SNMP) is a widely used protocol for monitoring the health and welfare of network equipment, computer equipment and devices like UPSs. 
- Net-SNMP is a suite of applications used to implement SNMPv1 (RFC 1157), SNMPv2 (RFCs 1901-1908), and SNMPv3 (RFCs 3411-3418) using both IPv4 and IPv6. 
- Support for SNMPv2 classic (a.k.a. "SNMPv2 historic" - RFCs 1441-1452) was dropped with the 4.0 release of the UCD-snmp package.
- The Simple Network Management Protocol (SNMP) server is used to listen for SNMP commands from an SNMP management system, execute the commands or collect the information and then send results back to the requesting system.</t>
  </si>
  <si>
    <t xml:space="preserve">Run the following command to verify `net-snmp` is not installed:
# rpm -q net-snmp
package net-snmp is not installed
</t>
  </si>
  <si>
    <t>The SNMP server can communicate using `SNMPv1`, which transmits data in the clear and does not require authentication to execute commands. `SNMPv3` replaces the simple/clear text password sharing used in `SNMPv2` with more securely encoded parameters. If the SNMP service is not required, the `net-snmp` package should be removed to reduce the attack surface of the system.
Note: If SNMP is required:
The server should be configured for `SNMP v3` only. `User Authentication` and `Message Encryption` should be configured.
If `SNMP v2` is **absolutely** necessary, modify the community strings' values.</t>
  </si>
  <si>
    <t>Run the following command to remove net-snmpd:
# zypper remove net-snmp</t>
  </si>
  <si>
    <t>Remove the Simple Network Management Protocol (SNMP) Server. One method to accomplish the recommendation is to run the following command:
# zypper remove net-snmp</t>
  </si>
  <si>
    <t>To close this finding, please provide a screenshot showing removed Simple Network Management Protocol (SNMP) Server settings with the agency's CAP.</t>
  </si>
  <si>
    <t>SUSE15-51</t>
  </si>
  <si>
    <t>Run the following command to verify that the MTA is not listening on any non-loopback address ( `127.0.0.1` or `::1` )
# ss -lntu | grep -E ':25\s' | grep -E -v '\s(127.0.0.1|\[?::1\]?):25\s'
Nothing should be returned</t>
  </si>
  <si>
    <t>Edit `/etc/postfix/main.cf` and add the following line to the RECEIVING MAIL section. If the line already exists, change it to look like the line below:
inet_interfaces = loopback-only
Run the following command to restart `postfix`:
# systemctl restart postfix</t>
  </si>
  <si>
    <t>Configure the mail transfer agent for local-only mode. One method to accomplish the recommendation is to run the following:
Edit `/etc/postfix/main.cf` and add the following line to the RECEIVING MAIL section. If the line already exists, change it to look like the line below:
inet_interfaces = loopback-only
Run the following command to restart `postfix`:
# systemctl restart postfix</t>
  </si>
  <si>
    <t>SUSE15-52</t>
  </si>
  <si>
    <t>Disable rsync service or the rsyncd service is masked</t>
  </si>
  <si>
    <t xml:space="preserve">Run the following command to verify that `rsync` is not installed:
# rpm -q rsync
package rsync is not installed
OR
Run the following command to verify the `rsyncd` service is masked:
# systemctl is-enabled rsyncd
masked
</t>
  </si>
  <si>
    <t>rsync is not installed or the rsyncd service is masked.</t>
  </si>
  <si>
    <t>rsync is installed or the rsyncd service is not masked.</t>
  </si>
  <si>
    <t xml:space="preserve">Run the following command to remove the rsync package:
# zypper remove rsync
Or
Run the following command to mask the rsyncd service:
# systemctl --now mask rsyncd
</t>
  </si>
  <si>
    <t>Remove the rsync service since rsyncd service. One method to achieve the recommended state is to execute the following command(s):
# zypper remove rsync</t>
  </si>
  <si>
    <t>To close this finding, please provide a screenshot showing removed rsync service settings with the agency's CAP.</t>
  </si>
  <si>
    <t>SUSE15-53</t>
  </si>
  <si>
    <t xml:space="preserve">Disable NIS Server </t>
  </si>
  <si>
    <t>The `ypserv` package provides the Network Information Service (NIS). This service, formally known as Yellow Pages, is a client-server directory service protocol for distributing system configuration files. The NIS server is a collection of programs that allow for the distribution of configuration files.</t>
  </si>
  <si>
    <t xml:space="preserve">Run the following command to verify `ypserv` is not installed:
# rpm -q ypserv
package ypserv is not installed
</t>
  </si>
  <si>
    <t>Run the following command to remove ypserv:
# zypper remove ypserv</t>
  </si>
  <si>
    <t>Remove the Network Information Service (NIS) Serve. One method to achieve the recommended state is to execute the following command(s):
# zypper remove ypserv</t>
  </si>
  <si>
    <t>To close this finding, please provide a screenshot showing removed Network Information Service (NIS) Server settings with the agency's CAP.</t>
  </si>
  <si>
    <t>SUSE15-54</t>
  </si>
  <si>
    <t>The `telnet` package contains the `telnet` daemon, which accepts connections from users from other systems via the `telnet` protocol.</t>
  </si>
  <si>
    <t xml:space="preserve">Run the following command to verify the `telnet` package is not installed:
rpm -q telnet
package telnet-server is not installed
</t>
  </si>
  <si>
    <t>Run the following command to remove the telnet-server package:
# zypper remove telnet</t>
  </si>
  <si>
    <t>Remove the telnet server. One method to achieve the recommended state is to execute the following command(s):
# zypper remove telnet</t>
  </si>
  <si>
    <t>To close this finding, please provide a screenshot of the removed telnet service settings with the agency's CAP.</t>
  </si>
  <si>
    <t>SUSE15-55</t>
  </si>
  <si>
    <t xml:space="preserve">Disable NIS Client </t>
  </si>
  <si>
    <t xml:space="preserve">Run the following command to verify that the `ypbind` package is not installed:
# rpm -q ypbind
package ypbind is not installed
</t>
  </si>
  <si>
    <t>NIS Client is not installed.</t>
  </si>
  <si>
    <t>NIS Client is installed.</t>
  </si>
  <si>
    <t xml:space="preserve">Run the following command to remove the ypbind package:
# zypper remove ypbind
</t>
  </si>
  <si>
    <t>To close this finding, please provide a screenshot showing telnet server has been removed with the agency's CAP.</t>
  </si>
  <si>
    <t>SUSE15-56</t>
  </si>
  <si>
    <t>Disable rsh Client</t>
  </si>
  <si>
    <t xml:space="preserve">Run the following command to verify that the `rsh` package is not installed:
# rpm -q rsh
package rsh is not installed
</t>
  </si>
  <si>
    <t>The rsh client is not installed</t>
  </si>
  <si>
    <t>The rsh client is installed</t>
  </si>
  <si>
    <t>Run the following command to remove the rsh package:
# zypper remove rsh</t>
  </si>
  <si>
    <t>Remove rsh Client. One method to achieve the recommended state is to execute the following command(s):
# zypper remove rsh</t>
  </si>
  <si>
    <t>To close this finding, please provide a screenshot of the removed rsh client settings with the agency's CAP.</t>
  </si>
  <si>
    <t>SUSE15-57</t>
  </si>
  <si>
    <t>Disable talk Client</t>
  </si>
  <si>
    <t xml:space="preserve">Run the following command to verify that the `talk` package is not installed:
# rpm -q talk
package talk is not installed
</t>
  </si>
  <si>
    <t xml:space="preserve">Talk is disabled. </t>
  </si>
  <si>
    <t xml:space="preserve">The "talk" Client has not been disabled. </t>
  </si>
  <si>
    <t>Run the following command to remove the talk package:
# zypper remove talk</t>
  </si>
  <si>
    <t>Remove the talk server. One method to achieve the recommended state is to execute the following command(s):
# zypper remove talk</t>
  </si>
  <si>
    <t>To close this finding, please provide a screenshot of the ntalk service has been removed with the agency's CAP.</t>
  </si>
  <si>
    <t>SUSE15-58</t>
  </si>
  <si>
    <t xml:space="preserve">Run the following command to verify that the `telnet` package is not installed:
# rpm -q telnet
package telnet is not installed
</t>
  </si>
  <si>
    <t>Run the following command to remove the telnet package:
# zypper remove telnet</t>
  </si>
  <si>
    <t>Remove telnet client. One method to achieve the recommended state is to execute the following command(s):
# zypper remove telnet</t>
  </si>
  <si>
    <t>SUSE15-59</t>
  </si>
  <si>
    <t xml:space="preserve">Run the following command to verify that the `openldap-clients` package is not installed:
# rpm -q openldap2-clients
package openldap2-clients is not installed
</t>
  </si>
  <si>
    <t>Run the following command to remove the openldap-clients package:
# zypper remove openldap2-clients</t>
  </si>
  <si>
    <t xml:space="preserve">Remove the Lightweight Directory Access Protocol (LDAP) client. One method to achieve the recommended state is to execute the following command(s):
# zypper remove openldap2-clients
</t>
  </si>
  <si>
    <t>SUSE15-60</t>
  </si>
  <si>
    <t xml:space="preserve">Run the following command to determine wireless interfaces on the system:
# iw list
Run the following command and verify wireless interfaces are active:
# ip link show up
</t>
  </si>
  <si>
    <t>Disable the use of wireless interfaces. One method to achieve the recommended state is to execute the following command(s):
# ip link set &lt;interface&gt; down
Disable any wireless interfaces in your network configuration.</t>
  </si>
  <si>
    <t>SUSE15-61</t>
  </si>
  <si>
    <t>The `net.ipv4.ip_forward` and `net.ipv6.conf.all.forwarding` flags are used to tell the system whether it can forward packets or not.</t>
  </si>
  <si>
    <t xml:space="preserve">Run the following commands and verify output matches:
# sysctl net.ipv4.ip_forward
net.ipv4.ip_forward = 0
# grep -E -s "^\s*net\.ipv4\.ip_forward\s*=\s*1" /etc/sysctl.conf /etc/sysctl.d/*.conf /usr/lib/sysctl.d/*.conf /run/sysctl.d/*.conf
No value should be returned
If IPv6 is enabled:_
Run the following commands and verify output matches:
# sysctl net.ipv6.conf.all.forwarding
net.ipv6.conf.all.forwarding = 0
# grep -E -s "^\s*net\.ipv6\.conf\.all\.forwarding\s*=\s*1" /etc/sysctl.conf /etc/sysctl.d/*.conf /usr/lib/sysctl.d/*.conf /run/sysctl.d/*.conf
No value should be returned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</si>
  <si>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</si>
  <si>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 xml:space="preserve">Disable the use of IP forwarding. One method to achieve the recommended state is to execute the following
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
</t>
  </si>
  <si>
    <t>SUSE15-62</t>
  </si>
  <si>
    <t>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</si>
  <si>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</si>
  <si>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</si>
  <si>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SUSE15-63</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</si>
  <si>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If IPv6 is enabled:_
Run the following commands and verify output matches:
# sysctl net.ipv6.conf.all.accept_source_route
net.ipv6.conf.all.accept_source_route = 0
# sysctl net.ipv6.conf.default.accept_source_route
net.ipv6.conf.default.accept_source_route = 0
# grep "net\.ipv6\.conf\.all\.accept_source_route" /etc/sysctl.conf /etc/sysctl.d/*
net.ipv4.conf.all.accept_source_route= 0
# grep "net\.ipv6\.conf\.default\.accept_source_route" /etc/sysctl.conf /etc/sysctl.d/*
net.ipv6.conf.default.accept_source_route= 0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</si>
  <si>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not disabled: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</si>
  <si>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Do not accept source routed packets. One method to achieve the recommended state is to execute the following: 
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not disabled: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</si>
  <si>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SUSE15-64</t>
  </si>
  <si>
    <t xml:space="preserve">Do not accept ICMP redirects </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</si>
  <si>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and `net.ipv6.conf.all.accept_redirects` to 0, the system will not accept any ICMP redirect messages, and therefore, won't allow outsiders to update the system's routing tables.</t>
  </si>
  <si>
    <t xml:space="preserve">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If IPv6 is not disabled:
Run the following commands and verify output matches:
# sysctl net.ipv6.conf.all.accept_redirects
net.ipv6.conf.all.accept_redirects = 0
# sysctl net.ipv6.conf.default.accept_redirects
net.ipv6.conf.default.accept_redirects = 0
# grep "net\.ipv6\.conf\.all\.accept_redirects" /etc/sysctl.conf /etc/sysctl.d/*
net.ipv6.conf.all.accept_redirects= 0
# grep "net\.ipv6\.conf\.default\.accept_redirects" /etc/sysctl.conf /etc/sysctl.d/*
net.ipv6.conf.default.accept_redirects= 0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</si>
  <si>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</si>
  <si>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Reject ICMP redirect messages. One method to achieve the recommended state is to execute the following: 
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</si>
  <si>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SUSE15-65</t>
  </si>
  <si>
    <t xml:space="preserve">Do not accept secure ICMP redirects </t>
  </si>
  <si>
    <t xml:space="preserve">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
</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</si>
  <si>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</si>
  <si>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Reject secure ICMP redirect messages. One method to achieve the recommended state is to execute the following: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</si>
  <si>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To close this finding, please provide a screenshot showing parameters in /etc/sysctl.conf or a /etc/sysctl.d/* file settings with the agency's CAP.</t>
  </si>
  <si>
    <t>SUSE15-66</t>
  </si>
  <si>
    <t xml:space="preserve">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
</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</si>
  <si>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</si>
  <si>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 xml:space="preserve">Log suspicious packets to allow an administrator to investigate the possibility that an attacker is sending spoofed packets to their system. One method to achieve the recommended state is to execute the following: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
</t>
  </si>
  <si>
    <t>SUSE15-67</t>
  </si>
  <si>
    <t>Run the following commands and verify output matches:
# sysctl net.ipv4.icmp_echo_ignore_broadcasts
net.ipv4.icmp_echo_ignore_broadcasts = 1
# grep "net\.ipv4\.icmp_echo_ignore_broadcasts" /etc/sysctl.conf /etc/sysctl.d/*
net.ipv4.icmp_echo_ignore_broadcasts = 1</t>
  </si>
  <si>
    <t>Set the following parameters in /etc/sysctl.conf or a /etc/sysctl.d/* file:
net.ipv4.icmp_echo_ignore_broadcasts = 1
Run the following commands to set the active kernel parameters:
# sysctl -w net.ipv4.icmp_echo_ignore_broadcasts=1
# sysctl -w net.ipv4.route.flush=1</t>
  </si>
  <si>
    <t>Set Broadcast ICMP Requests to Ignored. One method to achieve the recommended state is to execute the following:
Set the following parameters in /etc/sysctl.conf or a /etc/sysctl.d/* file:
net.ipv4.icmp_echo_ignore_broadcasts = 1
Run the following commands to set the active kernel parameters:
# sysctl -w net.ipv4.icmp_echo_ignore_broadcasts=1
# sysctl -w net.ipv4.route.flush=1</t>
  </si>
  <si>
    <t>SUSE15-68</t>
  </si>
  <si>
    <t xml:space="preserve">Run the following commands and verify output matches:
# sysctl net.ipv4.icmp_ignore_bogus_error_responses
net.ipv4.icmp_ignore_bogus_error_responses = 1
# grep "net.ipv4.icmp_ignore_bogus_error_responses" /etc/sysctl.conf /etc/sysctl.d/*
net.ipv4.icmp_ignore_bogus_error_responses = 1
</t>
  </si>
  <si>
    <t>Set the following parameter in /etc/sysctl.conf or a /etc/sysctl.d/* file:
net.ipv4.icmp_ignore_bogus_error_responses = 1
Run the following commands to set the active kernel parameters:
# sysctl -w net.ipv4.icmp_ignore_bogus_error_responses=1
# sysctl -w net.ipv4.route.flush=1</t>
  </si>
  <si>
    <t>Set Bogus ICMP Responses to Ignored. One method to achieve the recommended state is to execute the following:
Set the following parameter in /etc/sysctl.conf or a /etc/sysctl.d/* file:
net.ipv4.icmp_ignore_bogus_error_responses = 1
Run the following commands to set the active kernel parameters:
# sysctl -w net.ipv4.icmp_ignore_bogus_error_responses=1
# sysctl -w net.ipv4.route.flush=1</t>
  </si>
  <si>
    <t>SUSE15-69</t>
  </si>
  <si>
    <t xml:space="preserve">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
</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</si>
  <si>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</si>
  <si>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Enable Reverse Path Filtering. One method to achieve the recommended state is to execute the following: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</si>
  <si>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To close this finding, please provide a screenshot showing parameters in   /etc/sysctl.conf or a /etc/sysctl.d/* file with the agency's CAP.</t>
  </si>
  <si>
    <t>SUSE15-70</t>
  </si>
  <si>
    <t xml:space="preserve">Run the following commands and verify output matches:
# sysctl net.ipv4.tcp_syncookies
net.ipv4.tcp_syncookies = 1
# grep "net\.ipv4\.tcp_syncookies" /etc/sysctl.conf /etc/sysctl.d/*
net.ipv4.tcp_syncookies = 1
</t>
  </si>
  <si>
    <t>Set the following parameters in /etc/sysctl.conf or a /etc/sysctl.d/* file:
net.ipv4.tcp_syncookies = 1
Run the following commands to set the active kernel parameters:
# sysctl -w net.ipv4.tcp_syncookies=1
# sysctl -w net.ipv4.route.flush=1</t>
  </si>
  <si>
    <t>Enable TCP SYN Cookies. One method to achieve the recommended state is to execute the following:
Set the following parameters in /etc/sysctl.conf or a /etc/sysctl.d/* file:
net.ipv4.tcp_syncookies = 1
Run the following commands to set the active kernel parameters:
# sysctl -w net.ipv4.tcp_syncookies=1
# sysctl -w net.ipv4.route.flush=1</t>
  </si>
  <si>
    <t>To close this finding, please provide a screenshot showing parameters in    /etc/sysctl.conf or a /etc/sysctl.d/* file with the agency's CAP.</t>
  </si>
  <si>
    <t>SUSE15-71</t>
  </si>
  <si>
    <t xml:space="preserve">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</si>
  <si>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</si>
  <si>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Set IPv6 Router Advertisements to not accepted. One method to achieve the recommended state is to execute the following:
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</si>
  <si>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SUSE15-72</t>
  </si>
  <si>
    <t xml:space="preserve">Run the following command and verify that other has no permissions on any files and group does not have write or execute permissions on any files:
# find /var/log -type f -perm /g+wx,o+rwx -exec ls -l {} \;
Nothing should be returned
</t>
  </si>
  <si>
    <t>Run the following commands to set permissions on all existing log files:
find /var/log -type f -exec chmod g-wx,o-rwx "{}" + -o -type d -exec chmod g-wx,o-rwx "{}" +
_Note: The configuration for your logging software or services may need to also be modified for any logs that had incorrect permissions, otherwise, the permissions may be reverted to the incorrect permissions_</t>
  </si>
  <si>
    <t>Configure permissions on all logfiles. One method to achieve the recommended state is to execute the following command(s):
find /var/log -type f -exec chmod g-wx,o-rwx "{}" + -o -type d -exec chmod g-wx,o-rwx "{}" +</t>
  </si>
  <si>
    <t>SUSE15-73</t>
  </si>
  <si>
    <t>The system includes the capability of rotating log files regularly to avoid filling up the system with logs or making the log's size unmanageable. The file `/etc/logrotate.d/syslog` is the configuration file used to rotate log files created by `syslog` or `rsyslog`.
_Note: If no `maxage` setting is set for logrotate a situation can occur where logrotate is interrupted and fails to delete rotated logfiles. It is recommended to set this to a value greater than the longest any log file should exist on your system to ensure that any such logfile is removed but standard rotation settings are not overridden._</t>
  </si>
  <si>
    <t>Configure logrotate. One method to achieve the recommended state is to execute the following:
Edit `/etc/logrotate.conf` and `/etc/logrotate.d/*` to ensure logs are rotated according to site policy.</t>
  </si>
  <si>
    <t>SUSE15-74</t>
  </si>
  <si>
    <t xml:space="preserve">Run the following command:
# cat /etc/securetty
</t>
  </si>
  <si>
    <t>SUSE15-75</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</si>
  <si>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groups to execute `su`. This group should be empty to reinforce the use of `sudo` for privileged access.</t>
  </si>
  <si>
    <t>Run the following command and verify the output matches the line:
# grep -E '^\s*auth\s+required\s+pam_wheel\.so\s+(\S+\s+)*use_uid\s+(\S+\s+)*group=\S+\s*(\S+\s*)*(\s+#.*)?$' /etc/pam.d/su
auth required pam_wheel.so use_uid group=&lt;group_name&gt;
Run the following command and verify that the group specified in `&lt;group_name&gt;` contains no users:
# grep &lt;group_name&gt; /etc/group
&lt;group_name&gt;:x:&lt;GID&gt;:
There should be no users listed after the Group ID field.</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</si>
  <si>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</si>
  <si>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the su command. One method to achieve the recommended state is to execute the following:
Create an empty group that will be specified for use of the su command. The group should be named according to site policy.
Example
# groupadd sugroup
Add the following line to the /etc/pam.d/su file, specifying the empty group:
auth required pam_wheel.so use_uid group=sugroup</t>
  </si>
  <si>
    <t>SUSE15-76</t>
  </si>
  <si>
    <t xml:space="preserve">If `cron` is installed:_
Run the following commands to verify `cron` is enabled and running:
# systemctl is-enabled cron
enabled
# systemctl status cron | grep 'Active: active (running) '
Active: active (running) since &lt;Day Date Time&gt;
</t>
  </si>
  <si>
    <t xml:space="preserve">Run the following command to enable and start `cron`:
# systemctl --now enable cron
_OR_
Run the following command to remove `cron`:
# zypper remove cronie
</t>
  </si>
  <si>
    <t>Enable the cron daemon. One method to achieve the recommended state is to execute the following command(s):
# systemctl --now enable cron</t>
  </si>
  <si>
    <t>SUSE15-77</t>
  </si>
  <si>
    <t xml:space="preserve">If `cron` is installed:_
Run the following command and verify `Uid` and `Gid` are both `0/root` and `Access` does not grant permissions to `group` or `other`:
# stat /etc/crontab
Access: (0600/-rw-------) Uid: ( 0/ root) Gid: ( 0/ root)
</t>
  </si>
  <si>
    <t>Run the following commands to set ownership and permissions on /etc/crontab:
# chown root:root /etc/crontab
# chmod u-x,og-rwx /etc/crontab
Or
Run the following command to remove cron:
# zypper remove cronie</t>
  </si>
  <si>
    <t>SUSE15-78</t>
  </si>
  <si>
    <t>If `cron` is installed:_
Run the following command and verify `Uid` and `Gid` are both `0/root` and `Access` does not grant permissions to `group` or `other` :
# stat /etc/cron.hourly/
Access: (0700/drwx------) Uid: ( 0/ root) Gid: ( 0/ root)</t>
  </si>
  <si>
    <t>Run the following commands to set ownership and permissions on the /etc/cron.hourly/ directory:
# chown root:root /etc/cron.hourly/
# chmod og-rwx /etc/cron.hourly/
Or Run the following command to remove cron
# zypper remove cronie</t>
  </si>
  <si>
    <t>SUSE15-79</t>
  </si>
  <si>
    <t>If `cron` is installed:_
Run the following command and verify `Uid` and `Gid` are both `0/root` and `Access` does not grant permissions to `group` or `other` :
# stat /etc/cron.daily/
Access: (0700/drwx------) Uid: ( 0/ root) Gid: ( 0/ root)</t>
  </si>
  <si>
    <t>Run the following commands to set ownership and permissions on /etc/cron.daily directory:
# chown root:root /etc/cron.daily
# chmod og-rwx /etc/cron.daily
Or Run the following command to remove cron:
# zypper remove cronie</t>
  </si>
  <si>
    <t>SUSE15-80</t>
  </si>
  <si>
    <t>If `cron` is installed_
Run the following command and verify `Uid` and `Gid` are both `0/root` and `Access` does not grant permissions to `group` or `other` :
# stat /etc/cron.weekly
Access: (0700/drwx------) Uid: ( 0/ root) Gid: ( 0/ root)</t>
  </si>
  <si>
    <t>Run the following commands to set ownership and permissions on /etc/cron.weekly/ directory:
# chown root:root /etc/cron.weekly/
# chmod og-rwx /etc/cron.weekly/
Or Run the following command to remove cron:
# zypper remove cronie</t>
  </si>
  <si>
    <t>SUSE15-81</t>
  </si>
  <si>
    <t xml:space="preserve">If `cron` is installed:_
Run the following command and verify `Uid` and `Gid` are both `0/root` and `Access` does not grant permissions to `group` or `other`:
# stat /etc/cron.monthly/
Access: (0700/drwx------) Uid: ( 0/ root) Gid: ( 0/ root)
</t>
  </si>
  <si>
    <t>Run the following commands to set ownership and permissions on /etc/cron.monthly directory:
# chown root:root /etc/cron.monthly
# chmod og-rwx /etc/cron.monthly
Or Run the following command to remove cron:
# zypper remove cronie</t>
  </si>
  <si>
    <t>SUSE15-82</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</si>
  <si>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</si>
  <si>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If `cron` is installed:_
Run the following command and verify `Uid` and `Gid` are both `0/root` and `Access` does not grant permissions to `group` or `other` :
# stat /etc/cron.d
Access: (0700/drwx------) Uid: ( 0/ root) Gid: ( 0/ root)
</t>
  </si>
  <si>
    <t>Run the following commands to set ownership and permissions on /etc/cron.d directory:
# chown root:root /etc/cron.d
# chmod og-rwx /etc/cron.d
Or Run the following command to remove cron:
# zypper remove cronie</t>
  </si>
  <si>
    <t>Configure Permissions on /etc/cron.d.  One method to achieve the recommended state is to execute the following command(s):
# chown root:root /etc/cron.d
# chmod og-rwx /etc/cron.d</t>
  </si>
  <si>
    <t>SUSE15-83</t>
  </si>
  <si>
    <t>If `cron` is installed in the system, configure `/etc/cron.allow` to allow specific users to use these services. If `/etc/cron.allow` does not exist, then `/etc/cron.deny` is checked. Any user not specifically defined in those files is allowed to use cron. By removing the file, only users in `/etc/cron.allow` are allowed to use cron. 
_Note: Even though a given user is not listed in `cron.allow`, cron jobs can still be run as that user. The `cron.allow` file only controls administrative access to the crontab command for scheduling and modifying cron jobs._</t>
  </si>
  <si>
    <t xml:space="preserve">If `cron` is installed:_
Run the following command and verify `/etc/cron.deny` does not exist:
# stat /etc/cron.deny
stat: cannot stat `/etc/cron.deny': No such file or directory
Run the following command and verify `Uid` and `Gid` are both `0/root` and `Access` does not grant permissions to `group` or `other` for `/etc/cron.allow`:
# stat /etc/cron.allow
Access: (0600/-rw-------) Uid: ( 0/ root) Gid: ( 0/ root)
</t>
  </si>
  <si>
    <t xml:space="preserve">cron has not been restricted to authorized users. </t>
  </si>
  <si>
    <t>Run the following command to remove /etc/cron.deny:
# rm /etc/cron.deny
Run the following command to create /etc/cron.allow
# touch /etc/cron.allow
Run the following commands to set the owner and permissions on /etc/cron.allow:
# chown root:root /etc/cron.allow
# chmod u-x,og-rwx /etc/cron.allow
Or Run the following command to remove cron
# zypper remove cronie</t>
  </si>
  <si>
    <t>Restrict cron to authorized users only. One method to achieve the recommended state is to execute the following:
Run the following command to remove /etc/cron.deny:
# rm /etc/cron.deny
Run the following command to create /etc/cron.allow
# touch /etc/cron.allow
Run the following commands to set the owner and permissions on /etc/cron.allow:
# chown root:root /etc/cron.allow
# chmod u-x,og-rwx /etc/cron.allow</t>
  </si>
  <si>
    <t>To close this finding, please provide a screenshot of the contents of the /etc/cron.allow  settings with the agency's CAP.</t>
  </si>
  <si>
    <t>SUSE15-84</t>
  </si>
  <si>
    <t>If `at` is installed in the system, configure `/etc/at.allow` to allow specific users to use these services. If `/etc/at.allow` does not exist, then `/etc/at.deny` is checked. Any user not specifically defined in those files is allowed to use at. By removing the file, only users in `/etc/at.allow` are allowed to use at. 
_Note: Even though a given user is not listed in `at.allow`, at jobs can still be run as that user. The `at.allow` file only controls administrative access to the at command for scheduling and modifying at jobs._</t>
  </si>
  <si>
    <t xml:space="preserve">If `at` is installed:_
Run the following command and verify `/etc/at.deny` does not exist:
# stat /etc/at.deny
stat: cannot stat `/etc/at.deny': No such file or directory
Run the following command and verify `Uid` and `Gid` are both `0/root` and `Access` does not grant permissions to `group` or `other` for `/etc/at.allow`:
# stat /etc/at.allow
Access: (0600/-rw-------) Uid: ( 0/ root) Gid: ( 0/ root)
</t>
  </si>
  <si>
    <t>at is restricted to authorized users.</t>
  </si>
  <si>
    <t>at is not restricted to authorized users.</t>
  </si>
  <si>
    <t>5.1.9</t>
  </si>
  <si>
    <t>Run the following command to remove /etc/at.deny:
# rm /etc/at.deny
Run the following command to create /etc/at.allow
# touch /etc/at.allow
Run the following commands to set the owner and permissions on /etc/at.allow:
# chown root:root /etc/at.allow
# chmod u-x,og-rwx /etc/at.allow
Or Run the following command to remove at:
# zypper remove at</t>
  </si>
  <si>
    <t>Restrict at to authorized users only. One method to achieve the recommended state is to execute the following:
Run the following command to remove /etc/at.deny:
# rm /etc/at.deny
Run the following command to create /etc/at.allow
# touch /etc/at.allow
Run the following commands to set the owner and permissions on /etc/at.allow:
# chown root:root /etc/at.allow
# chmod u-x,og-rwx /etc/at.allow</t>
  </si>
  <si>
    <t>To close this finding, please provide a screenshot of the contents of the  /etc/at.allow file settings with the agency's CAP.</t>
  </si>
  <si>
    <t>SUSE15-85</t>
  </si>
  <si>
    <t xml:space="preserve">Run the following command and verify `Uid` and `Gid` are both `0/root` and `Access` does not grant permissions to `group` or `other`:
# stat /etc/ssh/sshd_config
Access: (0600/-rw-------) Uid: ( 0/ root) Gid: ( 0/ root)
</t>
  </si>
  <si>
    <t>Run the following commands to set ownership and permissions on /etc/ssh/sshd_config:
# chown root:root /etc/ssh/sshd_config
# chmod og-rwx /etc/ssh/sshd_config</t>
  </si>
  <si>
    <t>SUSE15-86</t>
  </si>
  <si>
    <t>Set ownership and permissions on the private SSH host key files</t>
  </si>
  <si>
    <t xml:space="preserve">_NOTE: Either mode 0640 with owner root and group ssh_keys OR mode 0600 with owner root and group root is acceptable_
Run the following command and verify either:
Uid is 0/root and Gid is &lt;gid&gt;/ssh_keys and permissions `0640` or more restrictive:
 OR
Uid is 0/root and Gid is 0/root and permissions are `0600` or more restrictive:
# find /etc/ssh -xdev -type f -name 'ssh_host_*_key' -exec stat {} \;
_Example Output:_
 File: ‘/etc/ssh/ssh_host_rsa_key’
 Size: 1679 Blocks: 8 IO Block: 4096 regular file
Device: ca01h/51713d Inode: 8628138 Links: 1
Access: (0640/-rw-r-----) Uid: ( 0/ root) Gid: ( 993/ssh_keys)
Access: 2018-10-22 18:24:56.861750616 +0000
Modify: 2018-10-22 18:24:56.861750616 +0000
Change: 2018-10-22 18:24:56.873750616 +0000
 Birth: -
 File: ‘/etc/ssh/ssh_host_ecdsa_key’
 Size: 227 Blocks: 8 IO Block: 4096 regular file
Device: ca01h/51713d Inode: 8631760 Links: 1
Access: (0640/-rw-r-----) Uid: ( 0/ root) Gid: ( 993/ssh_keys)
Access: 2018-10-22 18:24:56.897750616 +0000
Modify: 2018-10-22 18:24:56.897750616 +0000
Change: 2018-10-22 18:24:56.905750616 +0000
 Birth: -
 File: ‘/etc/ssh/ssh_host_ed25519_key’
 Size: 387 Blocks: 8 IO Block: 4096 regular file
Device: ca01h/51713d Inode: 8631762 Links: 1
Access: (0640/-rw-r-----) Uid: ( 0/ root) Gid: ( 993/ssh_keys)
Access: 2018-10-22 18:24:56.945750616 +0000
Modify: 2018-10-22 18:24:56.945750616 +0000
Change: 2018-10-22 18:24:56.957750616 +0000
 Birth: -
</t>
  </si>
  <si>
    <t>Ownership and permissions have been set on the private SSH host key files.</t>
  </si>
  <si>
    <t>Ownership and permissions have not been set on the private SSH host key files.</t>
  </si>
  <si>
    <t>Run the following commands to set permissions, ownership, and group on the private SSH host key files:
# find /etc/ssh -xdev -type f -name 'ssh_host_*_key' -exec chmod u-x,g-wx,o-rwx {} \;
# find /etc/ssh -xdev -type f -name 'ssh_host_*_key' -exec chown root:ssh_keys {} \;</t>
  </si>
  <si>
    <t>Set ownership and permissions on the private SSH host key files. One method to achieve the recommended state is to execute the following command(s):
# find /etc/ssh -xdev -type f -name 'ssh_host_*_key' -exec chmod u-x,g-wx,o-rwx {} \;
# find /etc/ssh -xdev -type f -name 'ssh_host_*_key' -exec chown root:ssh_keys {} \;</t>
  </si>
  <si>
    <t>SUSE15-87</t>
  </si>
  <si>
    <t xml:space="preserve">Run the following command and verify Access does not grant write or execute permissions to group or other for all returned files:
# find /etc/ssh -xdev -type f -name 'ssh_host_*_key.pub' -exec stat {} \;
_Example Output:_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
</t>
  </si>
  <si>
    <t>Permissions and ownership have been set on the SSH host public key files.</t>
  </si>
  <si>
    <t>Permissions and ownership have not been set on the SSH host public key files.</t>
  </si>
  <si>
    <t>Run the following commands to set permissions and ownership on the SSH host public key files
# find /etc/ssh -xdev -type f -name 'ssh_host_*_key.pub' -exec chmod u-x,go-wx {} \;
#find /etc/ssh -xdev -type f -name 'ssh_host_*_key.pub' -exec chown root:root {} \;</t>
  </si>
  <si>
    <t>Set permissions and ownership on the SSH host public key files. One method to achieve the recommended state is to execute the following command(s):
# find /etc/ssh -xdev -type f -name 'ssh_host_*_key.pub' -exec chmod u-x,go-wx {} \;
#find /etc/ssh -xdev -type f -name 'ssh_host_*_key.pub' -exec chown root:root {} \;</t>
  </si>
  <si>
    <t>SUSE15-88</t>
  </si>
  <si>
    <t>There are several options available to limit which users and group can access the system via SSH. It is recommended that at least one of the following options be leveraged:
- `AllowUsers`:
 -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 variable gives the system administrator the option of allowing specific groups of users to `ssh` into the system. The list consists of space separated group names. Numeric group IDs are not recognized with this variable.
- `DenyUsers`:
 -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</si>
  <si>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
sshd -T | grep -E '^\s*(allow|deny)(users|groups)\s+\S+'
Verify that the output matches at least one of the following lines:
allowusers &lt;userlist&gt;
allowgroups &lt;grouplist&gt;
denyusers &lt;userlist&gt;
denygroups &lt;grouplist&gt;
</t>
  </si>
  <si>
    <t>Edit the /etc/ssh/sshd_config file to set one or more of the parameter as follows:
AllowUsers &lt;userlist&gt;
Or
AllowGroups &lt;grouplist&gt;
Or
DenyUsers &lt;userlist&gt;
Or
DenyGroups &lt;grouplist&gt;</t>
  </si>
  <si>
    <t>Limit SSH access. One method to achieve the recommended state is to execute the following:
Edit the /etc/ssh/sshd_config file to set one or more of the parameter as follows:
AllowUsers &lt;userlist&gt;
Or
AllowGroups &lt;grouplist&gt;
Or
DenyUsers &lt;userlist&gt;
Or
DenyGroups &lt;grouplist&gt;</t>
  </si>
  <si>
    <t>SUSE15-89</t>
  </si>
  <si>
    <t>Set SSH LogLevel to 'INFO.' or 'VERBOSE'</t>
  </si>
  <si>
    <t>`INFO`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 level specifies that login and logout activity as well as the key fingerprint for any SSH key used for login will be logged. This information is important for SSH key management, especially in legacy environments.</t>
  </si>
  <si>
    <t xml:space="preserve">Run the following command and verify that output matches:
# sshd -T | grep loglevel
loglevel VERBOSE
OR
loglevel INFO
</t>
  </si>
  <si>
    <t>LogLevel is set to INFO or VERBOSE
Output contains the following:
LogLevel INFO
or 
LogLevel VERBOSE</t>
  </si>
  <si>
    <t>LogLevel has not been set to INFO or VERBOSE.</t>
  </si>
  <si>
    <t xml:space="preserve">Edit the `/etc/ssh/sshd_config` file to set the parameter as follows:
LogLevel VERBOSE
_OR_
LogLevel INFO
</t>
  </si>
  <si>
    <t>Set SSH LogLevel to INFO. One method to achieve the recommended state is to execute the following:
Edit the `/etc/ssh/sshd_config` file to set the parameter as follows:
LogLevel VERBOSE
_OR_
LogLevel INFO</t>
  </si>
  <si>
    <t>SUSE15-90</t>
  </si>
  <si>
    <t xml:space="preserve">Run the following command and verify that output `MaxAuthTries` is 3 or less:
# sshd -T | grep maxauthtries
maxauthtries 3
</t>
  </si>
  <si>
    <t>Setting the `MaxAuthTries` parameter to a low number will minimize the risk of successful brute force attacks to the SSH server. While the recommended setting is 3, set the number based on site policy.</t>
  </si>
  <si>
    <t>Edit the /etc/ssh/sshd_config file to set the parameter as follows:
MaxAuthTries 3</t>
  </si>
  <si>
    <t>Set MaxAuthTries to 3. One method to achieve the recommended state is to execute the following:
Edit the /etc/ssh/sshd_config file to set the parameter as follows:
MaxAuthTries 3</t>
  </si>
  <si>
    <t>SUSE15-91</t>
  </si>
  <si>
    <t>The `IgnoreRhosts` parameter specifies that `.rhosts` and `.shosts` files will not be used in `RhostsRSAAuthentication` or `HostbasedAuthentication`.</t>
  </si>
  <si>
    <t xml:space="preserve">Run the following command and verify that output matches:
# sshd -T | grep ignorerhosts
ignorerhosts yes
</t>
  </si>
  <si>
    <t>Edit the /etc/ssh/sshd_config file to set the parameter as follows:
IgnoreRhosts yes</t>
  </si>
  <si>
    <t>Enable SSH IgnoreRhosts. One method to achieve the recommended state is to execute the following:
Edit the /etc/ssh/sshd_config file to set the parameter as follows:
IgnoreRhosts yes</t>
  </si>
  <si>
    <t>SUSE15-92</t>
  </si>
  <si>
    <t>The `HostbasedAuthentication` parameter specifies if authentication is allowed through trusted hosts via the user of `.rhosts`, or `/etc/hosts.equiv`, along with successful public key client host authentication. This option only applies to SSH Protocol Version 2.</t>
  </si>
  <si>
    <t xml:space="preserve">Run the following command and verify that output matches:
# sshd -T | grep hostbasedauthentication
hostbasedauthentication no
</t>
  </si>
  <si>
    <t>Edit the /etc/ssh/sshd_config file to set the parameter as follows:
HostbasedAuthentication no</t>
  </si>
  <si>
    <t>Disable SSH HostbasedAuthentication. One method to achieve the recommended state is to execute the following:
Edit the /etc/ssh/sshd_config file to set the parameter as follows:
HostbasedAuthentication no</t>
  </si>
  <si>
    <t>SUSE15-93</t>
  </si>
  <si>
    <t>AC-17</t>
  </si>
  <si>
    <t>Remote Access</t>
  </si>
  <si>
    <t>The `PermitRootLogin` parameter specifies if the root user can log in using ssh. The default is no.</t>
  </si>
  <si>
    <t xml:space="preserve">Run the following command and verify that output matches:
# sshd -T | grep permitrootlogin
permitrootlogin no
</t>
  </si>
  <si>
    <t>Disallowing root logins over SSH requires system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</si>
  <si>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</si>
  <si>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Disable SSH root login. One method to achieve the recommended state is to execute the following:
Edit the /etc/ssh/sshd_config file to set the parameter as follows:
PermitRootLogin no</t>
  </si>
  <si>
    <t>SUSE15-94</t>
  </si>
  <si>
    <t xml:space="preserve">Run the following command and verify that output matches:
# sshd -T | grep permitemptypasswords
permitemptypasswords no
</t>
  </si>
  <si>
    <t>Edit the /etc/ssh/sshd_config file to set the parameter as follows:
PermitEmptyPasswords no</t>
  </si>
  <si>
    <t xml:space="preserve">Disable SSH PermitEmptyPasswords. One method to achieve the recommended state is to execute the following:
Edit the /etc/ssh/sshd_config file to set the parameter as follows:
PermitEmptyPasswords no
</t>
  </si>
  <si>
    <t>SUSE15-95</t>
  </si>
  <si>
    <t xml:space="preserve">Run the following command and verify that output matches:
# sshd -T | grep permituserenvironment
permituserenvironment no
</t>
  </si>
  <si>
    <t>Edit the /etc/ssh/sshd_config file to set the parameter as follows:
PermitUserEnvironment no</t>
  </si>
  <si>
    <t xml:space="preserve">Disable the SSH PermitUserEnvironment. One method to achieve the recommended state is to execute the following:
Edit the /etc/ssh/sshd_config file to set the parameter as follows:
PermitUserEnvironment no
</t>
  </si>
  <si>
    <t>SUSE15-96</t>
  </si>
  <si>
    <t>Use approved ciphers only.</t>
  </si>
  <si>
    <t xml:space="preserve">This variable limits the ciphers that SSH can use during communication.
_Notes:_
Some organizations may have stricter requirements for approved ciphers. Ensure that ciphers used are in compliance with site policy_
The only "strong" ciphers currently FIPS 140-2 compliant are: aes256-ctr,aes192-ctr,aes128-ctr_
CVE-2013-4548 referenced bellow applies to OpenSSH versions 6.2 and 6.3. If running these versions of Open SSH, Please upgrade to version 6.4 or later to fix the vulnerability, or disable AES-GCM in the server configuration_
The Following are the supported ciphers in openSSH 7.9:
3des-cbc
aes128-cbc
aes192-cbc
aes256-cbc
aes128-ctr
aes192-ctr
aes256-ctr
aes128-gcm@openssh.com
aes256-gcm@openssh.com
chacha20-poly1305@openssh.com
</t>
  </si>
  <si>
    <t xml:space="preserve">Run the following command and verify that output does not contain any of the listed weak ciphers
# sshd -T | grep ciphers
Weak Ciphers:
3des-cbc
aes128-cbc
aes192-cbc
aes256-cbc
</t>
  </si>
  <si>
    <t>Only strong approved Ciphers are used</t>
  </si>
  <si>
    <t>Weak Ciphers are used.</t>
  </si>
  <si>
    <t>Weak ciphers that are used for authentication to the cryptographic module cannot be relied upon to provide confidentiality or integrity, and system data may be compromised.
- The DES, Triple DES, and Blowfish ciphers, as used in SSH, have a birthday bound of approximately four billion blocks, which makes it easier for remote attackers to obtain cleartext data via a birthday attack against a long-duration encrypted session, aka a "Sweet32" attack
- The RC4 algorithm, as used in the TLS protocol and SSL protocol, does not properly combine state data with key data during the initialization phase, which makes it easier for remote attackers to conduct plaintext-recovery attacks against the initial bytes of a stream by sniffing network traffic that occasionally relies on keys affected by the Invariance Weakness, and then using a brute-force approach involving LSB values, aka the "Bar Mitzvah" issue
- The passwords used during an SSH session encrypted with RC4 can be recovered by an attacker who is able to capture and replay the session
- Error handling in the SSH protocol; Client and Server, when using a block cipher algorithm in Cipher Block Chaining (CBC) mode, makes it easier for remote attackers to recover certain plaintext data from an arbitrary block of ciphertext in an SSH session via unknown vectors
- The mm_newkeys_from_blob function in monitor_wrap.c, when an AES-GCM cipher is used, does not properly initialize memory for a MAC context data structure, which allows remote authenticated users to bypass intended ForceCommand and login-shell restrictions via packet data that provides a crafted callback address</t>
  </si>
  <si>
    <t>Edit the /etc/ssh/sshd_config file add/modify the Ciphers line to contain a comma separated list of the site approved ciphers
Example:
Ciphers chacha20-poly1305@openssh.com,aes256-gcm@openssh.com,aes128-gcm@openssh.com,aes256-ctr,aes192-ctr,aes128-ctr</t>
  </si>
  <si>
    <t>Use approved ciphers only. One method to achieve the recommended state is to execute the following:
Edit the /etc/ssh/sshd_config file add/modify the Ciphers line to contain a comma separated list of the site approved ciphers
Example:
Ciphers chacha20-poly1305@openssh.com,aes256-gcm@openssh.com,aes128-gcm@openssh.com,aes256-ctr,aes192-ctr,aes128-ctr</t>
  </si>
  <si>
    <t>To close this finding, please provide a screenshot showing only approved ciphers are used with the agency's CAP.</t>
  </si>
  <si>
    <t>SUSE15-97</t>
  </si>
  <si>
    <t>Ensure only pproved MAC algorithms are used</t>
  </si>
  <si>
    <t xml:space="preserve">This variable limits the types of MAC algorithms that SSH can use during communication.
_Notes:_
Some organizations may have stricter requirements for approved MACs. Ensure that MACs used are in compliance with site policy_
The only "strong" MACs currently FIPS 140-2 approved are hmac-sha2-256 and hmac-sha2-512_
The Supported MACs are:
hmac-md5
hmac-md5-96
hmac-sha1
hmac-sha1-96
hmac-sha2-256
hmac-sha2-512
umac-64@openssh.com
umac-128@openssh.com
hmac-md5-etm@openssh.com
hmac-md5-96-etm@openssh.com
hmac-sha1-etm@openssh.com
hmac-sha1-96-etm@openssh.com
hmac-sha2-256-etm@openssh.com
hmac-sha2-512-etm@openssh.com
umac-64-etm@openssh.com
umac-128-etm@openssh.com
</t>
  </si>
  <si>
    <t xml:space="preserve">Run the following command and verify that output does not contain any of the listed weak MAC algorithms:
# sshd -T | grep -i "MACs"
Weak MAC algorithms:
hmac-md5
hmac-md5-96
hmac-ripemd160
hmac-sha1
hmac-sha1-96
umac-64@openssh.com
umac-128@openssh.com
hmac-md5-etm@openssh.com
hmac-md5-96-etm@openssh.com
hmac-ripemd160-etm@openssh.com
hmac-sha1-etm@openssh.com
hmac-sha1-96-etm@openssh.com
umac-64-etm@openssh.com
umac-128-etm@openssh.com
</t>
  </si>
  <si>
    <t>Edit the /etc/ssh/sshd_config file and add/modify the MACs line to contain a comma separated list of the site approved MACs
_Example:_
MACs hmac-sha2-512-etm@openssh.com,hmac-sha2-256-etm@openssh.com,hmac-sha2-512,hmac-sha2-256</t>
  </si>
  <si>
    <t>Use approved MAC algorithms only. One method to achieve the recommended state is to execute the following:
Edit the /etc/ssh/sshd_config file and add/modify the MACs line to contain a comma separated list of the site approved MACs</t>
  </si>
  <si>
    <t>SUSE15-98</t>
  </si>
  <si>
    <t>Use approved Key Exchange algorithms only.</t>
  </si>
  <si>
    <t xml:space="preserve">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
**Notes:**
Kex algorithms have a higher preference the earlier they appear in the list
- Some organizations may have stricter requirements for approved Key exchange algorithms. Ensure that Key exchange algorithms used are in compliance with site policy.
- The only Key Exchange Algorithms currently FIPS 140-2 approved are: ecdh-sha2-nistp256,ecdh-sha2-nistp384,ecdh-sha2-nistp521,diffie-hellman-group-exchange-sha256,diffie-hellman-group16-sha512,diffie-hellman-group18-sha512,diffie-hellman-group14-sha256
_The Key Exchange algorithms supported by OpenSSH 7.9 are:_
curve25519-sha256
curve25519-sha256@libssh.org
diffie-hellman-group1-sha1
diffie-hellman-group14-sha1
diffie-hellman-group14-sha256
diffie-hellman-group16-sha512
diffie-hellman-group18-sha512
diffie-hellman-group-exchange-sha1
diffie-hellman-group-exchange-sha256
ecdh-sha2-nistp256
ecdh-sha2-nistp384
ecdh-sha2-nistp521
</t>
  </si>
  <si>
    <t xml:space="preserve">Run the following command and verify that output does not contain any of the listed weak Key Exchange algorithms
# sshd -T | grep kexalgorithms
Weak Key Exchange Algorithms:
diffie-hellman-group1-sha1
diffie-hellman-group14-sha1
diffie-hellman-group-exchange-sha1
</t>
  </si>
  <si>
    <t>Only approved Key Exchange algorithms are being used.</t>
  </si>
  <si>
    <t>Approved Key Exchange algorithms are not being used.</t>
  </si>
  <si>
    <t>Key exchange methods that are considered weak should be removed. A key exchange method may be weak because too few bits are used, or the hashing algorithm is considered too weak. Using weak algorithms could expose connections to man-in-the-middle attacks</t>
  </si>
  <si>
    <t>Edit the /etc/ssh/sshd_config file add/modify the KexAlgorithms line to contain a comma separated list of the site approved key exchange algorithms</t>
  </si>
  <si>
    <t>Use approved Key Exchange algorithms only. One method to achieve the recommended state is to execute the following:
Edit the /etc/ssh/sshd_config file add/modify the KexAlgorithms line to contain a comma separated list of the site approved key exchange algorithms</t>
  </si>
  <si>
    <t>To close this finding, please provide a screenshot showing only approved Key Exchange algorithms are used with the agency's CAP.</t>
  </si>
  <si>
    <t>SUSE15-99</t>
  </si>
  <si>
    <t>5.2.16</t>
  </si>
  <si>
    <t>SUSE15-100</t>
  </si>
  <si>
    <t xml:space="preserve">Run the following command and verify that output `LoginGraceTime` is between 1 and 60:
# sshd -T | grep logingracetime
logingracetime 60
</t>
  </si>
  <si>
    <t>5.2.17</t>
  </si>
  <si>
    <t>Edit the /etc/ssh/sshd_config file to set the parameter as follows:
LoginGraceTime 60</t>
  </si>
  <si>
    <t xml:space="preserve">Set SSH LoginGraceTime to one minute or less. One method to achieve the recommended state is to execute the following:
Edit the /etc/ssh/sshd_config file to set the parameter as follows:
LoginGraceTime 60
</t>
  </si>
  <si>
    <t>SUSE15-101</t>
  </si>
  <si>
    <t xml:space="preserve">Run the following command and verify that output matches:
# sshd -T | grep banner
banner /etc/issue.net
</t>
  </si>
  <si>
    <t>5.2.18</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</si>
  <si>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is to execute the following:
Edit the `/etc/ssh/sshd_config` file to set the parameter as follows:
Banner /etc/issue.net</t>
  </si>
  <si>
    <t>SUSE15-102</t>
  </si>
  <si>
    <t>Enabled SSH PAM</t>
  </si>
  <si>
    <t xml:space="preserve">Run the following command and verify that output matches:
# sshd -T | grep -i usepam
usepam yes
</t>
  </si>
  <si>
    <t>SSH PAM is disabled.</t>
  </si>
  <si>
    <t>5.2.19</t>
  </si>
  <si>
    <t>Enable SSH PAM. One method to achieve the recommended state is to execute the following:
Edit the /etc/ssh/sshd_config file to set the parameter as follows:
UsePAM yes</t>
  </si>
  <si>
    <t>SUSE15-103</t>
  </si>
  <si>
    <t>The `MaxStartups` parameter specifies the maximum number of concurrent unauthenticated connections to the SSH daemon.</t>
  </si>
  <si>
    <t xml:space="preserve">Run the following command and verify that output `MaxStartups` is `10:30:60` or matches site policy:
# sshd -T | grep -i maxstartups
maxstartups 10:30:60
</t>
  </si>
  <si>
    <t>MaxStartups has been set to 10:30:60.</t>
  </si>
  <si>
    <t>MaxStartups has not been set to 10:30:60.</t>
  </si>
  <si>
    <t>5.2.21</t>
  </si>
  <si>
    <t>Edit the `/etc/ssh/sshd_config` file to set the parameter as follows:
maxstartups 10:30:60</t>
  </si>
  <si>
    <t>Configure SSH MaxStartups. One method to achieve the recommended state is to execute the following command(s):
Edit the `/etc/ssh/sshd_config` file to set the parameter as follows:
maxstartups 10:30:60</t>
  </si>
  <si>
    <t>SUSE15-104</t>
  </si>
  <si>
    <t>Changed from 1 to 10</t>
  </si>
  <si>
    <t>5.2.22</t>
  </si>
  <si>
    <t>SUSE15-105</t>
  </si>
  <si>
    <t>The pam_cracklib.so module checks the strength of passwords. It performs checks including ensuring a password is not a dictionary word, it is a certain length, contains a mix of characters (e.g. alphabet, numeric, other) and more. 
The following are definitions of the pam_cracklib.so options:
- `retry=3` - Allow 3 tries before sending back a failure.
- `minlen=14` - password must be 14 characters or more
- `dcredit=-1` - provide at least one digit
- `ucredit=-1` - provide at least one uppercase character
- `ocredit=-1` - provide at least one special character
- `lcredit=-1` - provide at least one lowercase character
Additional module options may be set. This recommendation only covers:
- `minlen=`
- `dcredit=`
- `ucredit=`
- `ocredit=`
- `lcredit=`
_Notes: The settings shown above are one possible policy. If local site policy requires stricter settings, alter these values to conform to your organization's password policies.</t>
  </si>
  <si>
    <t>Verify password creation requirements conform to organization policy.
Run the following command to verify the minimum password length is at least 14 characters `minlen=14`:
# grep -P '^\s*password\s+(requisite|required)\s+pam_cracklib.so\s+([^#]+\s+)*minlen=(1[4-9]|[1-9][0-9]+)\b' /etc/pam.d/common-password
password requisite pam_cracklib.so retry=3 minlen=14 dcredit=-1 ucredit=-1 lcredit=-1 ocredit=-1
Run the following command to verify the required password complexity - `dcredit=-1` `ucredit=-1` `ocredit=-1` `lcredit=-1`:
# grep -P '^\s*password\s+(?:requisite|required)\s+pam_cracklib\.so\s+(?:[^#]+\s+)*(?:(?!\2|\3|\4))(dcredit=-[1-9]|ucredit=-[1-9]|ocredit=-[1-9]|lcredit=-[1-9])\s+(?:[^#]+\s+)*(?:(?!\1|\3|\4))(dcredit=-[1-9]|ucredit=-[1-9]|ocredit=-[1-9]|lcredit=-[1-9])\s+(?:[^#]+\s+)*(?:(?!\1|\2|\4))(dcredit=-[1-9]|ucredit=-[1-9]|ocredit=-[1-9]|lcredit=-[1-9])\s+(?:[^#]+\s+)*(?!\1|\2|\3)(dcredit=-[1-9]|ucredit=-[1-9]|ocredit=-[1-9]|lcredit=-[1-9])' /etc/pam.d/common-password
password requisite pam_cracklib.so retry=3 minlen=14 dcredit=-1 ucredit=-1 lcredit=-1 ocredit=-1</t>
  </si>
  <si>
    <t>Run the following command:
# pam-config -a --cracklib-minlen=14 --cracklib-retry=3 --cracklib-lcredit=-1 --cracklib-ucredit=-1 --cracklib-dcredit=-1 --cracklib-ocredit=-1 --cracklib
Or Edit the /etc/pam.d/common-password file to include the appropriate options for pam_cracklib.so and to conform to site policy:
password requisite pam_cracklib.so retry=3 minlen=14 dcredit=-1 ucredit=-1 ocredit=-1 lcredit=-1</t>
  </si>
  <si>
    <t>To close this finding, please provide a screenshot showing /etc/pam.d/password-auth file settings with the agency's CAP.</t>
  </si>
  <si>
    <t>SUSE15-106</t>
  </si>
  <si>
    <t>Configure the lockout for failed password attempts</t>
  </si>
  <si>
    <t xml:space="preserve">Lock out users after _n_ unsuccessful consecutive login attempts. 
These settings are commonly configured with the `pam_faillock.so` module. Some environments may continue using the `pam_tally2.so` module, where this older method may simplify automation in mixed environments.
Set the lockout number in `deny=` to the policy in effect at your site.
`unlock_time=_n_` is the number of seconds the account remains locked after the number of attempts configured in `deny=_n_` has been met.
_Notes:_
Additional module options may be set, recommendation only covers those listed here._
If you want to require the administrator to unlock accounts, leave off the unlock_time option_
The default location for attempted accesses is recorded in `/var/log/tallylog`_
Use of the "audit" keyword may log credentials in the case of user error during authentication. This risk should be evaluated in the context of the site policies of your organization._
You may also lock out root, this should be considered carefully due to the ability to have this setting lock all access to the system_
 As an option on the same line:_
 auth required pam_tally2.so deny=3 even_deny_root unlock_time=900
 To define a different lockout time for root:_
 auth required pam_tally2.so deny=3 root_unlock_time=120 unlock_time=900
If a user has been locked out because they have reached the maximum consecutive failure count defined by `deny=` in the `pam_tally2.so` module, the user can be unlocked by issuing following command. This command sets the failed count to 0, effectively unlocking the user._
 # pam_tally2 -u &lt;username&gt; --reset </t>
  </si>
  <si>
    <t>Run the following commands:
# grep -E '^\s*auth\s+\S+\s+pam_(tally2|unix)\.so' /etc/pam.d/common-auth
Verify the output includes the following lines:
auth required pam_tally2.so deny=3 onerr=fail unlock_time=900
auth required pam_unix.so try_first_pass
# grep -E '^\s*account\s+required\s+pam_tally2.so\s*' /etc/pam.d/common-account
Verify the output includes the following lines:
account required pam_tally2.so</t>
  </si>
  <si>
    <t>Lockout for Failed Password Attempts is set to 3</t>
  </si>
  <si>
    <t>Lockout for failed password attempts has not been configured per IRS requirements.</t>
  </si>
  <si>
    <t>Updated from 5 to 3
Updated Unlock time to 900 (15Minutes)</t>
  </si>
  <si>
    <t>Modify the deny= and unlock_time= parameters to conform to local site policy, Not to be greater than deny=3:
Edit the file /etc/pam.d/common-auth and add the following line:
auth required pam_tally2.so deny=3 onerr=fail unlock_time=900
Note: The ordering on the lines is important. The additional line needs to below the line auth required pam_env.so and above all password validation lines.
Example:
auth required pam_env.so
auth required pam_tally2.so deny=3 onerr=fail unlock_time=900
auth sufficient pam_unix.so nullok try_first_pass
auth required pam_deny.so
Edit the /etc/pam.d/common-account file and add the following pam_tally2.so line:
account required pam_tally2.so</t>
  </si>
  <si>
    <t>Configure the lockout for failed password attempts to mitigate brute force password attacks against the systems. One method to achieve the recommended state is to execute the following:
Modify the deny= and unlock_time= parameters to conform to local site policy, Not to be greater than deny=3:
Edit the file /etc/pam.d/common-auth and add the following line:
auth required pam_tally2.so deny=3 onerr=fail unlock_time=900
Note: The ordering on the lines is important. The additional line needs to below the line auth required pam_env.so and above all password validation lines._
Example:
auth required pam_env.so
auth required pam_tally2.so deny=3 onerr=fail unlock_time=900
auth sufficient pam_unix.so nullok try_first_pass
auth required pam_deny.so
Edit the /etc/pam.d/common-account file and add the following pam_tally2.so line:
account required pam_tally2.so</t>
  </si>
  <si>
    <t>SUSE15-107</t>
  </si>
  <si>
    <t>Limit password reuse</t>
  </si>
  <si>
    <t>The `/etc/security/opasswd` file stores the users' old passwords and can be checked to ensure that users are not recycling recent passwords.
Notes:_
Additional module options may be set, recommendation only covers those listed here.
This setting only applies to local accounts._
-This option is configured with the remember=_n_ module option in `/etc/pam.d/common-password`_</t>
  </si>
  <si>
    <t>Run the following command to verify remembered password history follows local site policy, not to be less than `24`:
# grep -P '^\s*password\s+(requisite|required)\s+pam_pwhistory\.so\s+([^#]+\s+)*remember=([24-9]|[1-9][0-9]+)\b' /etc/pam.d/common-password
password required pam_pwhistory.so remember=24</t>
  </si>
  <si>
    <t>Password History has not been configured per IRS requirements.</t>
  </si>
  <si>
    <t>Run the following command:
# pam-config -a --pwhistory --pwhistory-remember=24
_OR_
Edit the file `/etc/pam.d/common-password` to include the `remember=` option and conform to site policy as shown:
password required pam_pwhistory.so remember=24</t>
  </si>
  <si>
    <t>Limit password reuse to make it less likely that an attacker will be able to guess the password. One method to achieve the recommended state is to execute the following command(s):
# pam-config -a --pwhistory --pwhistory-remember=24</t>
  </si>
  <si>
    <t>SUSE15-108</t>
  </si>
  <si>
    <t xml:space="preserve">Secure System Accounts </t>
  </si>
  <si>
    <t xml:space="preserve">Run the following commands and verify no results are returned:
# awk -F: '($1!="root" &amp;&amp; $1!="sync" &amp;&amp; $1!="shutdown" &amp;&amp; $1!="halt" &amp;&amp; $1!~/^\+/ &amp;&amp; $3&lt;'"$(awk '/^\s*UID_MIN/{print $2}' /etc/login.defs)"' &amp;&amp; $7!="'"$(which nologin)"'" &amp;&amp; $7!="/bin/false") {print}' /etc/passwd
# awk -F: '($1!="root" &amp;&amp; $1!~/^\+/ &amp;&amp; $3&lt;'"$(awk '/^\s*UID_MIN/{print $2}' /etc/login.defs)"') {print $1}' /etc/passwd | xargs -I '{}' passwd -S '{}' | awk '($2!="L" &amp;&amp; $2!="LK") {print $1}'
</t>
  </si>
  <si>
    <t xml:space="preserve">System Accounts has been secured. </t>
  </si>
  <si>
    <t xml:space="preserve">System Accounts has not been secured. </t>
  </si>
  <si>
    <t>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 awk -F: '($1!="root" &amp;&amp; $1!="sync" &amp;&amp; $1!="shutdown" &amp;&amp; $1!="halt" &amp;&amp; $1!~/^\+/ &amp;&amp; $3&lt;'"$(awk '/^\s*UID_MIN/{print $2}' /etc/login.defs)"' &amp;&amp; $7!="'"$(which nologin)"'" &amp;&amp; $7!="/bin/false" &amp; do usermod -s "$(which nologin)" "$user"; done
The following command will automatically lock not root system accounts:
# awk -F: '($1!="root" &amp;&amp; $1!~/^\+/ &amp;&amp; $3&lt;'"$(awk '/^\s*UID_MIN/{print $2}' /etc/login.defs)"') {print $1}' /etc/passwd | xargs -I '{}' passwd -S '{}' | awk '($2!="L" &amp; do usermod -L "$user"; done</t>
  </si>
  <si>
    <t>Secure system accounts by disabling interactive logon for service accounts. One method to achieve the recommended state is to execute the following:
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 awk -F: '($1!="root" &amp;&amp; $1!="sync" &amp;&amp; $1!="shutdown" &amp;&amp; $1!="halt" &amp;&amp; $1!~/^\+/ &amp;&amp; $3&lt;'"$(awk '/^\s*UID_MIN/{print $2}' /etc/login.defs)"' &amp;&amp; $7!="'"$(which nologin)"'" &amp;&amp; $7!="/bin/false" &amp; do usermod -s "$(which nologin)" "$user"; done
The following command will automatically lock not root system accounts:
# awk -F: '($1!="root" &amp;&amp; $1!~/^\+/ &amp;&amp; $3&lt;'"$(awk '/^\s*UID_MIN/{print $2}' /etc/login.defs)"') {print $1}' /etc/passwd | xargs -I '{}' passwd -S '{}' | awk '($2!="L" &amp; do usermod -L "$user"; done</t>
  </si>
  <si>
    <t>SUSE15-109</t>
  </si>
  <si>
    <t>Set the default group for the root account to GID 0.</t>
  </si>
  <si>
    <t xml:space="preserve">Run the following command and verify the result is `0` :
# grep "^root:" /etc/passwd | cut -f4 -d:
0
</t>
  </si>
  <si>
    <t xml:space="preserve">Root Account has a GID 0. </t>
  </si>
  <si>
    <t>Run the following command to set the root user default group to GID 0 :
# usermod -g 0 root</t>
  </si>
  <si>
    <t>Set the default group for the root account to GID 0 to prevent root -owned files from accidentally becoming accessible to non-privileged users.One method to achieve the recommended state is to execute the following command(s):
# usermod -g 0 root</t>
  </si>
  <si>
    <t>To close this finding, please provide a screenshot showing GID 0 for the root account settings with the agency's CAP.</t>
  </si>
  <si>
    <t>SUSE15-110</t>
  </si>
  <si>
    <t>SUSE15-111</t>
  </si>
  <si>
    <t>Set the default user umask to 027 or a value that is more restrictive</t>
  </si>
  <si>
    <t>The user file-creation mode mask (`umask`) is used to determine the file permission for newly created directories and files. In Linux, the default permissions for any newly created directory is 0777 (rwxrwxrwx), and for any newly created file it is 0666 (rw-rw-rw-). The `umask` modifies the default Linux permissions by restricting (masking) these permissions. The `umask` is not simply subtracted, but is processed bitwise. Bits set in the `umask` are cleared in the resulting file mode.
- The user creating the directories or files has the discretion of changing the permissions by:
 - Issuing the `chmod` command
 - Choosing a different default `umask`
 - Adding the `umask` command into a `User Shell Configuration File`, ( `.bash_profile` or `.bashrc`), in their home directory
- The permissions listed are not masked by `umask`. ie a `umask` set by `umask u=rwx,g=rx,o=` is the `Symbolic` equivalent of the `Octal` `umask 027`. This `umask` would set a newly created directory with file mode `drwxr-x---` and a newly created file with file mode `rw-r-----`.
- `umask` can be set with either `octal` or `Symbolic` values:
 - `Octal` (Numeric) Value - Represented by either three or four digits. ie `umask 0027` or `umask 027`. If a four digit umask is used, the first digit is ignored. The remaining three digits effect the resulting permissions for user, group, and world/other respectively.
 - `Symbolic` Value - Represented by a comma separated list for User `u`, group `g`, and world/other `o`. 
_System Wide Shell Configuration Files:_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`/etc/bash.bashrc` - System wide version of `.bashrc`. `etc/bashrc` also invokes /etc/profile.d/*.sh if *non-login* shell, but redirects output to `/dev/null` if *non-interactive.* **Is only executed for *interactive* shells or if `BASH_ENV` is set to `/etc/bashrc`.**
_User Shell Configuration Files:_
- `~/.bash_profile` - Is executed to configure your shell before the initial command prompt. **Is only read by login shells.**
- `~/.bashrc` - Is executed for interactive shells. **only read by a shell that's both interactive and non-login**</t>
  </si>
  <si>
    <t xml:space="preserve">Run the following commands to verify:
- `umask 027` or `umask u=rwx,g=rx,o=` or more restrictive
- No System Wide `umask` is set that allows for:
 - A newly created directory's permissions to be less restrictive than 750 (drwxr-x---) 
 - A newly created file's permissions to be less restrictive than 640 (rw-r-----).
- The default System Wide `umask` is set to enforce:
 - A newly created directory's permissions to be 750 (drwxr-x---)
 - A newly created file's permissions be 640 (rw-r-----).
Run the following commands to verify if `umask` is set, it is less restrictive than `027`, `u=rwx,g=rx,o=`:
# grep -RPi '(^|^[^#]*)\s*umask\s+([0-7][0-7][01][0-7]\b|[0-7][0-7][0-7][0-6]\b|[0-7][01][0-7]\b|[0-7][0-7][0-6]\b|(u=[rwx]{0,3},)?(g=[rwx]{0,3},)?o=[rwx]+\b|(u=[rwx]{1,3},)?g=[^rx]{1,3}(,o=[rwx]{0,3})?\b)' /etc/login.defs /etc/default/login /etc/profile* /etc/bash.bashrc*
No file should be returned - May return "No such file or directory"
Run the following command to verify that a `System Wide` default `umask` of `027`, `u=rwx,g=rx,o=`, or more restrictive is set:
# grep -REi '^\s*UMASK\s+\s*(0[0-7][2-7]7|[0-7][2-7]7|u=(r?|w?|x?)(r?|w?|x?)(r?|w?|x?),g=(r?x?|x?r?),o=)\b' /etc/login.defs /etc/default/login /etc/profile* /etc/bash.bashrc*
_Example output:_
&lt;full path to file&gt;:UMASK 027
</t>
  </si>
  <si>
    <t>Default users' umask has been set to a value of 027.</t>
  </si>
  <si>
    <t>System accounts may be accessed by regular users.</t>
  </si>
  <si>
    <t>5.4.5</t>
  </si>
  <si>
    <t>Setting a secure default value for `umask` ensures that users make a conscious choice about their file permissions. A permissive `umask` value could result in directories or files with excessive permissions that can be read and/or written to by unauthorized users.
Notes:
The audit and remediation in this recommendation apply to bash and shell. If other shells are supported on the system, it is recommended that their configuration files also are checked.
Other methods of setting a default user `umask` exist.
If other methods are in use in your environment they should be audited and the shell configs should be verified to not override.</t>
  </si>
  <si>
    <t>Configure umask in *one* of the following locations:
/etc/login.defs - *Recommended*
A file ending in .sh in the /etc/profile.d/ directory
/etc/default/login
/etc/profile.local
/etc/profile - *This is not recommended, may be updated/overwritten by YaST2 Online Update*
Example:
edit /etc/login.defs and add or modify the UMASK line.
UMASK 027
Review files ending in .sh in the /etc/profile.d/ directory, and the files; /etc/bash.bashrc, /etc/profile, and /etc/profile.local. Remove or edit all umask entries to follow local site policy. Any remaining entries should be: umask 027, umask u=rwx,g=rx,o= or more restrictive.</t>
  </si>
  <si>
    <t>Set the default user umask to 027 or a value that is more restrictive to ensures that users make a conscious choice about their file permissions. One method to achieve the recommended state is to execute the following:
Configure umask in *one* of the following locations:
/etc/login.defs - *Recommended*
A file ending in .sh in the /etc/profile.d/ directory
/etc/default/login
/etc/profile.local
/etc/profile - *This is not recommended, may be updated/overwritten by YaST2 Online Update*
Example:
edit /etc/login.defs and add or modify the UMASK line.
UMASK 027
Review files ending in .sh in the /etc/profile.d/ directory, and the files; /etc/bash.bashrc, /etc/profile, and /etc/profile.local. Remove or edit all umask entries to follow local site policy. Any remaining entries should be: umask 027, umask u=rwx,g=rx,o= or more restrictive.</t>
  </si>
  <si>
    <t>To close this finding, please provide a screenshot showing  /etc/bashrc, /etc/profile and /etc/profile.d/*.sh files' settings with the agency's CAP.</t>
  </si>
  <si>
    <t>SUSE15-112</t>
  </si>
  <si>
    <t>Configure permissions on the /etc/passwd file.</t>
  </si>
  <si>
    <t xml:space="preserve">Run the following command and verify `Uid` and `Gid` are both `0/root` and `Access` is `644` or more restrictive:
# stat /etc/passwd
Access: (0644/-rw-r--r--) Uid: ( 0/ root) Gid: ( 0/ root)
</t>
  </si>
  <si>
    <t xml:space="preserve">The file /etc/passwd is user and group owned by root. </t>
  </si>
  <si>
    <t>User/Group Owner permissions on /etc/passwd have not been configured appropriately.</t>
  </si>
  <si>
    <t>Run the following commands to set owner, group, and permissions on `/etc/passwd`:
# chown root:root /etc/passwd
# chmod u-x,g-wx,o-wx /etc/passwd</t>
  </si>
  <si>
    <t>Configure permissions on the /etc/passwd- file since  the file permissions could be changed either inadvertently or through malicious actions. One method to achieve the recommended state is to execute the following command(s):
# chown root:root /etc/passwd
# chmod u-x,g-wx,o-wx /etc/passwd</t>
  </si>
  <si>
    <t>SUSE15-113</t>
  </si>
  <si>
    <t>Configure permissions on the /etc/shadow file.</t>
  </si>
  <si>
    <t xml:space="preserve">Run the following command and verify Uid is `0/root`, Gid is `0/root` or `&lt;gid&gt; /shadow`, and Access is `0640` or more restrictive:
# stat /etc/shadow
Access: (0640/-rw-r-----) Uid: ( 0/ root) Gid: ( 15/ shadow)
</t>
  </si>
  <si>
    <t xml:space="preserve">The file /etc/shadow is user and group owned by root. </t>
  </si>
  <si>
    <t>User/Group Owner permissions on /etc/shadow have not been configured appropriately.</t>
  </si>
  <si>
    <t>Configure permissions on the /etc/gshadow file. One method to achieve the recommended state is to execute the following command(s):
# chown root:root /etc/shadow
# chmod u-x,g-wx,o-rwx /etc/shadow</t>
  </si>
  <si>
    <t>SUSE15-114</t>
  </si>
  <si>
    <t>Configure permissions on the /etc/group file.</t>
  </si>
  <si>
    <t xml:space="preserve">Run the following command and verify `Uid` and `Gid` are both `0/root` and `Access` is `644` or more restrictive:
# stat /etc/group
Access: (0644/-rw-r--r--) Uid: ( 0/ root) Gid: ( 0/ root)
</t>
  </si>
  <si>
    <t xml:space="preserve">The file /etc/group is user and group owned by root. </t>
  </si>
  <si>
    <t>User/Group Owner permissions on /etc/group- have not been configured appropriately.</t>
  </si>
  <si>
    <t>Configure permissions on the /etc/group file. One method to achieve the recommended state is to execute the following command(s):
# chown root:root /etc/group
# chmod u-x,g-wx,o-wx /etc/group</t>
  </si>
  <si>
    <t>SUSE15-115</t>
  </si>
  <si>
    <t>Ensure permissions on /etc/passwd- are configured</t>
  </si>
  <si>
    <t>The `/etc/passwd-` file contains backup user account information.</t>
  </si>
  <si>
    <t xml:space="preserve">Run the following command and verify Uid and Gid are both 0/root and Access is 644 or more restrictive:
# stat /etc/passwd-
Access: (0644/-rw-r--r--) Uid: ( 0/ root) Gid: ( 0/ root)
</t>
  </si>
  <si>
    <t>Run the following commands to set owner, group, and permissions on `/etc/passwd-` :
# chown root:root /etc/passwd-
# chmod u-x,go-wx /etc/passwd-</t>
  </si>
  <si>
    <t>Configure permissions on the /etc/passwd- file since  the file permissions could be changed either inadvertently or through malicious actions. One method to achieve the recommended state is to execute the following command(s):
# chown root:root /etc/passwd-
# chmod u-x,go-wx /etc/passwd-</t>
  </si>
  <si>
    <t>SUSE15-116</t>
  </si>
  <si>
    <t xml:space="preserve">Configure permissions on /etc/shadow- </t>
  </si>
  <si>
    <t>The `/etc/shadow-` file is used to store backup information about user accounts that is critical to the security of those accounts, such as the hashed password and other security information.</t>
  </si>
  <si>
    <t xml:space="preserve">Run the following command and verify Uid is 0/root, Gid is 0/root or &lt;gid&gt;/shadow, and Access is `0640` or more restrictive:
# stat /etc/shadow-
Access: (0640/-rw-r-----) Uid: ( 0/ root) Gid: ( 15/ shadow)
</t>
  </si>
  <si>
    <t xml:space="preserve">The file /etc/shadow- is user and group owned by root. </t>
  </si>
  <si>
    <t>User/Group Owner permissions on /etc/shadow- have not been configured appropriately.</t>
  </si>
  <si>
    <t>Run the following commands to set owner, group, and permissions on `/etc/shadow-`:
# chown root:shadow /etc/shadow-
# chmod u-x,g-wx,o-rwx /etc/shadow-</t>
  </si>
  <si>
    <t xml:space="preserve">Configure permissions on the /etc/shadow- file since the file permissions could be changed either inadvertently or through malicious actions. One method to achieve the recommended state is to execute the following command(s):
# chown root:shadow /etc/shadow-
# chmod u-x,g-wx,o-rwx /etc/shadow-
</t>
  </si>
  <si>
    <t>SUSE15-117</t>
  </si>
  <si>
    <t>The `/etc/group-` file contains a backup list of all the valid groups defined in the system.</t>
  </si>
  <si>
    <t xml:space="preserve">Run the following command and verify `Uid` and `Gid` are both `0/root` and `Access` is `0644` or more restrictive:
# stat /etc/group-
Access: (0644/-rw-r--r--) Uid: ( 0/ root) Gid: ( 0/ root)
</t>
  </si>
  <si>
    <t xml:space="preserve">The file /etc/group- is user and group owned by root. </t>
  </si>
  <si>
    <t>Run the following commands to set owner, group, and permissions on `/etc/group-`:
# chown root:root /etc/group-
# chmod u-x,go-wx /etc/group-</t>
  </si>
  <si>
    <t>Configure permissions on the /etc/group- file since  the file permissions could be changed either inadvertently or through malicious actions. One method to achieve the recommended state is to execute the following command(s):
# chown root:root /etc/group-
# chmod u-x,go-wx /etc/group-</t>
  </si>
  <si>
    <t>SUSE15-118</t>
  </si>
  <si>
    <t>Confirm that world writable files do not exist</t>
  </si>
  <si>
    <t xml:space="preserve">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-0002
</t>
  </si>
  <si>
    <t>There are World Writable files on the system.</t>
  </si>
  <si>
    <t>Confirm that world writable films do not exist since World writable files may also indicate an incorrectly written script or program that could potentially be the cause of a larger compromise to the system's integrity. Removing write access for the "other" category ( `chmod o-w ` ) is advisable, but always consult relevant vendor documentation to avoid breaking any application dependencies on a given file.</t>
  </si>
  <si>
    <t>SUSE15-119</t>
  </si>
  <si>
    <t xml:space="preserve">Confirm that unowned files or directories do not exist. </t>
  </si>
  <si>
    <t>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-nouser</t>
  </si>
  <si>
    <t>There are Un-owned files and Directories on the system.</t>
  </si>
  <si>
    <t>SUSE15-120</t>
  </si>
  <si>
    <t xml:space="preserve">Confirm that ungrouped files or directories do not exist. </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</si>
  <si>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-nogroup
</t>
  </si>
  <si>
    <t>SUSE15-121</t>
  </si>
  <si>
    <t xml:space="preserve">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-4000
</t>
  </si>
  <si>
    <t>There are SUID programs on the system that have not been approved.</t>
  </si>
  <si>
    <t>Audit SUID executables to ensure they are legitimate. Ensure that no rogue SUID programs have been introduced into the system. Review the files returned by the action in the Audit section and confirm the integrity of these binaries.</t>
  </si>
  <si>
    <t>SUSE15-122</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</si>
  <si>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-2000</t>
  </si>
  <si>
    <t>There are SGID programs on the system that have not been approved.</t>
  </si>
  <si>
    <t>Audit SGID executables to ensure they are legitimate. Ensure that no rogue SGID programs have been introduced into the system. Review the files returned by the action in the Audit section and confirm the integrity of these binaries.</t>
  </si>
  <si>
    <t>SUSE15-123</t>
  </si>
  <si>
    <t>Set passwords for any blank password fields</t>
  </si>
  <si>
    <t>Local accounts can uses shadowed passwords. With shadowed passwords, The passwords are saved in shadow password file, `/etc/shadow`, encrypted by a salted one-way hash. Accounts with a shadowed password have an `x` in the second field in `/etc/passwd`.</t>
  </si>
  <si>
    <t>The system has accounts without passwords.</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</si>
  <si>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Notes:
All accounts must have passwords or be locked to prevent the account from being used by an unauthorized user.
A user account with an empty second field in `/etc/passwd` allows the account to be logged into by providing only the username._</t>
  </si>
  <si>
    <t>Set passwords for any blank password fields to prevent the account from being used by an unauthorized user. One method to achieve the recommended state is to execute the following:
If any accounts in the /etc/passwd file do not have a single x in the password field, run the following command to set these accounts to use shadowed passwords:
# sed -e 's/^\([a-zA-Z0-9_]*\):[^:]*:/\1:x:/' -i /etc/passwd
Investigate to determine if the account is logged in and what it is being used for, to determine if it needs to be forced off.</t>
  </si>
  <si>
    <t>To close this finding, please provide a screenshot showing /etc/shadow file settings with the agency's CAP.</t>
  </si>
  <si>
    <t>SUSE15-124</t>
  </si>
  <si>
    <t>Set  /etc/shadow passwords for any blank password fields</t>
  </si>
  <si>
    <t xml:space="preserve"> /etc/shadow password fields are not empty.</t>
  </si>
  <si>
    <t xml:space="preserve"> /etc/shadow password fields are empty.</t>
  </si>
  <si>
    <t>Set /etc/shadow passwords for any blank password fields. One method to achieve the recommended state is to execute the following:
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</si>
  <si>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To close this finding, please provide a screenshot showing /etc/shadow password fields are not empty with the agency's CAP.</t>
  </si>
  <si>
    <t>SUSE15-125</t>
  </si>
  <si>
    <t>Set root to be the only UID 0 account</t>
  </si>
  <si>
    <t xml:space="preserve">Run the following command and verify that only "root" is returned:
# awk -F: '($3 == 0) { print $1 }' /etc/passwd
root
</t>
  </si>
  <si>
    <t>Accounts other than root have a UID of 0.</t>
  </si>
  <si>
    <t>Remove any users other than root with UID 0 or assign them a new UID if appropriate.</t>
  </si>
  <si>
    <t>Set root to be the only UID 0 account.</t>
  </si>
  <si>
    <t>SUSE15-126</t>
  </si>
  <si>
    <t xml:space="preserve">Confirm that the root PATH is set correctly. </t>
  </si>
  <si>
    <t xml:space="preserve">Run the following script and verify no results are returned:
#!/bin/bash
if echo "$PATH" | grep -q "::" ; then 
 echo "Empty Directory in PATH (::)"
fi 
if echo "$PATH" | grep -q ":$" ; then 
 echo "Trailing : in PATH" 
fi 
for x in $(echo "$PATH" | tr ":" " ") ; do
 if [ -d "$x" ] ; then
 ls -ldH "$x" | awk '
$9 == "." {print "PATH contains current working directory (.)"}
$3 != "root" {print $9, "is not owned by root"}
substr($1,6,1) != "-" {print $9, "is group writable"}
substr($1,9,1) != "-" {print $9, "is world writable"}'
 else
 echo "$x is not a directory"
 fi
done
</t>
  </si>
  <si>
    <t>Root PATH has not been set correctly.</t>
  </si>
  <si>
    <t>Confirm that the root PATH is set correctly to prevent an attacker from gaining superuser access by forcing an administrator operating as root to execute a Trojan horse program. Correct or justify any items discovered in the Audit step.</t>
  </si>
  <si>
    <t>SUSE15-127</t>
  </si>
  <si>
    <t>Confirm all users' home directories exist</t>
  </si>
  <si>
    <t>Run the following script and verify no results are returned:
#!/bin/bash
grep -E -v '^(halt|sync|shutdown)' /etc/passwd | awk -F: '($7 != "'"$(which nologin)"'" &amp; do
 if [ ! -d "$dir" ]; then
 echo "The home directory ($dir) of user $user does not exist."
 fi
done
_Note: The audit script checks all users with interactive shells except halt, sync, shutdown, and nfsnobody._</t>
  </si>
  <si>
    <t xml:space="preserve">For each system user, the /etc/passwd file defines the user owning their home directory. </t>
  </si>
  <si>
    <t>Users are not the owner of their home directory.</t>
  </si>
  <si>
    <t>Confirm all users' home directories exist, if any users' home directories do not exist, create them and make sure the respective user owns the directory. Users without an assigned home directory should be removed or assigned a home directory as appropriate.</t>
  </si>
  <si>
    <t>To close this finding, please provide a screenshot showing for each system user, the /etc/passwd file defines the user owning their home director with the agency's CAP.</t>
  </si>
  <si>
    <t>SUSE15-128</t>
  </si>
  <si>
    <t>Set the users' home directories permissions to 750 or a value that is more restrictive</t>
  </si>
  <si>
    <t xml:space="preserve">Run the following script and verify no results are returned:
#!/bin/bash
grep -E -v '^(halt|sync|shutdown)' /etc/passwd | awk -F: '($7 != "'"$(which 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</si>
  <si>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 xml:space="preserve">Users do not have excessive permissions to home directories. </t>
  </si>
  <si>
    <t>Home directories have excessive permissions.</t>
  </si>
  <si>
    <t>Remove world writable permissions from all users home directories.</t>
  </si>
  <si>
    <t>To close this finding, please provide a screenshot showing  Users do not have excessive permissions to home directories with the agency's CAP.</t>
  </si>
  <si>
    <t>SUSE15-129</t>
  </si>
  <si>
    <t>Confirm that users own their home directories.</t>
  </si>
  <si>
    <t xml:space="preserve">Run the following script and verify no results are returned:
#!/bin/bash 
grep -E -v '^(halt|sync|shutdown)' /etc/passwd | awk -F: '($7 != "'"$(which nologin)"'" &amp; do
 if [ ! -d "$dir" ]; then
 echo "The home directory ($dir) of user $user does not exist."
 else
 owner=$(stat -L -c "%U" "$dir")
 if [ "$owner" != "$user" ]; then
 echo "The home directory ($dir) of user $user is owned by $owner."
 fi
 fi
done
</t>
  </si>
  <si>
    <t>To close this finding, please provide a screenshot showing users' ownership of any home directories settings with the agency's CAP.</t>
  </si>
  <si>
    <t>SUSE15-130</t>
  </si>
  <si>
    <t>Confirm that users' dot files are not group or world writable.</t>
  </si>
  <si>
    <t xml:space="preserve">Run the following script and verify no results are returned:
#!/bin/bash
grep -E -v '^(halt|sync|shutdown)' /etc/passwd | awk -F: '($7 != "'"$(which 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</si>
  <si>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 xml:space="preserve">Users do not have excessive permissions to the "dot" files. </t>
  </si>
  <si>
    <t>Dot files have Group or world-writeable permissions.</t>
  </si>
  <si>
    <t>Remove world writable permissions from all users "dot" (e.g. .profile, .cshrc, etc.) files within their home directories.</t>
  </si>
  <si>
    <t>SUSE15-131</t>
  </si>
  <si>
    <t>Confirm that no users have .forward files.</t>
  </si>
  <si>
    <t xml:space="preserve">Run the following script and verify no results are returned:
#!/bin/bash 
awk -F: '($1 !~ /^(root|halt|sync|shutdown)$/ &amp;&amp; $7 != "'"$(which nologin)"'" &amp;&amp; $7 != "/bin/false" &amp; do
 if [ ! -d "$dir" ] ; then
 echo "The home directory ($dir) of user $user does not exist."
 else
 if [ ! -h "$dir/.forward" -a -f "$dir/.forward" ] ; then
 echo ".forward file $dir/.forward exists"
 fi
 fi
done
</t>
  </si>
  <si>
    <t>The .forward file is not used on the system to forward mail.</t>
  </si>
  <si>
    <t>.forward file exists on the system.</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</si>
  <si>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</si>
  <si>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Remove all user added mail .forward files from the system.</t>
  </si>
  <si>
    <t>SUSE15-132</t>
  </si>
  <si>
    <t>Confirm that no users have .netrc files.</t>
  </si>
  <si>
    <t xml:space="preserve">Run the following script and verify no results are returned:
#!/bin/bash
awk -F: '($1 !~ /^(root|halt|sync|shutdown)$/ &amp;&amp; $7 != "'"$(which nologin)"'" &amp;&amp; $7 != "/bin/false" &amp; do
 if [ ! -d "$dir" ]; then
 echo "The home directory ($dir) of user $user does not exist."
 else
 if [ ! -h "$dir/.netrc" -a -f "$dir/.netrc" ]; then
 echo ".netrc file $dir/.netrc exists"
 fi
 fi
done
</t>
  </si>
  <si>
    <t xml:space="preserve">The .netrc file is not used on the system to store remote FTP login data. </t>
  </si>
  <si>
    <t>.netrc file exists on the system.</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</si>
  <si>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</si>
  <si>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Remove .netrc files from all user profiles.</t>
  </si>
  <si>
    <t>SUSE15-133</t>
  </si>
  <si>
    <t>Confirm that users' .netrc Files are not group or world accessible.</t>
  </si>
  <si>
    <t xml:space="preserve">Run the following script and verify no results are returned:
#!/bin/bash
awk -F: '($1 !~ /^(root|halt|sync|shutdown)$/ &amp;&amp; $7 != "'"$(which nologin)"'" &amp;&amp; $7 != "/bin/false"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</si>
  <si>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</si>
  <si>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Remove .netrc files from all user profiles. In the event a .netrc is required and has a valid business purpose, remove world writable permissions from said file.</t>
  </si>
  <si>
    <t>SUSE15-134</t>
  </si>
  <si>
    <t>Confirm that no users have .rhosts files.</t>
  </si>
  <si>
    <t xml:space="preserve">Run the following script and verify no results are returned:
#!/bin/bash
awk -F: '($1 !~ /^(root|halt|sync|shutdown)$/ &amp;&amp; $7 != "'"$(which nologin)"'" &amp;&amp; $7 != "/bin/false" &amp; do
 if [ ! -d "$dir" ]; then
 echo "The home directory ($dir) of user $user does not exist."
 else
 for file in $dir/.rhosts; do
 if [ ! -h "$file" -a -e "$file" ]; then
 echo ".rhosts file in $dir"
 fi
 done
 fi
done
</t>
  </si>
  <si>
    <t>.rhost files exists on the system.</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</si>
  <si>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</si>
  <si>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Remove .rhosts files from all user profiles.</t>
  </si>
  <si>
    <t>SUSE15-135</t>
  </si>
  <si>
    <t>Confirm that all groups in the /etc/passwd file exist in the /etc/group file.</t>
  </si>
  <si>
    <t>For each group on the system, there must be a definition in /etc/passwd and /etc/group</t>
  </si>
  <si>
    <t>Groups exist in the /etc/password file that are not in the /etc/group.</t>
  </si>
  <si>
    <t>Sync groups within the /etc/passwd and /etc/group files.  Remove all orphaned groups.</t>
  </si>
  <si>
    <t>To close this finding, please provide a screenshot showing /etc/passwd and /etc/group files with the agency's CAP.</t>
  </si>
  <si>
    <t>SUSE15-136</t>
  </si>
  <si>
    <t xml:space="preserve">Identifier Management </t>
  </si>
  <si>
    <t xml:space="preserve">Run the following script and verify no results are returned:
#!/bin/bash
cut -f3 -d":" /etc/passwd | sort -n | uniq -c | while read x ; do
 [ -z "$x" ] &amp; then
 users=$(awk -F: '($3 == n) { print $1 }' n=$2 /etc/passwd | xargs)
 echo "Duplicate UID ($2): $users"
 fi
done
</t>
  </si>
  <si>
    <t xml:space="preserve">The system does not contain duplicate User IDs in the /etc/passwd file. </t>
  </si>
  <si>
    <t>There are duplicate UID's on the system.</t>
  </si>
  <si>
    <t>Delete all duplicate UIDs for accountability and to ensure appropriate access protections.</t>
  </si>
  <si>
    <t>To close this finding, please provide a screenshot showing UIDs file with the agency's CAP.</t>
  </si>
  <si>
    <t>SUSE15-137</t>
  </si>
  <si>
    <t>Although the `groupadd` program will not let you create a duplicate Group ID (GID), it is possible for an administrator to manually edit the `/etc/group` file and change the GID field.
Note: You can also use the `grpck` command to check for other inconsistencies in the `/etc/group` file._</t>
  </si>
  <si>
    <t xml:space="preserve">Run the following script and verify no results are returned:
#!/bin/bash 
cut -d: -f3 /etc/group | sort | uniq -d | while read x ; do
 echo "Duplicate GID ($x) in /etc/group"
done
</t>
  </si>
  <si>
    <t xml:space="preserve">The system does not contain duplicate Group IDs in the /etc/group file. </t>
  </si>
  <si>
    <t>There are duplicate GID's on the system.</t>
  </si>
  <si>
    <t>Delete all duplicate GIDs for accountability and to ensure appropriate access protections.</t>
  </si>
  <si>
    <t>To close this finding, please provide a screenshot showing GIDs file with the agency's CAP.</t>
  </si>
  <si>
    <t>SUSE15-138</t>
  </si>
  <si>
    <t>Delete all duplicate user names</t>
  </si>
  <si>
    <t xml:space="preserve">Run the following script and verify no results are returned:
#!/bin/bash
cut -d: -f1 /etc/passwd | sort | uniq -d | while read x
do echo "Duplicate login name ${x} in /etc/passwd"
done
</t>
  </si>
  <si>
    <t xml:space="preserve">The system does not contain duplicate names in the /etc/passwd file. </t>
  </si>
  <si>
    <t>There are duplicate User names on the system.</t>
  </si>
  <si>
    <t>Delete all duplicate user names since it will provide access to files with the first UID for that username in /etc/passwd.</t>
  </si>
  <si>
    <t>To close this finding, please provide a screenshot showing established unique user names for the users (UID) file with the agency's CAP.</t>
  </si>
  <si>
    <t>SUSE15-139</t>
  </si>
  <si>
    <t>Delete all duplicate group names</t>
  </si>
  <si>
    <t xml:space="preserve">Run the following script and verify no results are returned:
#!/bin/bash
cut -d: -f1 /etc/group | sort | uniq -d | while read x
do echo "Duplicate group name ${x} in /etc/group"
done
</t>
  </si>
  <si>
    <t xml:space="preserve">The system does not contain duplicate names in the /etc/group file. </t>
  </si>
  <si>
    <t>There are duplicate Group names on the system.</t>
  </si>
  <si>
    <t>Delete all duplicate group names  since it will provide access to files with the first UID for that username in /etc/passwd.</t>
  </si>
  <si>
    <t>To close this finding, please provide a screenshot showing established unique group names for the user groups file with the agency's CAP.</t>
  </si>
  <si>
    <t>SUSE15-140</t>
  </si>
  <si>
    <t>Confirm shadow group is empty</t>
  </si>
  <si>
    <t xml:space="preserve">Run the following commands and verify no results are returned:
# grep ^shadow:[^:]*:[^:]*:[^:]+ /etc/group
# awk -F: '($4 == "&lt;shadow-gid&gt;") { print }' /etc/passwd
</t>
  </si>
  <si>
    <t>No users should be assigned to the shadow group.</t>
  </si>
  <si>
    <t>Users have been assigned to /etc/shadow file group.</t>
  </si>
  <si>
    <t>SUSE15-141</t>
  </si>
  <si>
    <t>Disable the mounting of the udf filesystems</t>
  </si>
  <si>
    <t xml:space="preserve">Run the following commands and verify the output is as indicated:
# modprobe -n -v udf | grep -E '(udf|install)'
install /bin/true
# lsmod | grep udf
&lt;No output&gt;
</t>
  </si>
  <si>
    <t>Mounting of the legacy filesystem type udf is disabled.</t>
  </si>
  <si>
    <t>Edit or create a file in the /etc/modprobe.d/ directory ending in .conf 
Example: vi /etc/modprobe.d/udf.conf
and add the following line:
install udf /bin/true
Run the following command to unload the udf module:
# modprobe -r udf</t>
  </si>
  <si>
    <t>Disable the mounting of the udf filesystems to reduce the local attack surface of the server. If this filesystem type is not needed, disable it. One method to achieve the recommended state is to execute the following:
Edit or create a file in the /etc/modprobe.d/ directory ending in .conf 
Example: vi /etc/modprobe.d/udf.conf
and add the following line:
install udf /bin/true
Run the following command to unload the udf module:
# modprobe -r udf</t>
  </si>
  <si>
    <t>SUSE15-142</t>
  </si>
  <si>
    <t xml:space="preserve">Run the following command to verify that the `AppArmor` packages are installed:
# rpm -q apparmor-docs apparmor-parser apparmor-profiles apparmor-utils libapparmor1
apparmor-docs-&lt;version&gt;
apparmor-parser-&lt;version&gt;
apparmor-profiles-&lt;version&gt;
apparmor-utils-&lt;version&gt;
libapparmor1-&lt;version&gt;
</t>
  </si>
  <si>
    <t xml:space="preserve">The AppArmor service is installed. </t>
  </si>
  <si>
    <t xml:space="preserve">The AppArmor mandatory access control service has not been installed. </t>
  </si>
  <si>
    <t>SUSE15-143</t>
  </si>
  <si>
    <t>Configure AppArmor to be enabled at boot time and verify that it has not been overwritten by the bootloader boot parameters.
_Note: This recommendation is designed around the grub2 bootloader, if LILO or another bootloader is in use in your environment enact equivalent settings._</t>
  </si>
  <si>
    <t xml:space="preserve">Run the following commands to verify that all `linux` lines have the `apparmor=1` and `security=apparmor` parameters set:
# grep "^\s*linux" /boot/grub2/grub.cfg | grep -v "apparmor=1"
Nothing should be returned
# grep "^\s*linux" /boot/grub2/grub.cfg | grep -v "security=apparmor"
Nothing should be returned
</t>
  </si>
  <si>
    <t>SUSE15-144</t>
  </si>
  <si>
    <t>Set all AppArmor Profiles are in enforce or complain mode</t>
  </si>
  <si>
    <t xml:space="preserve">Run the following command and verify that profiles are loaded, profiles are in enforce or complain mode, and no processes are unconfined:
# apparmor_status | grep profiles
Review output and ensure that profiles are loaded, and in either enforce or complain mode
37 profiles are loaded.
35 profiles are in enforce mode.
2 profiles are in complain mode.
4 processes have profiles defined.
Run the following command and verify that no processes are unconfined:
# apparmor_status | grep processes
Review the output and ensure no processes are unconfined
4 processes have profiles defined.
4 processes are in enforce mode.
0 processes are in complain mode.
0 processes are unconfined but have a profile defined.
</t>
  </si>
  <si>
    <t>All AppArmor Profiles have been set to enforce or complain mode.</t>
  </si>
  <si>
    <t>All AppArmor Profiles have not been set to enforce or complain mode.</t>
  </si>
  <si>
    <t>Run one of the following commands to set all profiles to either enforce Or complain mode
Run the following command to set all profiles to enforce mode:
# aa-enforce /etc/apparmor.d/*
Run the following command to set all profiles to complain mode:
# aa-complain /etc/apparmor.d/*
Run the following command to list unconfined processes:
# aa-unconfined
Any unconfined processes may need to have a profile created or activated for them and then be restarted.</t>
  </si>
  <si>
    <t>SUSE15-145</t>
  </si>
  <si>
    <t>Configure the message of the day</t>
  </si>
  <si>
    <t xml:space="preserve">Run the following command and verify that the contents match site policy:
# cat /etc/motd
Run the following command and verify no results are returned:
# grep -E -i "(\\\v|\\\r|\\\m|\\\s|$(grep '^ID=' /etc/os-release | cut -d= -f2 | sed -e 's/"//g'))" /etc/motd
</t>
  </si>
  <si>
    <t>HAC14:  Warning banner is insufficient
HAC38: Warning banner does not exist</t>
  </si>
  <si>
    <t>1.8.1</t>
  </si>
  <si>
    <t>1.8.1.1</t>
  </si>
  <si>
    <t>Edit the `/etc/motd` file with the appropriate contents according to your site policy, remove any instances of `\m` , `\r` , `\s` , `\v` or references to the `OS platform`
_OR_
IF the `motd` is not used, this file can be removed._
Run the following command to remove the `motd` file:
# rm /etc/motd</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</si>
  <si>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Edit the `/etc/motd` file with the appropriate contents according to your site policy, remove any instances of `\m` , `\r` , `\s` , `\v` or references to the `OS platform`
_OR_
IF the `motd` is not used, this file can be removed._
Run the following command to remove the `motd` file:
# rm /etc/motd</t>
  </si>
  <si>
    <t>SUSE15-146</t>
  </si>
  <si>
    <t>Configure the local login warning banner.</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</si>
  <si>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</si>
  <si>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 xml:space="preserve">Run the following command and verify that the contents match site policy:
# cat /etc/issue
Run the following command and verify no results are returned:
# grep -E -i "(\\\v|\\\r|\\\m|\\\s|$(grep '^ID=' /etc/os-release | cut -d= -f2 | sed -e 's/"//g'))" /etc/issue
</t>
  </si>
  <si>
    <t>1.8.1.2</t>
  </si>
  <si>
    <t>Configure the local login warning banner per IRS requirements. One method to achieve the recommended state is to execute the following:
Edit the `/etc/issue` file with the appropriate contents according to your site policy, remove any instances of `\m` , `\r` , `\s` , `\v` or references to the `OS platform`
# echo "1) The system contains US government information.
2) Users actions are monitored and audited.
3) Unauthorized use of the system is prohibited. 
4) Unauthorized use of the system is subject to criminal and civil penalties." &gt; /etc/issue
Please refer to the IRS Publication 1075, Section 9.3.1.8 for guidance and Exhibit 8 for examples.</t>
  </si>
  <si>
    <t>SUSE15-147</t>
  </si>
  <si>
    <t>Configure the remote login warning banner</t>
  </si>
  <si>
    <t xml:space="preserve">Run the following command and verify that the contents match site policy:
# cat /etc/issue.net
Run the following command and verify no results are returned:
# grep -E -i "(\\\v|\\\r|\\\m|\\\s|$(grep '^ID=' /etc/os-release | cut -d= -f2 | sed -e 's/"//g'))" /etc/issue.net
</t>
  </si>
  <si>
    <t>1.8.1.3</t>
  </si>
  <si>
    <t>Configure the remote login warning bannerper IRS requirements. One method to achieve the recommended state is to execute the following:
Edit the `/etc/issue.net` file with the appropriate contents according to your site policy, remove any instances of `\m` , `\r` , `\s` , `\v` or references to the `OS platform`
# echo "1) The system contains US government information.
2) Users actions are monitored and audited.
3) Unauthorized use of the system is prohibited. 
4) Unauthorized use of the system is subject to criminal and civil penalties." &gt; /etc/issue
Please refer to the IRS Publication 1075, Section 9.3.1.8 for guidance and Exhibit 8 for examples.</t>
  </si>
  <si>
    <t>SUSE15-148</t>
  </si>
  <si>
    <t>Configure permissions on the /etc/motd file.</t>
  </si>
  <si>
    <t>Run the following command and verify `Uid` and `Gid` are both `0/root` and `Access` is `644`:
# stat /etc/motd
Access: (0644/-rw-r--r--) Uid: ( 0/ root) Gid: ( 0/ root)</t>
  </si>
  <si>
    <t xml:space="preserve">Permissions for these files is:
/etc/motd
-rw-r--r-- 1 root root </t>
  </si>
  <si>
    <t>Permissions for /etc/motd have no been configured.</t>
  </si>
  <si>
    <t>1.8.1.4</t>
  </si>
  <si>
    <t xml:space="preserve">Configure permissions on the /etc/motdfile to prevent it from modification by unauthorized users with incorrect or misleading information. One method to achieve the recommended state is to execute the following command(s):
# chown root:root /etc/motd
# chmod u-x,go-wx /etc/motd
</t>
  </si>
  <si>
    <t>SUSE15-149</t>
  </si>
  <si>
    <t>Configure permissions on the /etc/issue file.</t>
  </si>
  <si>
    <t xml:space="preserve">Run the following command and verify `Uid` and `Gid` are both `0/root` and `Access` is `644`:
# stat /etc/issue
Access: (0644/-rw-r--r--) Uid: ( 0/ root) Gid: ( 0/ root)
</t>
  </si>
  <si>
    <t xml:space="preserve">Permissions for these files is:
 /etc/issue
-rw-r--r-- 1 root root 
</t>
  </si>
  <si>
    <t>Permissions for /etc/issue have no been configured.</t>
  </si>
  <si>
    <t>1.8.1.5</t>
  </si>
  <si>
    <t>Configure permissions on the /etc/issue file since it could be modified by unauthorized users with incorrect or misleading information. One method to achieve the recommended state is to execute the following command(s):
# chown root:root /etc/issue
# chmod u-x,go-wx /etc/issue</t>
  </si>
  <si>
    <t>SUSE15-150</t>
  </si>
  <si>
    <t>Configure permissions on the /etc/issue.net file.</t>
  </si>
  <si>
    <t xml:space="preserve">Run the following command and verify `Uid` and `Gid` are both `0/root` and `Access` is `644`:
# stat /etc/issue.net
Access: (0644/-rw-r--r--) Uid: ( 0/ root) Gid: ( 0/ root)
</t>
  </si>
  <si>
    <t xml:space="preserve">Permissions for these files is:
 /etc/issue.net
-rw-r--r-- 1 root root 
</t>
  </si>
  <si>
    <t>Permissions for /etc/issue.net have no been configured.</t>
  </si>
  <si>
    <t>1.8.1.6</t>
  </si>
  <si>
    <t>Configure permissions on the /etc/issue.net file since  it could be modified by unauthorized users with incorrect or misleading information. One method to achieve the recommended state is to execute the following command(s):
# chown root:root /etc/issue.net
# chmod u-x,go-wx /etc/issue.net</t>
  </si>
  <si>
    <t>SUSE15-151</t>
  </si>
  <si>
    <t>Enable time synchronization</t>
  </si>
  <si>
    <t>System time should be synchronized between all systems in an environment. This is typically done by establishing an authoritative time server or set of servers and having all systems synchronize their clocks to them.
_Notes:_
On systems where host based time synchronization is not available, verify that chrony is installed or systemd-timesyncd is enabled._
On systems where host based time synchronization is available consult your documentation and verify that host based synchronization is in use._
If another method for time synchronization is being used, this section may be skipped._</t>
  </si>
  <si>
    <t xml:space="preserve">On systems where host based time synchronization is not available, verify `chrony` is installed OR `systemd-timesyncd` is enabled:
Note: Only one time synchronization package should be installed and/or enabled_
Run the following command to verify that `chrony` is installed:
# rpm -q chrony
chrony-&lt;version&gt;
OR
Run the following command to verify that `systemd-timesyncd` is enabled:
# systemctl is-enabled systemd-timesyncd
</t>
  </si>
  <si>
    <t>NTP is installed</t>
  </si>
  <si>
    <t>NTP Time services have not been enabled.</t>
  </si>
  <si>
    <t>On systems where host based time synchronization is not available, install chrony Or enable systemd-timesyncd:
Run the following command to install chrony:
# zypper install chrony
Or
Run the following command to enable systemd-timesyncd
# systemctl enable systemd-timesyncd
_Note: On systems where host based time synchronization is available consult your virtualization software documentation and setup host based synchronization._</t>
  </si>
  <si>
    <t xml:space="preserve">Enable time synchronization. One method to achieve the recommended state is to execute the following:
On systems where host based time synchronization is not available, install chrony Or enable systemd-timesyncd:
Run the following command to install chrony:
# zypper install chrony
Or
Run the following command to enable systemd-timesyncd
# systemctl enable systemd-timesyncd
_Note: On systems where host based time synchronization is available consult your virtualization software documentation and setup host based synchronization._
</t>
  </si>
  <si>
    <t>SUSE15-152</t>
  </si>
  <si>
    <t>systemd-timesyncd is a daemon that has been added for synchronizing the system clock across the network. 
The systemd-timesyncd daemon:
- Implements an SNTP client. 
- Only implements a client side
 - Does not bother with the full NTP complexity
 - Only on querys time from one remote server, synchronizing the local clock to it
- runs with minimal privileges
- saves the current clock to disk every time a new NTP sync has been acquired
 - Uses this to correct the system clock early at bootup
 - to make sure that time monotonically progresses on these systems, even if it is not always correct
- Requires a new system user and group "systemd-timesync" to be created on installation of systemd
- Hooked up with networkd to only operate when network connectivity is available
_Notes:_
The systemd-timesyncd service specifically implements only SNTP. This minimalistic service will set the system clock for large offsets or slowly adjust it for smaller deltas. More complex use cases are not covered by systemd-timesyncd._
This recommendation only applies if timesyncd is in use on the system_</t>
  </si>
  <si>
    <t xml:space="preserve">Ensure that timesyncd is enabled and started
Run the following command to verify that `systemd-timesyncd` is enabled:
# systemctl is-enabled systemd-timesyncd.service
enabled
Review `/etc/systemd/timesyncd.conf` and ensure that the NTP servers, NTP FallbackNTP servers, and RootDistanceMaxSec listed are in accordance with local policy
Run the following command
# timedatectl status
This should return something similar to:
Local time: Tue 2019-06-04 15:40:45 EDT
 Universal time: Tue 2019-06-04 19:40:45 UTC
RTC time: Tue 2019-06-04 19:40:45
Time zone: America/New_York (EDT, -0400)
NTP enabled: yes
NTP synchronized: yes
RTC in local TZ: no
DST active: yes
Last DST change: DST began at
Sun 2019-03-10 01:59:59 EST
Sun 2019-03-10 03:00:00 EDT
Next DST change: DST ends (the clock jumps one hour backwards) at
Sun 2019-11-03 01:59:59 EDT
Sun 2019-11-03 01:00:00 EST
</t>
  </si>
  <si>
    <t>systemd-timesyncd is configured.</t>
  </si>
  <si>
    <t>systemd-timesyncd is not configured.</t>
  </si>
  <si>
    <t>Edit the file `/etc/systemd/timesyncd.conf` and add/modify the following lines:
NTP=0.suse.pool.ntp.org 1.suse.pool.ntp.org #Servers listed should be In Accordance With Local Policy
FallbackNTP=2.suse.pool.ntp.org 3.suse.pool.ntp.org #Servers listed should be In Accordance With Local Policy
RootDistanceMax=1 #should be In Accordance With Local Policy
Run the following commands to enable and start `systemd-timesyncd`:
# systemctl --now enable systemd-timesyncd.service 
# timedatectl set-ntp true</t>
  </si>
  <si>
    <t>Configure systemd-timesyncd. One method to achieve the recommended state is to execute the following:
Edit the file `/etc/systemd/timesyncd.conf` and add/modify the following lines:
NTP=0.suse.pool.ntp.org 1.suse.pool.ntp.org #Servers listed should be In Accordance With Local Policy
FallbackNTP=2.suse.pool.ntp.org 3.suse.pool.ntp.org #Servers listed should be In Accordance With Local Policy
RootDistanceMax=1 #should be In Accordance With Local Policy
Run the following commands to enable and start `systemd-timesyncd`:
# systemctl --now enable systemd-timesyncd.service 
# timedatectl set-ntp true</t>
  </si>
  <si>
    <t>SUSE15-153</t>
  </si>
  <si>
    <t>`chrony` is a daemon which implements the Network Time Protocol (NTP) and is designed to synchronize system clocks across a variety of systems and use a source that is highly accurate. More information on `chrony` can be found at: [http://chrony.tuxfamily.org/](http://chrony.tuxfamily.org/). `chrony` can be configured to be a client and/or a server.</t>
  </si>
  <si>
    <t>Run the following command and verify remote server is configured properly:
# grep -E "^(server|pool)" /etc/chrony.conf
server &lt;remote-server&gt;
Multiple servers may be configured
Run the following command and verify `OPTIONS` includes '`-u chrony`':
# grep ^OPTIONS /etc/sysconfig/chronyd
OPTIONS="-u chrony"
Additional options may be present.</t>
  </si>
  <si>
    <t>Chrony is installed</t>
  </si>
  <si>
    <t>Chrony Time services have not been enabled.</t>
  </si>
  <si>
    <t>If chrony is in use on the system proper configuration is vital to ensuring time synchronization is working properly.
_Note: This recommendation only applies if chrony is in use on the system. If another method of time synchronization is in use on the system, this recommendation can be skipped._</t>
  </si>
  <si>
    <t>Add or edit server or pool lines to /etc/chrony.conf as appropriate:
server &lt;remote-server&gt;
Add or edit the OPTIONS in /etc/sysconfig/chronyd to include '-u chrony':
OPTIONS="-u chrony"</t>
  </si>
  <si>
    <t>Configure chrony. One method to achieve the recommended state is to execute the following:
Add or edit server or pool lines to /etc/chrony.conf as appropriate:
server &lt;remote-server&gt;
Add or edit the OPTIONS in /etc/sysconfig/chronyd to include '-u chrony':
OPTIONS="-u chrony"</t>
  </si>
  <si>
    <t>To close this finding, please provide a screenshot showing Chrony has been enabled with the agency's CAP.</t>
  </si>
  <si>
    <t>SUSE15-154</t>
  </si>
  <si>
    <t>Install firewalld service</t>
  </si>
  <si>
    <t>firewalld is a firewall management tool for Linux operating systems. It provides firewall features by acting as a front-end for the Linux kernel's netfilter framework via the iptables backend or provides firewall features by acting as a front-end for the Linux kernel's netfilter framework via the nftables utility.
FirewallD replaces iptables as the default firewall management tool. Use the firewalld utility to configure a firewall for less complex firewalls. The utility is easy to use and covers the typical use cases scenario. FirewallD supports both IPv4 and IPv6 networks and can administer separate firewall zones with varying degrees of trust as defined in zone profiles.
_Note: Starting in v0.6.0, FirewallD added support for acting as a front-end for the Linux kernel's netfilter framework via the nftables userspace utility, acting as an alternative to the nft command line program._</t>
  </si>
  <si>
    <t xml:space="preserve">Run the following command to verify that `FirewallD` and `iptables` are installed:
# rpm -q firewalld iptables
firewalld-&lt;version&gt;
iptables-&lt;version&gt;
</t>
  </si>
  <si>
    <t>firewalld service has been enabled and running.</t>
  </si>
  <si>
    <t>firewalld service has not been enabled and running.</t>
  </si>
  <si>
    <t>A firewall utility is required to configure the Linux kernel's netfilter framework via the iptables or nftables back-end.
The Linux kernel's netfilter framework host-based firewall can protect against threats originating from within a corporate network to include malicious mobile code and poorly configured software on a host.
Note: Only **one** firewall utility should be installed and configured. `FirewallD` is dependent on the `iptables` package.</t>
  </si>
  <si>
    <t>Run the following command to install FirewallD and iptables:
# zypper install firewalld iptables</t>
  </si>
  <si>
    <t>Ensure firewalld service is enaInstall firewalld service. One method to achieve the recommended state is to execute the following command(s):
# zypper install firewalld iptables</t>
  </si>
  <si>
    <t>To close this finding, please provide a screenshot showing firewalld service is enabled and running with the agency's CAP.</t>
  </si>
  <si>
    <t>SUSE15-155</t>
  </si>
  <si>
    <t>Disable nftables</t>
  </si>
  <si>
    <t>nftables is a subsystem of the Linux kernel providing filtering and classification of network packets/datagrams/frames and is the successor to iptables.
_Notes:_
Support for using nftables as the back-end for firewalld was added in release v0.6.0. In Fedora 19 Linux derivatives, firewalld utilizes iptables as it's back-end by default._
firewalld may be configured as the front-end to nftables. If this case, nftables should be stopped and masked instead of removed._</t>
  </si>
  <si>
    <t xml:space="preserve">Run the following commend to verify that nftables is not installed:
# rpm -q nftables
package nftables is not installed
OR
Run the following commands to verify that `nftables` is stopped and masked:
# systemctl status nftables | grep "Active: " | grep -v "active (running) "
No output should be returned
# systemctl is-enabled nftables
masked
</t>
  </si>
  <si>
    <t>nftables has not been enabled or running.</t>
  </si>
  <si>
    <t>nftables has been enabled or running.</t>
  </si>
  <si>
    <t>3.5.1.2</t>
  </si>
  <si>
    <t>Running both firewalld and nftables may lead to conflict.</t>
  </si>
  <si>
    <t>Run the following command to remove nftables:
# zypper remove nftables
Or Run the following command to stop and mask nftables:
systemctl --now mask nftables</t>
  </si>
  <si>
    <t xml:space="preserve">Remove NFTables. One method to achieve the recommended state is to execute the following command(s):
# zypper remove nftables
Or Run the following command to stop and mask nftables:
systemctl --now mask nftables
</t>
  </si>
  <si>
    <t>To close this finding, please provide a screenshot showing nftables has been removed with the agency's CAP.</t>
  </si>
  <si>
    <t>SUSE15-156</t>
  </si>
  <si>
    <t>Enable firewalld service</t>
  </si>
  <si>
    <t>`firewalld.service` enables the enforcement of firewall rules configured through `firewalld`</t>
  </si>
  <si>
    <t xml:space="preserve">Run the following command to verify that `firewalld` is enabled:
# systemctl is-enabled firewalld
enabled
Run the following command to verify that `firewalld` is running
# firewall-cmd --state
running
</t>
  </si>
  <si>
    <t>firewalld service is enabled and running.</t>
  </si>
  <si>
    <t>firewalld service is not enabled.</t>
  </si>
  <si>
    <t>HCS19: Network perimeter devices do not properly restrict traffic</t>
  </si>
  <si>
    <t>3.5.1.3</t>
  </si>
  <si>
    <t>Ensure that the `firewalld.service` is enabled and running to enforce firewall rules configured through `firewalld`</t>
  </si>
  <si>
    <t>Run the following command to unmask firewalld
# systemctl unmask firewalld
Run the following command to enable and start firewalld
# systemctl --now enable firewalld</t>
  </si>
  <si>
    <t>Enable firewalld service. One method to achieve the recommended state is to execute the following:
Run the following command to unmask firewalld
# systemctl unmask firewalld
Run the following command to enable and start firewalld
# systemctl --now enable firewalld</t>
  </si>
  <si>
    <t>To close this finding, please provide a screenshot showing firewalld service is enabled and running the agency's CAP.</t>
  </si>
  <si>
    <t>SUSE15-157</t>
  </si>
  <si>
    <t xml:space="preserve">Set the default zone </t>
  </si>
  <si>
    <t>A firewall zone defines the trust level for a connection, interface or source address binding. This is a one to many relation, which means that a connection, interface or source can only be part of one zone, but a zone can be used for many network connections, interfaces and sources.
- The default zone is the zone that is used for everything that is not explicitly bound/assigned to another zone.
- If no zone assigned to a connection, interface or source, only the default zone is used. 
- The default zone is not always listed as being used for an interface or source as it will be used for it either way. This depends on the manager of the interfaces.
Connections handled by NetworkManager are listed as NetworkManager requests to add the zone binding for the interface used by the connection. Also interfaces under control of the network service are listed also because the service requests it.
_Notes:_
A firewalld zone configuration file contains the information for a zone._
 These are the zone description, services, ports, protocols, icmp-blocks, masquerade, forward-ports and rich language rules in an XML file format._ 
 The file name has to be `zone_name.xml` where length of `zone_name` is currently limited to 17 chars._
NetworkManager binds interfaces to zones automatically_</t>
  </si>
  <si>
    <t xml:space="preserve">Run the following command and verify that the default zone adheres to company policy:
# firewall-cmd --get-default-zone
</t>
  </si>
  <si>
    <t>Default zone has been set.</t>
  </si>
  <si>
    <t>Default zone has not been set.</t>
  </si>
  <si>
    <t>HSC100</t>
  </si>
  <si>
    <t>HSC100: Other</t>
  </si>
  <si>
    <t>3.5.1.4</t>
  </si>
  <si>
    <t>Because the default zone is the zone that is used for everything that is not explicitly bound/assigned to another zone, it is important for the default zone to set</t>
  </si>
  <si>
    <t>Run the following command to set the default zone:
# firewall-cmd --set-default-zone=&lt;NAME_OF_ZONE&gt;
Example:
# firewall-cmd --set-default-zone=public</t>
  </si>
  <si>
    <t>Set the default zone which is used for everything that is not explicitly bound/assigned to another zone. One method to achieve the recommended state is to execute the following command(s):
# firewall-cmd --set-default-zone=&lt;NAME_OF_ZONE&gt;</t>
  </si>
  <si>
    <t>SUSE15-158</t>
  </si>
  <si>
    <t>Set the Network Interfaces to appropriate zone</t>
  </si>
  <si>
    <t>firewall zones define the trust level of network connections or interfaces.
_Note: The firewall in the Linux kernel is not able to handle network connections with the name shown by NetworkManager, it can only handle the network interfaces used by the connection. Because of this NetworkManager tells firewalld to assign the network interface that is used for this connection to the zone defined in the configuration of that connection. This assignment happens before the interface is used. The configuration of the connection can either be the NetworkManager configuration or also an ifcfg. For example: If the zone is not set in the configuration file, the interfaces will be assigned to the default zone defined in the firewalld configuration. If a connection has more than one interface, all of them will be supplied to firewalld. Also changes in the names of interfaces will be handled by NetworkManager and supplied to firewalld._</t>
  </si>
  <si>
    <t xml:space="preserve">Run the following command, and verify that the interface(s) follow site policy for zone assignment
# nmcli -t connection show | awk -F: '{if($4){print $4}}' | while read INT; do firewall-cmd --get-active-zones | grep -B1 $INT; done
</t>
  </si>
  <si>
    <t>The Network Interfaces has been set appropriate zone.</t>
  </si>
  <si>
    <t>The Network Interfaces has not  been set appropriate zone.</t>
  </si>
  <si>
    <t>3.5.1.5</t>
  </si>
  <si>
    <t>A network interface not assigned to the appropriate zone can allow unexpected or undesired network traffic to be accepted on the interface.</t>
  </si>
  <si>
    <t>Run the following command to assign an interface to the appropriate zone.
# firewall-cmd --zone=&lt;Zone NAME&gt; --change-interface=&lt;INTERFACE NAME&gt;
Example:
# firewall-cmd --zone=customezone --change-interface=eth0</t>
  </si>
  <si>
    <t>Assign all network interfaces to appropriate zone(s). One method to achieve the recommended state is to execute the following command(s):
# firewall-cmd --zone=&lt;Zone NAME&gt; --change-interface=&lt;INTERFACE NAME&gt;</t>
  </si>
  <si>
    <t>SUSE15-159</t>
  </si>
  <si>
    <t>Reject unnecessary services and ports</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</si>
  <si>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 ACCEPT - you accept all incoming packets except those disabled by a specific rule.
- REJECT - you disable all incoming packets except those that you have allowed in specific rules and the source machine is informed about the rejection.
- DROP - you disable all incoming packets except those that you have allowed in specific rules and no information sent to the source machine.</t>
  </si>
  <si>
    <t xml:space="preserve">Run the following command and review output to ensure that listed services and ports follow site policy. 
# firewall-cmd --get-active-zones | awk '!/:/ {print $1}' | while read ZN; do firewall-cmd --list-all --zone=$ZN; done
</t>
  </si>
  <si>
    <t>Unnecessary services and ports are not accepted.</t>
  </si>
  <si>
    <t>Unnecessary services and ports are accepted.</t>
  </si>
  <si>
    <t>3.5.1.6</t>
  </si>
  <si>
    <t>To reduce the attack surface of a system, all services and ports should be blocked unless required</t>
  </si>
  <si>
    <t>Run the following command to remove an unnecessary service:
# firewall-cmd --remove-service=&lt;service&gt;
Example:
#firewall-cmd --remove-service=cockpit
Run the following command to remove an unnecessary port:
# firewall-cmd --remove-port=&lt;port-number&gt;/&lt;port-type&gt;
Example:
# firewall-cmd --remove-port=25/tcp
Run the following command to make new settings persistent:
# firewall-cmd --runtime-to-permanent</t>
  </si>
  <si>
    <t>Reject unnecessary services and ports, to reduce the attack surface of a system, all services and ports should be blocked unless required. One method to achieve the recommended state is to execute the following:
Run the following command to remove an unnecessary service:
# firewall-cmd --remove-service=&lt;service&gt;
Example:
#firewall-cmd --remove-service=cockpit
Run the following command to remove an unnecessary port:
# firewall-cmd --remove-port=&lt;port-number&gt;/&lt;port-type&gt;
Example:
# firewall-cmd --remove-port=25/tcp
Run the following command to make new settings persistent:
# firewall-cmd --runtime-to-permanent</t>
  </si>
  <si>
    <t>To close this finding, please provide a screenshot showing unnecessary services and ports has been disabled with the agency's CAP.</t>
  </si>
  <si>
    <t>SUSE15-160</t>
  </si>
  <si>
    <t>Install nftables</t>
  </si>
  <si>
    <t>nftables provides a new in-kernel packet classification framework that is based on a network-specific Virtual Machine (VM) and a new nft userspace command line tool. nftables reuses the existing Netfilter subsystems such as the existing hook infrastructure, the connection tracking system, NAT, userspace queuing and logging subsystem.
_Notes:_
nftables is available in Linux kernel 3.13 and newer._
Only one firewall utility should be installed and configured._</t>
  </si>
  <si>
    <t xml:space="preserve">Run the following command to verify that `nftables` is installed:
# rpm -q nftables
nftables-&lt;version&gt;
</t>
  </si>
  <si>
    <t>nftables has been enabled.</t>
  </si>
  <si>
    <t>nftables has not been enabled.</t>
  </si>
  <si>
    <t>nftables is a subsystem of the Linux kernel that can protect against threats originating from within a corporate network to include malicious mobile code and poorly configured software on a host.</t>
  </si>
  <si>
    <t>Run the following command to install nftables
# zypper install nftables</t>
  </si>
  <si>
    <t>Install nftables. One method to achieve the recommended state is to execute the following command(s):
# zypper install nftables</t>
  </si>
  <si>
    <t>To close this finding, please provide a screenshot showing nftables has been installed with the agency's CAP.</t>
  </si>
  <si>
    <t>SUSE15-161</t>
  </si>
  <si>
    <t>Disable firewalld</t>
  </si>
  <si>
    <t>firewalld (Dynamic Firewall Manager) provides a dynamically managed firewall with support for network/firewall “zones” to assign a level of trust to a network and its associated connections, interfaces or sources. It has support for IPv4, IPv6, Ethernet bridges and also for IPSet firewall settings. There is a separation of the runtime and permanent configuration options.</t>
  </si>
  <si>
    <t xml:space="preserve">Run the following command to verify that `firewalld` is not installed:
# rpm -q firewalld
package firewalld is not installed
**OR**
Run the following commands to verify that `firewalld` is stopped and masked
# systemctl status firewalld | grep "Active: " | grep -v "active (running) "
No output should be returned
# systemctl is-enabled firewalld
masked
</t>
  </si>
  <si>
    <t>firewalld is not installed.</t>
  </si>
  <si>
    <t>firewalld is installed.</t>
  </si>
  <si>
    <t>Running both `nftables.service` and `firewalld.service` may lead to conflict and unexpected results.</t>
  </si>
  <si>
    <t>Run the following command to remove firewalld
# zypper remove firewalld
Run the following command to stop and mask firewalld
# systemctl --now mask firewalld.</t>
  </si>
  <si>
    <t>Remove firewalld. One method to achieve the recommended state is to execute the following command(s):
Run the following command to stop and mask firewalld
# systemctl --now mask firewalld.</t>
  </si>
  <si>
    <t>To close this finding, please provide a screenshot showing firewalld has been removed with the agency's CAP.</t>
  </si>
  <si>
    <t>SUSE15-162</t>
  </si>
  <si>
    <t>Disable iptables</t>
  </si>
  <si>
    <t>nftables is a replacement for iptables, ip6tables, ebtables and arptables</t>
  </si>
  <si>
    <t>Run the following commands to ensure not iptables rules exist
For iptables:
# iptables -L
No rules shoulb be returned
For ip6tables:
# ip6tables -L
No rules should be returned</t>
  </si>
  <si>
    <t>iptables has not been enabled or running.</t>
  </si>
  <si>
    <t>iptables has been enabled.</t>
  </si>
  <si>
    <t>It is possible to mix iptables and nftables. However, this increases complexity and also the chance to introduce errors. For simplicity flush out all iptables rules, and ensure it is not loaded</t>
  </si>
  <si>
    <t>Run the following commands to flush iptables:
For iptables:
# iptables -F
For ip6tables
# ip6tables -F</t>
  </si>
  <si>
    <t>flush iptables. One method to achieve the recommended state is to execute the following command(s):
For iptables:
# iptables -F
For ip6tables
# ip6tables -F</t>
  </si>
  <si>
    <t>To close this finding, please provide a screenshot showing iptables has been disabled with the agency's CAP.</t>
  </si>
  <si>
    <t>SUSE15-163</t>
  </si>
  <si>
    <t>Create a table in nftables</t>
  </si>
  <si>
    <t>Tables hold chains. Each table only has one address family and only applies to packets of this family. Tables can have one of five families.</t>
  </si>
  <si>
    <t xml:space="preserve">Run the following command to verify that a nftables table exists:
# nft list tables
Return should include a list of nftables:
**Example:**
table inet filter
</t>
  </si>
  <si>
    <t>nftables table has been created.</t>
  </si>
  <si>
    <t>nftables table has not been created.</t>
  </si>
  <si>
    <t>nftables doesn't have any default tables. Without a table being build, nftables will not filter network traffic.</t>
  </si>
  <si>
    <t>Run the following command to create a table in nftables
# nft create table inet 
**Example:**
# nft create table inet filter</t>
  </si>
  <si>
    <t>Create a table in nftables. One method to achieve the recommended state is to execute the following command(s):
# nft create table inet</t>
  </si>
  <si>
    <t>To close this finding, please provide a screenshot showing nftables table exists with the agency's CAP.</t>
  </si>
  <si>
    <t>SUSE15-164</t>
  </si>
  <si>
    <t>Confirm base chains exist for `INPUT`, `FORWARD`, and `OUTPUT`</t>
  </si>
  <si>
    <t>Chains are containers for rules. They exist in two kinds, base chains and regular chains. A base chain is an entry point for packets from the networking stack, a regular chain may be used as jump target and is used for better rule organization.</t>
  </si>
  <si>
    <t xml:space="preserve">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
</t>
  </si>
  <si>
    <t>base chains do exist for `INPUT`, `FORWARD`, and `OUTPUT.</t>
  </si>
  <si>
    <t>base chains do not exist for `INPUT`, `FORWARD`, and `OUTPUT.</t>
  </si>
  <si>
    <t>3.5.2.5</t>
  </si>
  <si>
    <t>If a base chain doesn't exist with a hook for input, forward, and delete, packets that would flow through those chains will not be touched by nftables.</t>
  </si>
  <si>
    <t>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</si>
  <si>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Create base chains for INPUT, FORWARD, and OUTPUT’. One method to achieve the recommended state is to execute the following command(s):
# nft create chain inet 
&lt;base chain name&gt; { type filter hook &lt;(input|forward|output)&gt; priority 0 \; }</t>
  </si>
  <si>
    <t>To close this finding, please provide a screenshot showing base chains exist with the agency's CAP.</t>
  </si>
  <si>
    <t>SUSE15-165</t>
  </si>
  <si>
    <t>Configure the loopback interface to accept traffic. Configure all other interfaces to deny traffic to the loopback network</t>
  </si>
  <si>
    <t xml:space="preserve">Run the following commands to verify that the loopback interface is configured:
# nft list ruleset | awk '/hook input/,/}/' | grep 'iif "lo" accept'
iif "lo" accept
# nft list ruleset | awk '/hook input/,/}/' | grep 'ip saddr'
ip saddr 127.0.0.0/8 counter packets 0 bytes 0 drop
_IF_ IPv6 is enabled:
Run the following command to verify that the IPv6 loopback interface is configured:
# nft list ruleset | awk '/hook input/,/}/' | grep 'ip6 saddr'
ip6 saddr ::1 counter packets 0 bytes 0 drop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</si>
  <si>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3.5.2.6</t>
  </si>
  <si>
    <t>Loopback traffic is generated between processes on machine and is typically critical to operation of the system. The loopback interface is the only place that loopback network traffic should be seen, all other interfaces should ignore traffic on this network as an anti-spoofing measure.</t>
  </si>
  <si>
    <t>Run the following commands to implement the loopback rules:
# nft add rule inet filter input iif lo accept
# nft create rule inet filter input ip saddr 127.0.0.0/8 counter drop
IF_ IPv6 is enabled:
Run the following command to implement the IPv6 loopback rules:
# nft add rule inet filter input ip6 saddr ::1 counter drop</t>
  </si>
  <si>
    <t>Configure the loopback interface. One method to achieve the recommended state is to execute the following:
Run the following commands to implement the loopback rules:
# nft add rule inet filter input iif lo accept
# nft create rule inet filter input ip saddr 127.0.0.0/8 counter drop
IF_ IPv6 is enabled:
Run the following command to implement the IPv6 loopback rules:
# nft add rule inet filter input ip6 saddr ::1 counter drop</t>
  </si>
  <si>
    <t>To close this finding, please provide a screenshot showing loopback rules has been implemented with  the agency's CAP.</t>
  </si>
  <si>
    <t>SUSE15-166</t>
  </si>
  <si>
    <t>Configure the firewall rules for new outbound and established connections</t>
  </si>
  <si>
    <t xml:space="preserve">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
</t>
  </si>
  <si>
    <t>3.5.2.7</t>
  </si>
  <si>
    <t>If rules are not in place for new outbound and established connections, all packets will be dropped by the default policy preventing network usage.</t>
  </si>
  <si>
    <t>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</si>
  <si>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Configure outbound and established connections. One method to achieve the recommended state is to execute the following command(s):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</si>
  <si>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To close this finding, please provide a screenshot showing lo policies has been implemented to allow all outbound connections and all established connections with  the agency's CAP.</t>
  </si>
  <si>
    <t>SUSE15-167</t>
  </si>
  <si>
    <t>Base chain policy is the default verdict that will be applied to packets reaching the end of the chain.</t>
  </si>
  <si>
    <t xml:space="preserve">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
</t>
  </si>
  <si>
    <t>3.5.2.8</t>
  </si>
  <si>
    <t>There are two policies: accept (Default) and drop. If the policy is set to `accept`, the firewall will accept any packet that is not configured to be denied and the packet will continue traversing the network stack.
It is easier to white list acceptable usage than to black list unacceptable usage.
**Note:** Changing firewall settings while connected over network can result in being locked out of the system.</t>
  </si>
  <si>
    <t>Run the following command for the base chains with the input, forward, and output hooks to implement a default DROP policy:
# nft chain 
&lt;chain name&gt; { policy drop \; }
Example:
# nft chain inet filter input { policy drop \; }
# nft chain inet filter forward { policy drop \; }
# nft chain inet filter output { policy drop \; }</t>
  </si>
  <si>
    <t>Configure the default deny firewall policy. One method to achieve the recommended state is to execute the following:
Run the following command for the base chains with the input, forward, and output hooks to implement a default DROP policy:
# nft chain 
&lt;chain name&gt; { policy drop \; }</t>
  </si>
  <si>
    <t>SUSE15-168</t>
  </si>
  <si>
    <t>Enable nftables service</t>
  </si>
  <si>
    <t>The nftables service allows for the loading of nftables rulesets during boot, or starting on the nftables service</t>
  </si>
  <si>
    <t xml:space="preserve">Run the following command and verify that the nftables service is enabled:
# systemctl is-enabled nftables
enabled
</t>
  </si>
  <si>
    <t>nftables service has been set to enabled.</t>
  </si>
  <si>
    <t>nftables service has not been set to enabled.</t>
  </si>
  <si>
    <t>3.5.2.9</t>
  </si>
  <si>
    <t>The nftables service restores the nftables rules from the rules files referenced in the `/etc/sysconfig/nftables.conf` file during boot or the starting of the nftables service</t>
  </si>
  <si>
    <t>Run the following command to enable the nftables service:
# systemctl enable nftables</t>
  </si>
  <si>
    <t>Enable the nftables service. One method to achieve the recommended state is to execute the following command(s):
# systemctl enable nftables</t>
  </si>
  <si>
    <t>To close this finding, please provide a screenshot showing nftables service has been enabled with the agency's CAP.</t>
  </si>
  <si>
    <t>SUSE15-169</t>
  </si>
  <si>
    <t>Confirm nftables rules are permanent</t>
  </si>
  <si>
    <t>nftables is a subsystem of the Linux kernel providing filtering and classification of network packets/datagrams/frames.
The nftables service reads the `/etc/sysconfig/nftables.conf` file for a nftables file or files to include in the nftables ruleset.
A nftables ruleset containing the input, forward, and output base chains allow network traffic to be filtered.</t>
  </si>
  <si>
    <t>Run the following commands to verify that input, forward, and output base chains are configured to be applied to a nftables ruleset on boot:
Run the following command to verify the input base chain:
# awk '/hook input/,/}/' $(awk '$1 ~ /^\s*include/ { gsub("\"","",$2);print $2 }' /etc/sysconfig/nftables.conf)
Output should be similar to:
 type filter hook input priority 0; policy drop;
# Ensure loopback traffic is configured
iif "lo" accept
ip saddr 127.0.0.0/8 counter packets 0 bytes 0 drop
 ip6 saddr ::1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Note: Review the input base chain to ensure that it follows local site policy
Run the following command to verify the forward base chain:
# awk '/hook forward/,/}/' $(awk '$1 ~ /^\s*include/ { gsub("\"","",$2);print $2 }' /etc/sysconfig/nftables.conf)
Output should be similar to:
# Base chain for hook forward named forward (Filters forwarded network packets)
 chain forward {
 type filter hook forward priority 0; policy drop;
 }
Note: Review the forward base chain to ensure that it follows local site policy.
Run the following command to verify the forward base chain:
# awk '/hook output/,/}/' $(awk '$1 ~ /^\s*include/ { gsub("\"","",$2);print $2 }' /etc/sysconfig/nftables.conf)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Note: Review the output base chain to ensure that it follows local site policy.</t>
  </si>
  <si>
    <t>Input, forward, and output base chains has been configured to be applied to a nftables ruleset on boot.</t>
  </si>
  <si>
    <t>Input, forward, and output base chains has not been configured to be applied to a nftables ruleset on boot.</t>
  </si>
  <si>
    <t>3.5.2.10</t>
  </si>
  <si>
    <t>Changes made to nftables ruleset only affect the live system, you will also need to configure the nftables ruleset to apply on boot</t>
  </si>
  <si>
    <t>Edit the /etc/sysconfig/nftables.conf file and un-comment or add a line with include &lt;Absolute path to nftables rules file&gt; for each nftables file you want included in the nftables ruleset on boot
**Example:**
# vi /etc/sysconfig/nftables.conf
Add the line:
include "/etc/nftables/nftables.rules"</t>
  </si>
  <si>
    <t>Configure the nftables ruleset to re-apply on boot. One method to achieve the recommended state is to execute the following:
Edit the /etc/sysconfig/nftables.conf file and un-comment or add a line with include &lt;Absolute path to nftables rules file&gt; for each nftables file you want included in the nftables ruleset on boot
**Example:**
# vi /etc/sysconfig/nftables.conf
Add the line:
include "/etc/nftables/nftables.rules"</t>
  </si>
  <si>
    <t>To close this finding, please provide a screenshot showing nftables rules has been applied and  permanent with the agency's CAP.</t>
  </si>
  <si>
    <t>SUSE15-170</t>
  </si>
  <si>
    <t>Install iptables package</t>
  </si>
  <si>
    <t xml:space="preserve">Run the following command to verify that `iptables` is installed:
rpm -q iptables
iptables-&lt;version&gt;
</t>
  </si>
  <si>
    <t>3.5.3.1.1</t>
  </si>
  <si>
    <t>Run the following command to install iptables
# zypper install iptables</t>
  </si>
  <si>
    <t>Install iptables package. One method to achieve the recommended state is to execute the following command(s):
# zypper install iptables</t>
  </si>
  <si>
    <t>To close this finding, please provide a screenshot showing iptables package is installed with the agency's CAP.</t>
  </si>
  <si>
    <t>SUSE15-171</t>
  </si>
  <si>
    <t>nftables is a subsystem of the Linux kernel providing filtering and classification of network packets/datagrams/frames and is the successor to iptables.</t>
  </si>
  <si>
    <t xml:space="preserve">Run the following commend to verify that nftables is not installed:
# rpm -q nftables
package nftables is not installed
</t>
  </si>
  <si>
    <t>nftables is not installed.</t>
  </si>
  <si>
    <t>nftables is installed.</t>
  </si>
  <si>
    <t>3.5.3.1.2</t>
  </si>
  <si>
    <t>Running both `iptables` and `nftables` may lead to conflict.</t>
  </si>
  <si>
    <t>Run the following command to remove nftables:
# zypper remove nftables</t>
  </si>
  <si>
    <t>Remove NFTables. One method to achieve the recommended state is to execute the following command(s):
# zypper remove nftables</t>
  </si>
  <si>
    <t>To close this finding, please provide a screenshot showing nftables has been disabled with the agency's CAP.</t>
  </si>
  <si>
    <t>SUSE15-172</t>
  </si>
  <si>
    <t xml:space="preserve">Disable firewalld </t>
  </si>
  <si>
    <t>Run the following command to verify that `firewalld` is not installed:
# rpm -q firewalld
package firewalld is not installed
**OR**
Run the following commands to verify that `firewalld` is stopped and masked
# systemctl status firewalld | grep "Active: " | grep -v "active (running) "
No output should be returned
# systemctl is-enabled firewalld
masked</t>
  </si>
  <si>
    <t>3.5.3.1.3</t>
  </si>
  <si>
    <t>Running `iptables.service` and\or `ip6tables.service` with `firewalld.service` may lead to conflict and unexpected results.</t>
  </si>
  <si>
    <t>Run the following command to remove firewalld
# zypper remove firewalld
**OR**
Run the following command to stop and mask firewalld
# systemctl --now mask firewalld</t>
  </si>
  <si>
    <t>Remove firewalld. One method to achieve the recommended state is to execute the following command(s):
# zypper remove firewalld</t>
  </si>
  <si>
    <t>To close this finding, please provide a screenshot showing firewalld is not installed with the agency's CAP.</t>
  </si>
  <si>
    <t>SUSE15-173</t>
  </si>
  <si>
    <t>Confirm that default deny firewall policy exist</t>
  </si>
  <si>
    <t>Run the following command and verify that the policy for the `INPUT` , `OUTPUT` , and `FORWARD` chains is `DROP` or `REJECT` :
# iptables -L
Chain INPUT (policy DROP)
Chain FORWARD (policy DROP)
Chain OUTPUT (policy DROP)</t>
  </si>
  <si>
    <t xml:space="preserve">All ports listening on non-loopback addresses have firewall rules. </t>
  </si>
  <si>
    <t>3.5.3.2.1</t>
  </si>
  <si>
    <t>Implement a default DROP firewall policy. One method to achieve the recommended state is to execute the following command(s):
# iptables -P INPUT DROP
# iptables -P OUTPUT DROP
# iptables -P FORWARD DROP</t>
  </si>
  <si>
    <t>SUSE15-174</t>
  </si>
  <si>
    <t xml:space="preserve">Configure the loopback interface traffic rules </t>
  </si>
  <si>
    <t>The loopback traffic is configured to accept traffic.</t>
  </si>
  <si>
    <t>The loopback traffic is not configured to accept traffic.</t>
  </si>
  <si>
    <t>3.5.3.2.2</t>
  </si>
  <si>
    <t>Configure the loopback interface traffic rules. One method to achieve the recommended state is to execute the following command(s):
# iptables -A INPUT -i lo -j ACCEPT
# iptables -A OUTPUT -o lo -j ACCEPT
# iptables -A INPUT -s 127.0.0.0/8 -j DROP</t>
  </si>
  <si>
    <t>To close this finding, please provide a screenshot showing loopback rules has been implemented with the agency's CAP.</t>
  </si>
  <si>
    <t>SUSE15-175</t>
  </si>
  <si>
    <t>The outbound and established connections are configured.</t>
  </si>
  <si>
    <t>The outbound and established connections are not configured.</t>
  </si>
  <si>
    <t>3.5.3.2.3</t>
  </si>
  <si>
    <t>Configure the firewall rules for new outbound, and established connections. One method to achieve the recommended state is to execute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</si>
  <si>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showing firewall rules for new outbound has been configured and established with the agency's CAP.</t>
  </si>
  <si>
    <t>SUSE15-176</t>
  </si>
  <si>
    <t>Confirm that firewall rules exist for all open ports</t>
  </si>
  <si>
    <t>3.5.3.2.4</t>
  </si>
  <si>
    <t>For each port identified in the audit which does not have a firewall rule establish a proper rule for accepting inbound connections:
# iptables -A INPUT -p &lt;protocol&gt; --dport &lt;port&gt; -m state --state NEW -j ACCEPT</t>
  </si>
  <si>
    <t>Ensure firewall rules exist for all open ports. One method to achieve the recommended state is to execute the following:
For each port identified in the audit which does not have a firewall rule establish a proper rule for accepting inbound connections:
# iptables -A INPUT -p &lt;protocol&gt; --dport &lt;port&gt; -m state --state NEW -j ACCEPT</t>
  </si>
  <si>
    <t>To close this finding, please provide a screenshot showing firewall open ports settings with the agency's CAP.</t>
  </si>
  <si>
    <t>SUSE15-177</t>
  </si>
  <si>
    <t xml:space="preserve">Run the following command and verify that the policy for the INPUT, OUTPUT, and FORWARD chains is DROP or REJECT:
# ip6tables -L
Chain INPUT (policy DROP)
Chain FORWARD (policy DROP)
Chain OUTPUT (policy DROP)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</si>
  <si>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3.5.3.3.1</t>
  </si>
  <si>
    <t xml:space="preserve">Run the following commands to implement a default DROP policy:
# ip6tables -P INPUT DROP
# ip6tables -P OUTPUT DROP
# ip6tables -P FORWARD DROP
</t>
  </si>
  <si>
    <t>Configure the default deny firewall policy. One method to achieve the recommended state is to execute the following command(s):
# ip6tables -P INPUT DROP
# ip6tables -P OUTPUT DROP
# ip6tables -P FORWARD DROP.</t>
  </si>
  <si>
    <t>SUSE15-178</t>
  </si>
  <si>
    <t xml:space="preserve">Configure IPv6 loopback traffic </t>
  </si>
  <si>
    <t>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</si>
  <si>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IPv6 loopback traffic has been configured.</t>
  </si>
  <si>
    <t>IPv6 loopback traffic has not been configured.</t>
  </si>
  <si>
    <t>3.5.3.3.2</t>
  </si>
  <si>
    <t>Configure IPv6 loopback traffic. One method to achieve the recommended state is to execute the following command(s): 
# ip6tables -A INPUT -i lo -j ACCEPT
# ip6tables -A OUTPUT -o lo -j ACCEPT
# ip6tables -A INPUT -s::1 -j DROP</t>
  </si>
  <si>
    <t>SUSE15-179</t>
  </si>
  <si>
    <t>Run the following command and verify all rules for new outbound, and established connections match site policy:
# ip6tables -L -v -n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</si>
  <si>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Ensure only necessary connections are allowed into the system.</t>
  </si>
  <si>
    <t>3.5.3.3.3</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</si>
  <si>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</si>
  <si>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IPv6 outbound and established connections. One method to achieve the recommended state is to execute the following command(s):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</si>
  <si>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SUSE15-180</t>
  </si>
  <si>
    <t>Confirm that IPv6 firewall rules exist for all open ports</t>
  </si>
  <si>
    <t xml:space="preserve">Run the following command to determine open ports:
# ss -6tuln
Netid State Recv-Q Send-Q Local Address:Port Peer Address:Port 
udp UNCONN 0 0 ::1:123 :::*
udp UNCONN 0 0 :::123 :::*
tcp LISTEN 0 128 :::22 :::*
tcp LISTEN 0 20 ::1:25 :::*
Run the following command to determine firewall rules:
# ip6tables -L INPUT -v -n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**OR**
Verify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
</t>
  </si>
  <si>
    <t>3.5.3.3.4</t>
  </si>
  <si>
    <t xml:space="preserve">For each port identified in the audit which does not have a firewall rule establish a proper rule for accepting inbound connections:
# ip6tables -A INPUT -p &lt;protocol&gt; --dport &lt;port&gt; -m state --state NEW -j ACCEPT
</t>
  </si>
  <si>
    <t>Establish IPv6 firewall rules or all open ports. One method to achieve the recommended state is to execute the following command(s):
# ip6tables -A INPUT -p --dport -m state --state NEW -j ACCEPT</t>
  </si>
  <si>
    <t>SUSE15-181</t>
  </si>
  <si>
    <t>Install rsyslog.</t>
  </si>
  <si>
    <t>The `rsyslog` software is a recommended replacement to the original `syslogd` daemon. 
`rsyslog` provides improvements over `syslogd`, including:
- connection-oriented (i.e. TCP) transmission of logs
- The option to log to database formats
- Encryption of log data en route to a central logging server</t>
  </si>
  <si>
    <t xml:space="preserve">Run the following command to Verify `rsyslog` is installed:
# rpm -q rsyslog
rsyslog-&lt;version&gt;
</t>
  </si>
  <si>
    <t>rsyslog or syslog-ng has not been turned on.</t>
  </si>
  <si>
    <t>To close this finding, please provide a screenshot showing rsyslog is installed with the agency's CAP.</t>
  </si>
  <si>
    <t>SUSE15-182</t>
  </si>
  <si>
    <t>`rsyslog` needs to be enabled and running to perform logging</t>
  </si>
  <si>
    <t>Run one of the following commands to verify `rsyslog` is enabled:
# systemctl is-enabled rsyslog
enabled
Run the following command to verify that `rsyslog` is running:
# systemctl status rsyslog | grep 'active (running) '
 Active: active (running) since &lt;Day date time&gt;</t>
  </si>
  <si>
    <t>The rsyslog Service is enabled and running.</t>
  </si>
  <si>
    <t>The rsyslog Service is not enabled.</t>
  </si>
  <si>
    <t>HAU2:  No auditing is being performed on the system</t>
  </si>
  <si>
    <t>Run the following command to enable and start rsyslog:
# systemctl --now enable rsyslog</t>
  </si>
  <si>
    <t>Enable rsyslog Service. One method to achieve the recommended state is to execute the following command(s):
# systemctl --now enable rsyslog</t>
  </si>
  <si>
    <t>To close this finding, please provide a screenshot showing the rsyslog Service is enabled and running with the agency's CAP.</t>
  </si>
  <si>
    <t>SUSE15-183</t>
  </si>
  <si>
    <t>`rsyslog` will create logfiles that do not already exist on the system. This setting controls what permissions will be applied to these newly created files.
The `$FileCreateMode` parameter specifies the file creation mode with which rsyslogd creates new files. If not specified, the value 0644 is used. 
_Notes:_
The value given must always be a 4-digit octal number, with the initial digit being zero._
This setting can be overridden by a less restrictive setting in any file ending in `.conf` in the `/etc/rsyslog.d/` directory_</t>
  </si>
  <si>
    <t>Run the following command and verify that `$FileCreateMode` is `0640` or more restrictive:
# grep ^\$FileCreateMode /etc/rsyslog.conf /etc/rsyslog.d/*.conf
$FileCreateMode 0640
Verify that no results return with a less restrictive file mode</t>
  </si>
  <si>
    <t>Configure the default rsyslog file permissions. One method to achieve the recommended state is to execute the following:
Edit the `/etc/rsyslog.conf` and `/etc/rsyslog.d/*.conf` files and set `$FileCreateMode` to `0640` or more restrictive:
$FileCreateMode 0640</t>
  </si>
  <si>
    <t>SUSE15-184</t>
  </si>
  <si>
    <t>Review the contents of the `/etc/rsyslog.conf` and `/etc/rsyslog.d/*.conf` files to ensure appropriate logging is set. In addition, run the following command and verify that the log files are logging information:
# ls -l /var/log/</t>
  </si>
  <si>
    <t>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</si>
  <si>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the default rsyslog file permissions. One method to achieve the recommended state is to execute the following:
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</si>
  <si>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SUSE15-185</t>
  </si>
  <si>
    <t>The `rsyslog` utility supports the ability to send logs it gathers to a remote log host running `syslogd(8)` or to receive messages from remote hosts, reducing administrative overhead.
_Note: The double "at" sign (`@@`) directs `rsyslog` to use TCP to send log messages to the server, which is a more reliable transport mechanism than the default UDP protocol_</t>
  </si>
  <si>
    <t>Review the `/etc/rsyslog.conf` and `/etc/rsyslog.d/*.conf` files and verify that logs are sent to a central host (where `loghost.example.com` is the name of your central log host):
# grep "^*.*[^I][^I]*@" /etc/rsyslog.conf /etc/rsyslog.d/*.conf
*.* @@loghost.example.com</t>
  </si>
  <si>
    <t>Configure rsyslog to send logs to a remote log host. One method to achieve the recommended state is to execute the following:
Edit the `/etc/rsyslog.conf` and `/etc/rsyslog.d/*.conf` files and add the following line (where `loghost.example.com` is the name of your central log host).
*.* @@loghost.example.com
Run the following command to reload the `rsyslogd` configuration:
# systemctl restart rsyslog</t>
  </si>
  <si>
    <t>SUSE15-186</t>
  </si>
  <si>
    <t>By default, `rsyslog` does not listen for log messages coming in from remote systems. The `ModLoad` tells `rsyslog` to load the `imtcp.so` module so it can listen over a network via TCP. The `InputTCPServerRun` option instructs `rsyslogd` to listen on the specified TCP port.
_Note: The `$ModLoad imtcp` line can have the `.so` extension added to the end of the module, or use the full path to the module._</t>
  </si>
  <si>
    <t>Run the following commands and verify the resulting lines are uncommitted on designated log hosts and commented or removed on all others:
# grep '$ModLoad imtcp' /etc/rsyslog.conf /etc/rsyslog.d/*.conf
$ModLoad imtcp
# grep '$InputTCPServerRun' /etc/rsyslog.conf /etc/rsyslog.d/*.conf
$InputTCPServerRun 514</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</si>
  <si>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</si>
  <si>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Only accept remote rsyslog messages on designated log hosts. One method to achieve the recommended state is to execute the following: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</si>
  <si>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SUSE15-187</t>
  </si>
  <si>
    <t>Data from journald may be stored in volatile memory or persisted locally on the server. Utilities exist to accept remote export of journald logs, however, use of the rsyslog service provides a consistent means of log collection and export.
_Notes:_
This recommendation assumes that recommendation 4.2.1.5, "Ensure rsyslog is configured to send logs to a remote log host" has been implemented._
The main configuration file `/etc/systemd/journald.conf` is read before any of the custom *.conf files. If there are custom configs present, they override the main configuration parameters_
As noted in the journald man pages: journald logs may be exported to rsyslog either through the process mentioned here, or through a facility like `systemd-journald.service`. There are trade-offs involved in each implementation, where `ForwardToSyslog` will immediately capture all events (and forward to an external log server, if properly configured), but may not capture all boot-up activities. Mechanisms such as `systemd-journald.service`, on the other hand, will record bootup events, but may delay sending the information to rsyslog, leading to the potential for log manipulation prior to export. Be aware of the limitations of all tools employed to secure a system._</t>
  </si>
  <si>
    <t>Review `/etc/systemd/journald.conf` and verify that logs are forwarded to syslog
# grep -E ^\s*ForwardToSyslog /etc/systemd/journald.conf
ForwardToSyslog=yes</t>
  </si>
  <si>
    <t>Logs has been forwarded to syslog.</t>
  </si>
  <si>
    <t>Logs has not been forwarded to syslog.</t>
  </si>
  <si>
    <t>Edit the `/etc/systemd/journald.conf` file and add the following line:
ForwardToSyslog=yes</t>
  </si>
  <si>
    <t>Configure journald to send logs to rsyslog. One method to achieve the recommended state is to execute the following:
Edit the `/etc/systemd/journald.conf` file and add the following line:
ForwardToSyslog=yes</t>
  </si>
  <si>
    <t>SUSE15-188</t>
  </si>
  <si>
    <t>The journald system includes the capability of compressing overly large files to avoid filling up the system with logs or making the log's size unmanageable.
_Note: The main configuration file `/etc/systemd/journald.conf` is read before any of the custom *.conf files. If there are custom configs present, they override the main configuration parameters_</t>
  </si>
  <si>
    <t>Review `/etc/systemd/journald.conf` and verify that large files will be compressed:
# grep -E ^\s*Compress /etc/systemd/journald.conf
Compress=yes</t>
  </si>
  <si>
    <t>Large files has been compressed.</t>
  </si>
  <si>
    <t>Large files has not been compressed.</t>
  </si>
  <si>
    <t>Edit the `/etc/systemd/journald.conf` file and add the following line:
Compress=yes</t>
  </si>
  <si>
    <t>Configure journald to compress large log files. One method to achieve the recommended state is to execute the following command(s):
Edit the `/etc/systemd/journald.conf` file and add the following line:
Compress=yes</t>
  </si>
  <si>
    <t>SUSE15-189</t>
  </si>
  <si>
    <t>Data from journald may be stored in volatile memory or persisted locally on the server. Logs in memory will be lost upon a system reboot. By persisting logs to local disk on the server they are protected from loss.
_Note: The main configuration file `/etc/systemd/journald.conf` is read before any of the custom *.conf files. If there are custom configs present, they override the main configuration parameters_</t>
  </si>
  <si>
    <t>Review `/etc/systemd/journald.conf` and verify that logs are persisted to disk:
# grep -E ^\s*Storage /etc/systemd/journald.conf
Storage=persistent</t>
  </si>
  <si>
    <t>Logs are persisted to disk.</t>
  </si>
  <si>
    <t>logs are not persisted to disk:</t>
  </si>
  <si>
    <t>Edit the `/etc/systemd/journald.conf` file and add the following line:
Storage=persistent</t>
  </si>
  <si>
    <t>Configure journald to write logfiles to persistent disk. One method to achieve the recommended state is to execute the following:
Edit the `/etc/systemd/journald.conf` file and add the following line:
Storage=persistent</t>
  </si>
  <si>
    <t>SUSE15-190</t>
  </si>
  <si>
    <t>Set the password hashing algorithm to SHA-512</t>
  </si>
  <si>
    <t>Login passwords are hashed and stored in the `/etc/shadow` file. 
_Note:_ These changes only apply to accounts configured on the local system.</t>
  </si>
  <si>
    <t>Password hashing algorithm is set to SHA-512. 
Output contains the following:
sha51</t>
  </si>
  <si>
    <t>Edit the /etc/login.defs file and modify ENCRYPT_METHOD to SHA512:
ENCRYPT_METHOD sha512
Notes:
Any system accounts that need to be expired should be carefully done separately by the system administrator to prevent any potential problems_
IF it is determined that the password algorithm being used is not SHA-512, once it is changed, it is recommended that all user ID's be immediately expired and forced to change their passwords on next login, In accordance with local site policies.
To accomplish this, the following command can be used_
# awk -F: '( $3&lt;'"$(awk '/^\s*UID_MIN/{print $2}' /etc/login.defs)"' &amp;&amp; $1 != "nfsnobody" ) { print $1 }' /etc/passwd | xargs -n 1 chage -d 0</t>
  </si>
  <si>
    <t>Set the password hashing algorithm to SHA-512. One method to achieve the recommended state is to execute the following command(s):
Edit the /etc/login.defs file and modify ENCRYPT_METHOD to SHA512:
ENCRYPT_METHOD sha512
Notes:
Any system accounts that need to be expired should be carefully done separately by the system administrator to prevent any potential problems_
IF it is determined that the password algorithm being used is not SHA-512, once it is changed, it is recommended that all user ID's be immediately expired and forced to change their passwords on next login, In accordance with local site policies.
To accomplish this, the following command can be used:
# awk -F: '( $3&lt;'"$(awk '/^\s*UID_MIN/{print $2}' /etc/login.defs)"' &amp;&amp; $1 != "nfsnobody" ) { print $1 }' /etc/passwd | xargs -n 1 chage -d 0</t>
  </si>
  <si>
    <t>SUSE15-191</t>
  </si>
  <si>
    <t>Set password expiration to 90 days or less for admin and non-admin users</t>
  </si>
  <si>
    <t>The `PASS_MAX_DAYS` parameter in `/etc/login.defs` allows an administrator to force passwords to expire once they reach a defined age. I It is recommended that the PASS_MAX_DAYS parameter be set to less than or equal to 90 days.</t>
  </si>
  <si>
    <t>Run the following command and verify PASS_MAX_DAYS is 90 or less for Standard Users:
# grep PASS_MAX_DAYS /etc/login.defs
PASS_MAX_DAYS 90
# grep PASS_MAX_DAYS /etc/login.defs
Verify all users with a password have their maximum days between password change set to 90 or less:
# egrep ^[^:]+:[^\!*] /etc/shadow | cut -d: -f1
* 
# chage --list 
Maximum number of days between password change : 90</t>
  </si>
  <si>
    <t>Password expiration has been set to 90 days or less for admin and  non admin users.</t>
  </si>
  <si>
    <t>Password Expiration has not been configured per IRS requirements.</t>
  </si>
  <si>
    <t>The window of opportunity for an attacker to leverage compromised credentials via a brute force attack, using already compromised credentials, or gaining the credentials by other means, can be limited by the age of the password. Therefore, reducing the maximum age of a password can also reduce an attacker's window of opportunity.
Requiring passwords to be changed helps to mitigate the risk posed by the poor security practice of passwords being used for multiple accounts, and poorly implemented off-boarding and change of responsibility policies. This should **not** be considered a replacement for proper implementation of these policies and practices.
_Note: If it is believed that a user's password may have been compromised, the user's account should be locked immediately. Local policy should be followed to ensure the secure update of their password._</t>
  </si>
  <si>
    <t xml:space="preserve">Set the PASS_MAX_DAYS parameter to conform to site policy in /etc/login.defs:
PASS_MAX_DAYS 90
Modify user parameters for all users with a password set to match:
# chage --maxdays 90
 </t>
  </si>
  <si>
    <t>Set password expiration to 90 days or less for admin and non-admin users. One method to achieve the recommended state is to execute the following:
Set the PASS_MAX_DAYS parameter to conform to site policy in /etc/login.defs:
PASS_MAX_DAYS 90
Modify user parameters for all users with a password set to match:
# chage --maxdays 90.</t>
  </si>
  <si>
    <t>To close this finding, please provide a screenshot showing /etc/login.defs file settings with the agency's CAP.</t>
  </si>
  <si>
    <t>SUSE15-192</t>
  </si>
  <si>
    <t>Set minimum days between password changes to 1 or more days</t>
  </si>
  <si>
    <t xml:space="preserve">Run the following command and verify `PASS_MIN_DAYS` conforms to site policy (no less than 1 day):
# grep ^\s*PASS_MIN_DAYS /etc/login.defs
PASS_MIN_DAYS 1
Run the following command and Review list of users and PAS_MIN_DAYS to Verify that all users' PAS_MIN_DAYS conforms to site policy (no less than 1 day):
# grep -E ^[^:]+:[^\!*] /etc/shadow | cut -d: -f1,4
&lt;user&gt;:&lt;PASS_MIN_DAYS&gt;
</t>
  </si>
  <si>
    <t xml:space="preserve">Minimum days between password changes has been set to 1 or more days. </t>
  </si>
  <si>
    <t>Password Minimum age has not been configured per IRS requirements.</t>
  </si>
  <si>
    <t>Changed from 7 days to 1</t>
  </si>
  <si>
    <t>Set the PASS_MIN_DAYS parameter to 1 in /etc/login.defs :
PASS_MIN_DAYS 1
Modify user parameters for all users with a password set to match:
# chage --mindays 1 &lt;user&gt;</t>
  </si>
  <si>
    <t>Set minimum days between password changes to 1 or more days. One method to achieve the recommended state is to execute the following:
Set the PASS_MIN_DAYS parameter to 1 in /etc/login.defs :
PASS_MIN_DAYS 1
Modify user parameters for all users with a password set to match:
# chage --mindays 1 &lt;user&gt;</t>
  </si>
  <si>
    <t>To close this finding, please provide a screenshot showing minimum days between password changes has been set to 1 or more days with the agency's CAP.</t>
  </si>
  <si>
    <t>SUSE15-193</t>
  </si>
  <si>
    <t>Set password expiration warning days to 14 or more</t>
  </si>
  <si>
    <t>The `PASS_WARN_AGE` parameter in `/etc/login.defs` allows an administrator to notify users that their password will expire in a defined number of days. It is recommended that the `PASS_WARN_AGE` parameter be set to 14 days.</t>
  </si>
  <si>
    <t xml:space="preserve">Run the following command and verify `PASS_WARN_AGE` conforms to site policy (No less than 14 days):
# grep ^\s*PASS_WARN_AGE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7 days):
# grep -E ^[^:]+:[^\!*] /etc/shadow | cut -d: -f1,6
&lt;user&gt;:&lt;PASS_WARN_AGE&gt;
</t>
  </si>
  <si>
    <t xml:space="preserve">Password expiration warning days has been set to 14 or more days. </t>
  </si>
  <si>
    <t>Password expiration warning days have not been configured per IRS requirements.</t>
  </si>
  <si>
    <t>Set the `PASS_WARN_AGE` parameter to 14 in `/etc/login.defs` :
PASS_WARN_AGE 14
Modify user parameters for all users with a password set to match:
# chage --warndays 14 &lt;user&gt;</t>
  </si>
  <si>
    <t>Set password expiration warning days to 14 or more. One method to achieve the recommended state is to execute the following:
Set the `PASS_WARN_AGE` parameter to 14 in `/etc/login.defs` :
PASS_WARN_AGE 14
Modify user parameters for all users with a password set to match:
# chage --warndays 14 &lt;user&gt;</t>
  </si>
  <si>
    <t>To close this finding, please provide screenshot showing the password expiration setting with the agency's CAP.</t>
  </si>
  <si>
    <t>SUSE15-194</t>
  </si>
  <si>
    <t>Set the inactive password lock to 120 days or less</t>
  </si>
  <si>
    <t>User accounts that have been inactive for over a given period of time can be automatically disabled. It is recommended that accounts that are inactive for  days after password expiration be disabled.
Note: A value of `-1` would disable this setting.</t>
  </si>
  <si>
    <t xml:space="preserve">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grep -E ^[^:]+:[^\!*] /etc/shadow | cut -d: -f1,7
&lt;user&gt;:&lt;INACTIVE&gt;
</t>
  </si>
  <si>
    <t xml:space="preserve">Inactive password lock has been set to 120 days or less. </t>
  </si>
  <si>
    <t>Run the following command to set the default password inactivity period to 120 days:
# useradd -D -f 120
Modify user parameters for all users with a password set to match:
# chage --inactive 120 &lt;user&gt;</t>
  </si>
  <si>
    <t>Set the inactive password lock to 120 days or less. One method to achieve the recommended state is to execute the following:
Run the following command to set the default password inactivity period to 120 days:
# useradd -D -f 120
Modify user parameters for all users with a password set to match:
# chage --inactive 120 &lt;user&gt;</t>
  </si>
  <si>
    <t>SUSE15-195</t>
  </si>
  <si>
    <t xml:space="preserve">Confirm that all users last password change date is in the past. </t>
  </si>
  <si>
    <t xml:space="preserve">Run the following command and verify nothing is returned:
# for usr in $(cut -d: -f1 /etc/shadow); do [[ $(chage --list $usr | grep '^Last password change' | cut -d: -f2) &gt; $(date) ]] &amp; done
</t>
  </si>
  <si>
    <t xml:space="preserve">Password change dates have been confirmed to be in the past. </t>
  </si>
  <si>
    <t>HPW12</t>
  </si>
  <si>
    <t>HPW12: Passwords do not meet complexity requirements</t>
  </si>
  <si>
    <t>5.4.1.6</t>
  </si>
  <si>
    <t>Change Log</t>
  </si>
  <si>
    <t>Version</t>
  </si>
  <si>
    <t>Date</t>
  </si>
  <si>
    <t>Description of Changes</t>
  </si>
  <si>
    <t>Author</t>
  </si>
  <si>
    <t>First Release</t>
  </si>
  <si>
    <t xml:space="preserve">Internal Revenue Service </t>
  </si>
  <si>
    <t>Added baseline Criticality Score and Issue Codes, weighted test cases based on criticality, and updated Results Tab</t>
  </si>
  <si>
    <t>Updated issue codes</t>
  </si>
  <si>
    <t>Updated Issue Codes and Addressed Pub 1075 Release</t>
  </si>
  <si>
    <t>Updated issue code table</t>
  </si>
  <si>
    <t>Added SUSE Linux 12 for audit. Minor content changes.</t>
  </si>
  <si>
    <t>Internal Updates</t>
  </si>
  <si>
    <t>Updated issue code table.</t>
  </si>
  <si>
    <t>Added SUSE Linux 11, Added SUSE Linux 12, and Updated issue code table</t>
  </si>
  <si>
    <t xml:space="preserve">Internal Updates and updated issue code table </t>
  </si>
  <si>
    <t xml:space="preserve">Added CIS benchmarks for SUSE Linux Enterprise 15 v1.0.0, and  CIS SUSE Linux Enterprise 12 Benchmark v3.0.0,  Updated based on IRS Publication 1075 (November 2021) Internal updates and Issue Code Table updates.  </t>
  </si>
  <si>
    <t>Internal changes &amp; updates</t>
  </si>
  <si>
    <t xml:space="preserve">Updated issue code </t>
  </si>
  <si>
    <t>Updated Issue Code Table</t>
  </si>
  <si>
    <t>Appendix</t>
  </si>
  <si>
    <t>SCSEM Sources:</t>
  </si>
  <si>
    <t>This SCSEM was created for the IRS Office of Safeguards based on the following resources.</t>
  </si>
  <si>
    <t>▪ IRS Publication 1075, Tax Information Security Guidelines for Federal, State and Local Agencies (Rev. 11-2021)</t>
  </si>
  <si>
    <t>▪ NIST SP 800-53 Rev. 5, Recommended Security Controls for Federal Information Systems and Organizations</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</si>
  <si>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</si>
  <si>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</si>
  <si>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</si>
  <si>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</si>
  <si>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</si>
  <si>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</si>
  <si>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</si>
  <si>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</si>
  <si>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</si>
  <si>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</si>
  <si>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</si>
  <si>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</si>
  <si>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</si>
  <si>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</si>
  <si>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</si>
  <si>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SUSE Product Support:</t>
  </si>
  <si>
    <t>https://www.suse.com/support/policy.html</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</si>
  <si>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</si>
  <si>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</si>
  <si>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</si>
  <si>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</si>
  <si>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SUSE12-130, SUSE12-131, SUSE15-103, and SUSE15-103</t>
  </si>
  <si>
    <t>Updated NIST ID from AC-10  to CM-6.</t>
  </si>
  <si>
    <t>SUSE12-151, SUSE12-161, SUSE15-119, and SUSE15-120</t>
  </si>
  <si>
    <t>Updated NIST ID from AC-16  to AC-2.</t>
  </si>
  <si>
    <t>Issue Code</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</si>
  <si>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</si>
  <si>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</si>
  <si>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</si>
  <si>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</si>
  <si>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</si>
  <si>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</si>
  <si>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</si>
  <si>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</si>
  <si>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</si>
  <si>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</si>
  <si>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</si>
  <si>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</si>
  <si>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</si>
  <si>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</si>
  <si>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</si>
  <si>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</si>
  <si>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</si>
  <si>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</si>
  <si>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</si>
  <si>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</si>
  <si>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</si>
  <si>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</si>
  <si>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</si>
  <si>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</si>
  <si>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</si>
  <si>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</si>
  <si>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</si>
  <si>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</si>
  <si>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</si>
  <si>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</si>
  <si>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</si>
  <si>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</si>
  <si>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</si>
  <si>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</si>
  <si>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</si>
  <si>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</si>
  <si>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</si>
  <si>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</si>
  <si>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</si>
  <si>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</si>
  <si>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</si>
  <si>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</si>
  <si>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</si>
  <si>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</si>
  <si>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</si>
  <si>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</si>
  <si>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</si>
  <si>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</si>
  <si>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</si>
  <si>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</si>
  <si>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</si>
  <si>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</si>
  <si>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</si>
  <si>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</si>
  <si>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</si>
  <si>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</si>
  <si>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</si>
  <si>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</si>
  <si>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</si>
  <si>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</si>
  <si>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</si>
  <si>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</si>
  <si>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</si>
  <si>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</si>
  <si>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</si>
  <si>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</si>
  <si>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</si>
  <si>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</si>
  <si>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</si>
  <si>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</si>
  <si>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</si>
  <si>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</si>
  <si>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</si>
  <si>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</si>
  <si>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</si>
  <si>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</si>
  <si>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</si>
  <si>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</si>
  <si>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</si>
  <si>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</si>
  <si>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</si>
  <si>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</si>
  <si>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</si>
  <si>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</si>
  <si>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</si>
  <si>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</si>
  <si>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</si>
  <si>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</si>
  <si>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</si>
  <si>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</si>
  <si>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</si>
  <si>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</si>
  <si>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</si>
  <si>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</si>
  <si>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</si>
  <si>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</si>
  <si>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</si>
  <si>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</si>
  <si>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</si>
  <si>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</si>
  <si>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</si>
  <si>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</si>
  <si>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</si>
  <si>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</si>
  <si>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</si>
  <si>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</si>
  <si>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</si>
  <si>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</si>
  <si>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</si>
  <si>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</si>
  <si>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</si>
  <si>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</si>
  <si>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</si>
  <si>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</si>
  <si>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</si>
  <si>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</si>
  <si>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</si>
  <si>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</si>
  <si>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</si>
  <si>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</si>
  <si>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</si>
  <si>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</si>
  <si>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</si>
  <si>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</si>
  <si>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</si>
  <si>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</si>
  <si>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</si>
  <si>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</si>
  <si>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</si>
  <si>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</si>
  <si>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</si>
  <si>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</si>
  <si>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</si>
  <si>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</si>
  <si>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</si>
  <si>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</si>
  <si>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</si>
  <si>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</si>
  <si>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</si>
  <si>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</si>
  <si>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</si>
  <si>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</si>
  <si>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</si>
  <si>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</si>
  <si>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</si>
  <si>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</si>
  <si>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</si>
  <si>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</si>
  <si>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</si>
  <si>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</si>
  <si>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</si>
  <si>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</si>
  <si>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</si>
  <si>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</si>
  <si>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</si>
  <si>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</si>
  <si>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</si>
  <si>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</si>
  <si>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</si>
  <si>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No log reduction system exists</t>
  </si>
  <si>
    <t>Audit logs are not properly protected</t>
  </si>
  <si>
    <t>HAU100</t>
  </si>
  <si>
    <t>NTP is not properly implemented</t>
  </si>
  <si>
    <t>HAU12</t>
  </si>
  <si>
    <t>Audit records are not timestamped</t>
  </si>
  <si>
    <t>HAU13</t>
  </si>
  <si>
    <t>Audit records are not archived during VM rollback</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</si>
  <si>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</si>
  <si>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</si>
  <si>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</si>
  <si>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</si>
  <si>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</si>
  <si>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</si>
  <si>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</si>
  <si>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</si>
  <si>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</si>
  <si>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</si>
  <si>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</si>
  <si>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</si>
  <si>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</si>
  <si>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</si>
  <si>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</si>
  <si>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</si>
  <si>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</si>
  <si>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</si>
  <si>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</si>
  <si>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</si>
  <si>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</si>
  <si>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</si>
  <si>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</si>
  <si>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</si>
  <si>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</si>
  <si>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</si>
  <si>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</si>
  <si>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</si>
  <si>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</si>
  <si>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</si>
  <si>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</si>
  <si>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</si>
  <si>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</si>
  <si>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</si>
  <si>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</si>
  <si>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</si>
  <si>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</si>
  <si>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</si>
  <si>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</si>
  <si>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</si>
  <si>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</si>
  <si>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</si>
  <si>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</si>
  <si>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</si>
  <si>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</si>
  <si>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</si>
  <si>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</si>
  <si>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</si>
  <si>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</si>
  <si>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</si>
  <si>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</si>
  <si>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</si>
  <si>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</si>
  <si>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</si>
  <si>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</si>
  <si>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</si>
  <si>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</si>
  <si>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</si>
  <si>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</si>
  <si>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</si>
  <si>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</si>
  <si>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</si>
  <si>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</si>
  <si>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</si>
  <si>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</si>
  <si>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</si>
  <si>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</si>
  <si>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</si>
  <si>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</si>
  <si>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</si>
  <si>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</si>
  <si>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</si>
  <si>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</si>
  <si>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</si>
  <si>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</si>
  <si>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</si>
  <si>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</si>
  <si>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</si>
  <si>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</si>
  <si>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</si>
  <si>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</si>
  <si>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</si>
  <si>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</si>
  <si>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</si>
  <si>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</si>
  <si>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</si>
  <si>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</si>
  <si>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</si>
  <si>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</si>
  <si>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</si>
  <si>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</si>
  <si>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</si>
  <si>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</si>
  <si>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</si>
  <si>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</si>
  <si>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</si>
  <si>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</si>
  <si>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</si>
  <si>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</si>
  <si>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</si>
  <si>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</si>
  <si>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</si>
  <si>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</si>
  <si>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</si>
  <si>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</si>
  <si>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</si>
  <si>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</si>
  <si>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</si>
  <si>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</si>
  <si>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</si>
  <si>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</si>
  <si>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</si>
  <si>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</si>
  <si>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</si>
  <si>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</si>
  <si>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</si>
  <si>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</si>
  <si>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</si>
  <si>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</si>
  <si>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</si>
  <si>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</si>
  <si>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</si>
  <si>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</si>
  <si>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</si>
  <si>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</si>
  <si>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</si>
  <si>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</si>
  <si>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</si>
  <si>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</si>
  <si>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</si>
  <si>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</si>
  <si>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</si>
  <si>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</si>
  <si>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</si>
  <si>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</si>
  <si>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</si>
  <si>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</si>
  <si>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</si>
  <si>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</si>
  <si>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</si>
  <si>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</si>
  <si>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</si>
  <si>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</si>
  <si>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</si>
  <si>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</si>
  <si>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</si>
  <si>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</si>
  <si>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</si>
  <si>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</si>
  <si>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</si>
  <si>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</si>
  <si>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</si>
  <si>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</si>
  <si>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</si>
  <si>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</si>
  <si>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</si>
  <si>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</si>
  <si>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</si>
  <si>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</si>
  <si>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</si>
  <si>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</si>
  <si>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</si>
  <si>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</si>
  <si>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</si>
  <si>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</si>
  <si>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</si>
  <si>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</si>
  <si>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</si>
  <si>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</si>
  <si>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</si>
  <si>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</si>
  <si>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</si>
  <si>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</si>
  <si>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</si>
  <si>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</si>
  <si>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</si>
  <si>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</si>
  <si>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</si>
  <si>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</si>
  <si>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</si>
  <si>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</si>
  <si>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</si>
  <si>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</si>
  <si>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</si>
  <si>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</si>
  <si>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</si>
  <si>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</si>
  <si>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</si>
  <si>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</si>
  <si>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</si>
  <si>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</si>
  <si>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</si>
  <si>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</si>
  <si>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</si>
  <si>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</si>
  <si>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</si>
  <si>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</si>
  <si>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</si>
  <si>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</si>
  <si>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</si>
  <si>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</si>
  <si>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</si>
  <si>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</si>
  <si>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</si>
  <si>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</si>
  <si>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</si>
  <si>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</si>
  <si>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</si>
  <si>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</si>
  <si>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</si>
  <si>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</si>
  <si>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</si>
  <si>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</si>
  <si>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</si>
  <si>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</si>
  <si>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</si>
  <si>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</si>
  <si>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</si>
  <si>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</si>
  <si>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</si>
  <si>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</si>
  <si>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</si>
  <si>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</si>
  <si>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</si>
  <si>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</si>
  <si>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</si>
  <si>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</si>
  <si>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</si>
  <si>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</si>
  <si>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</si>
  <si>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</si>
  <si>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</si>
  <si>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</si>
  <si>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</si>
  <si>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</si>
  <si>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</si>
  <si>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</si>
  <si>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</si>
  <si>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</si>
  <si>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</si>
  <si>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</si>
  <si>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</si>
  <si>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</si>
  <si>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</si>
  <si>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</si>
  <si>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</si>
  <si>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</si>
  <si>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</si>
  <si>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</si>
  <si>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</si>
  <si>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</si>
  <si>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</si>
  <si>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</si>
  <si>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</si>
  <si>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</si>
  <si>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</si>
  <si>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</si>
  <si>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</si>
  <si>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</si>
  <si>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</si>
  <si>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</si>
  <si>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</si>
  <si>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</si>
  <si>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</si>
  <si>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</si>
  <si>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</si>
  <si>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</si>
  <si>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</si>
  <si>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</si>
  <si>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</si>
  <si>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</si>
  <si>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</si>
  <si>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</si>
  <si>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</si>
  <si>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</si>
  <si>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</si>
  <si>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</si>
  <si>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</si>
  <si>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</si>
  <si>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</si>
  <si>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</si>
  <si>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</si>
  <si>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</si>
  <si>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</si>
  <si>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</si>
  <si>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</si>
  <si>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</si>
  <si>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</si>
  <si>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</si>
  <si>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</si>
  <si>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</si>
  <si>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</si>
  <si>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</si>
  <si>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</si>
  <si>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</si>
  <si>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</si>
  <si>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</si>
  <si>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</si>
  <si>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</si>
  <si>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</si>
  <si>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</si>
  <si>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</si>
  <si>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</si>
  <si>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</si>
  <si>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</si>
  <si>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</si>
  <si>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</si>
  <si>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</si>
  <si>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</si>
  <si>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</si>
  <si>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</si>
  <si>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</si>
  <si>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</si>
  <si>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</si>
  <si>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</si>
  <si>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</si>
  <si>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</si>
  <si>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</si>
  <si>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</si>
  <si>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</si>
  <si>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</si>
  <si>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</si>
  <si>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</si>
  <si>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</si>
  <si>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</si>
  <si>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</si>
  <si>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</si>
  <si>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</si>
  <si>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</si>
  <si>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</si>
  <si>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</si>
  <si>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</si>
  <si>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</si>
  <si>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</si>
  <si>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</si>
  <si>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</si>
  <si>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</si>
  <si>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</si>
  <si>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</si>
  <si>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</si>
  <si>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</si>
  <si>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</si>
  <si>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</si>
  <si>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</si>
  <si>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</si>
  <si>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</si>
  <si>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</si>
  <si>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</si>
  <si>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</si>
  <si>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</si>
  <si>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</si>
  <si>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</si>
  <si>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</si>
  <si>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</si>
  <si>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</si>
  <si>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</si>
  <si>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</si>
  <si>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</si>
  <si>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</si>
  <si>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</si>
  <si>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</si>
  <si>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</si>
  <si>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</si>
  <si>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</si>
  <si>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</si>
  <si>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</si>
  <si>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</si>
  <si>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</si>
  <si>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</si>
  <si>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</si>
  <si>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</si>
  <si>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</si>
  <si>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</si>
  <si>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</si>
  <si>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</si>
  <si>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</si>
  <si>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</si>
  <si>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</si>
  <si>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</si>
  <si>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</si>
  <si>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</si>
  <si>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</si>
  <si>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</si>
  <si>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</si>
  <si>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</si>
  <si>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</si>
  <si>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</si>
  <si>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</si>
  <si>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</si>
  <si>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</si>
  <si>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</si>
  <si>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</si>
  <si>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</si>
  <si>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</si>
  <si>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</si>
  <si>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</si>
  <si>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</si>
  <si>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</si>
  <si>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</si>
  <si>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</si>
  <si>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</si>
  <si>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</si>
  <si>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</si>
  <si>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</si>
  <si>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</si>
  <si>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</si>
  <si>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</si>
  <si>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</si>
  <si>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</si>
  <si>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System does not meet common criteria requirements</t>
  </si>
  <si>
    <t>Denial of Service protection settings are not configured</t>
  </si>
  <si>
    <t>HSC18</t>
  </si>
  <si>
    <t>System communication authenticity is not guaranteed</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</si>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</sst>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lt;=9999999]###\-####;\(###\)\ ###\-####"/>
    <numFmt numFmtId="166" formatCode="0.0"/>
    <numFmt numFmtId="167" formatCode="[$-409]mmmm\ d\,\ yyyy;@"/>
  </numFmts>
  <fonts count="28" x14ac:knownFonts="1">
    <font>
      <sz val="11"/>
      <color indexed="8"/>
      <name val="Calibri"/>
    </font>
    <font>
      <sz val="11"/>
      <color theme="1"/>
      <name val="Calibri"/>
      <family val="2"/>
      <scheme val="minor"/>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b/>
      <sz val="11"/>
      <color indexed="8"/>
      <name val="Arial"/>
      <family val="2"/>
    </font>
    <font>
      <b/>
      <i/>
      <sz val="10"/>
      <name val="Arial"/>
      <family val="2"/>
    </font>
    <font>
      <sz val="12"/>
      <color theme="1"/>
      <name val="Calibri"/>
      <family val="2"/>
      <scheme val="minor"/>
    </font>
    <font>
      <sz val="11"/>
      <color theme="1"/>
      <name val="Calibri"/>
      <family val="2"/>
      <scheme val="minor"/>
    </font>
    <font>
      <b/>
      <sz val="10"/>
      <color theme="1"/>
      <name val="Arial"/>
      <family val="2"/>
    </font>
    <font>
      <sz val="10"/>
      <color theme="0"/>
      <name val="Arial"/>
      <family val="2"/>
    </font>
    <font>
      <b/>
      <sz val="10"/>
      <color rgb="FFFF0000"/>
      <name val="Arial"/>
      <family val="2"/>
    </font>
    <font>
      <b/>
      <sz val="11"/>
      <color theme="1"/>
      <name val="Calibri"/>
      <family val="2"/>
      <scheme val="minor"/>
    </font>
    <font>
      <sz val="10"/>
      <color rgb="FFFF0000"/>
      <name val="Arial"/>
      <family val="2"/>
    </font>
    <font>
      <sz val="10"/>
      <color theme="1"/>
      <name val="Arial"/>
      <family val="2"/>
    </font>
    <font>
      <sz val="10"/>
      <color theme="1" tint="4.9989318521683403E-2"/>
      <name val="Arial"/>
      <family val="2"/>
    </font>
    <font>
      <sz val="11"/>
      <color theme="1" tint="4.9989318521683403E-2"/>
      <name val="Arial"/>
      <family val="2"/>
    </font>
    <font>
      <sz val="8"/>
      <name val="Calibri"/>
      <family val="2"/>
    </font>
    <font>
      <sz val="10"/>
      <color indexed="8"/>
      <name val="Calibri"/>
      <family val="2"/>
    </font>
    <font>
      <sz val="8"/>
      <name val="Calibri"/>
      <family val="2"/>
    </font>
    <font>
      <sz val="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bgColor indexed="8"/>
      </patternFill>
    </fill>
  </fills>
  <borders count="51">
    <border>
      <left/>
      <right/>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right style="thin">
        <color indexed="63"/>
      </right>
      <top/>
      <bottom style="thin">
        <color indexed="63"/>
      </bottom>
      <diagonal/>
    </border>
    <border>
      <left/>
      <right style="thin">
        <color indexed="63"/>
      </right>
      <top/>
      <bottom/>
      <diagonal/>
    </border>
    <border>
      <left style="thin">
        <color indexed="63"/>
      </left>
      <right/>
      <top style="thin">
        <color indexed="64"/>
      </top>
      <bottom style="thin">
        <color indexed="64"/>
      </bottom>
      <diagonal/>
    </border>
    <border>
      <left style="thin">
        <color indexed="64"/>
      </left>
      <right/>
      <top/>
      <bottom style="thin">
        <color indexed="63"/>
      </bottom>
      <diagonal/>
    </border>
    <border>
      <left style="thin">
        <color indexed="63"/>
      </left>
      <right style="thin">
        <color indexed="63"/>
      </right>
      <top/>
      <bottom style="thin">
        <color indexed="63"/>
      </bottom>
      <diagonal/>
    </border>
    <border>
      <left style="thin">
        <color indexed="64"/>
      </left>
      <right style="thin">
        <color indexed="64"/>
      </right>
      <top/>
      <bottom/>
      <diagonal/>
    </border>
    <border>
      <left style="thin">
        <color theme="1" tint="0.24994659260841701"/>
      </left>
      <right/>
      <top style="thin">
        <color theme="1" tint="0.24994659260841701"/>
      </top>
      <bottom style="thin">
        <color theme="1" tint="0.24994659260841701"/>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top style="thin">
        <color indexed="63"/>
      </top>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13">
    <xf numFmtId="0" fontId="0" fillId="0" borderId="0" applyFill="0" applyProtection="0"/>
    <xf numFmtId="0" fontId="5" fillId="0" borderId="0"/>
    <xf numFmtId="0" fontId="5" fillId="0" borderId="0"/>
    <xf numFmtId="0" fontId="5" fillId="0" borderId="0"/>
    <xf numFmtId="0" fontId="5" fillId="0" borderId="0"/>
    <xf numFmtId="0" fontId="3" fillId="0" borderId="0" applyFill="0" applyProtection="0"/>
    <xf numFmtId="0" fontId="3" fillId="0" borderId="0" applyFill="0" applyProtection="0"/>
    <xf numFmtId="0" fontId="15" fillId="0" borderId="0"/>
    <xf numFmtId="0" fontId="7" fillId="0" borderId="0"/>
    <xf numFmtId="0" fontId="3" fillId="0" borderId="0" applyFill="0" applyProtection="0"/>
    <xf numFmtId="0" fontId="2" fillId="0" borderId="0"/>
    <xf numFmtId="0" fontId="1" fillId="0" borderId="0"/>
    <xf numFmtId="0" fontId="27" fillId="0" borderId="0"/>
  </cellStyleXfs>
  <cellXfs count="340">
    <xf numFmtId="0" fontId="0" fillId="0" borderId="0" xfId="0" applyFill="1" applyProtection="1"/>
    <xf numFmtId="0" fontId="0" fillId="0" borderId="0" xfId="0" applyProtection="1"/>
    <xf numFmtId="0" fontId="4" fillId="2" borderId="1" xfId="0" applyFont="1" applyFill="1" applyBorder="1" applyProtection="1"/>
    <xf numFmtId="0" fontId="6" fillId="2" borderId="0" xfId="0" applyFont="1" applyFill="1" applyProtection="1"/>
    <xf numFmtId="0" fontId="6" fillId="2" borderId="2" xfId="0" applyFont="1" applyFill="1" applyBorder="1" applyProtection="1"/>
    <xf numFmtId="0" fontId="5" fillId="2" borderId="0" xfId="0" applyFont="1" applyFill="1" applyProtection="1"/>
    <xf numFmtId="0" fontId="5" fillId="2" borderId="2" xfId="0" applyFont="1" applyFill="1" applyBorder="1" applyProtection="1"/>
    <xf numFmtId="0" fontId="0" fillId="2" borderId="3" xfId="0" applyFill="1" applyBorder="1" applyProtection="1"/>
    <xf numFmtId="0" fontId="5" fillId="2" borderId="4" xfId="0" applyFont="1" applyFill="1" applyBorder="1" applyProtection="1"/>
    <xf numFmtId="0" fontId="5" fillId="2" borderId="5" xfId="0" applyFont="1" applyFill="1" applyBorder="1" applyProtection="1"/>
    <xf numFmtId="0" fontId="5" fillId="3" borderId="1" xfId="0" applyFont="1" applyFill="1" applyBorder="1" applyAlignment="1" applyProtection="1">
      <alignment vertical="top"/>
    </xf>
    <xf numFmtId="0" fontId="0" fillId="3" borderId="0" xfId="0" applyFill="1" applyAlignment="1" applyProtection="1">
      <alignment vertical="top"/>
    </xf>
    <xf numFmtId="0" fontId="0" fillId="3" borderId="2"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3" borderId="5" xfId="0" applyFill="1" applyBorder="1" applyAlignment="1" applyProtection="1">
      <alignment vertical="top"/>
    </xf>
    <xf numFmtId="0" fontId="0" fillId="0" borderId="0" xfId="0"/>
    <xf numFmtId="0" fontId="5" fillId="2" borderId="4" xfId="0" applyFont="1" applyFill="1" applyBorder="1" applyAlignment="1">
      <alignment vertical="center"/>
    </xf>
    <xf numFmtId="0" fontId="7" fillId="0" borderId="0" xfId="0" applyFont="1" applyProtection="1"/>
    <xf numFmtId="0" fontId="11" fillId="0" borderId="0" xfId="0" applyFont="1" applyFill="1" applyAlignment="1" applyProtection="1">
      <alignment vertical="top" wrapText="1"/>
    </xf>
    <xf numFmtId="10" fontId="11" fillId="0" borderId="0" xfId="0" applyNumberFormat="1" applyFont="1" applyFill="1" applyAlignment="1" applyProtection="1">
      <alignment vertical="top" wrapText="1"/>
    </xf>
    <xf numFmtId="0" fontId="11" fillId="0" borderId="0" xfId="0" applyFont="1" applyFill="1" applyAlignment="1" applyProtection="1">
      <alignment horizontal="center" vertical="top" wrapText="1"/>
    </xf>
    <xf numFmtId="10" fontId="5" fillId="0" borderId="6" xfId="8" applyNumberFormat="1" applyFont="1" applyBorder="1" applyAlignment="1">
      <alignment horizontal="left" vertical="top" wrapText="1"/>
    </xf>
    <xf numFmtId="0" fontId="11" fillId="6" borderId="0" xfId="0" applyFont="1" applyFill="1" applyAlignment="1" applyProtection="1">
      <alignment vertical="top" wrapText="1"/>
    </xf>
    <xf numFmtId="0" fontId="7" fillId="2" borderId="1" xfId="0" applyFont="1" applyFill="1" applyBorder="1" applyProtection="1"/>
    <xf numFmtId="0" fontId="0" fillId="6" borderId="0" xfId="0" applyFill="1" applyProtection="1"/>
    <xf numFmtId="0" fontId="0" fillId="6" borderId="2" xfId="0" applyFill="1" applyBorder="1" applyProtection="1"/>
    <xf numFmtId="0" fontId="5" fillId="6" borderId="0" xfId="0" applyFont="1" applyFill="1" applyAlignment="1">
      <alignment vertical="center"/>
    </xf>
    <xf numFmtId="0" fontId="8" fillId="6" borderId="7" xfId="0" applyFont="1" applyFill="1" applyBorder="1"/>
    <xf numFmtId="0" fontId="8" fillId="9" borderId="8" xfId="0" applyFont="1" applyFill="1" applyBorder="1"/>
    <xf numFmtId="0" fontId="0" fillId="6" borderId="0" xfId="0" applyFill="1"/>
    <xf numFmtId="0" fontId="9" fillId="6" borderId="7" xfId="0" applyFont="1" applyFill="1" applyBorder="1" applyAlignment="1">
      <alignment vertical="top"/>
    </xf>
    <xf numFmtId="0" fontId="8" fillId="3" borderId="9" xfId="0" applyFont="1" applyFill="1" applyBorder="1"/>
    <xf numFmtId="0" fontId="0" fillId="7" borderId="10" xfId="0" applyFill="1" applyBorder="1"/>
    <xf numFmtId="0" fontId="8" fillId="3" borderId="10" xfId="0" applyFont="1" applyFill="1" applyBorder="1"/>
    <xf numFmtId="0" fontId="0" fillId="7" borderId="11" xfId="0" applyFill="1" applyBorder="1"/>
    <xf numFmtId="0" fontId="10" fillId="9" borderId="12"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8" fillId="6" borderId="0" xfId="0" applyFont="1" applyFill="1"/>
    <xf numFmtId="0" fontId="9" fillId="6" borderId="0" xfId="0" applyFont="1" applyFill="1" applyAlignment="1">
      <alignment vertical="top"/>
    </xf>
    <xf numFmtId="0" fontId="8" fillId="3" borderId="8" xfId="0" applyFont="1" applyFill="1" applyBorder="1"/>
    <xf numFmtId="0" fontId="0" fillId="6" borderId="7" xfId="0" applyFill="1" applyBorder="1"/>
    <xf numFmtId="0" fontId="10" fillId="9" borderId="6" xfId="0" applyFont="1" applyFill="1" applyBorder="1" applyAlignment="1">
      <alignment horizontal="center" vertical="center"/>
    </xf>
    <xf numFmtId="0" fontId="10" fillId="6" borderId="0" xfId="0" applyFont="1" applyFill="1" applyAlignment="1">
      <alignment horizontal="center" vertical="center"/>
    </xf>
    <xf numFmtId="0" fontId="9" fillId="6" borderId="0" xfId="0" applyFont="1" applyFill="1" applyAlignment="1">
      <alignment vertical="top" wrapText="1"/>
    </xf>
    <xf numFmtId="0" fontId="5" fillId="6" borderId="8" xfId="0" applyFont="1" applyFill="1" applyBorder="1"/>
    <xf numFmtId="0" fontId="0" fillId="6" borderId="9" xfId="0" applyFill="1" applyBorder="1"/>
    <xf numFmtId="0" fontId="0" fillId="6" borderId="10" xfId="0" applyFill="1" applyBorder="1"/>
    <xf numFmtId="0" fontId="9" fillId="6" borderId="10" xfId="0" applyFont="1" applyFill="1" applyBorder="1" applyAlignment="1">
      <alignment vertical="top" wrapText="1"/>
    </xf>
    <xf numFmtId="0" fontId="5" fillId="6" borderId="0" xfId="0" applyFont="1" applyFill="1" applyAlignment="1">
      <alignment vertical="top"/>
    </xf>
    <xf numFmtId="0" fontId="7" fillId="3" borderId="0" xfId="0" applyFont="1" applyFill="1" applyProtection="1"/>
    <xf numFmtId="0" fontId="7" fillId="0" borderId="0" xfId="0" applyFont="1" applyFill="1" applyProtection="1"/>
    <xf numFmtId="0" fontId="5" fillId="6" borderId="4" xfId="0" applyFont="1" applyFill="1" applyBorder="1" applyAlignment="1" applyProtection="1">
      <alignment horizontal="center" vertical="top"/>
    </xf>
    <xf numFmtId="0" fontId="5" fillId="6" borderId="3" xfId="0" applyFont="1" applyFill="1" applyBorder="1" applyAlignment="1" applyProtection="1">
      <alignment vertical="top"/>
    </xf>
    <xf numFmtId="0" fontId="5" fillId="6" borderId="4" xfId="0" applyFont="1" applyFill="1" applyBorder="1" applyAlignment="1" applyProtection="1">
      <alignment vertical="top"/>
    </xf>
    <xf numFmtId="0" fontId="5" fillId="6" borderId="15" xfId="0" applyFont="1" applyFill="1" applyBorder="1" applyAlignment="1" applyProtection="1">
      <alignment vertical="top"/>
    </xf>
    <xf numFmtId="0" fontId="5" fillId="6" borderId="1" xfId="0" applyFont="1" applyFill="1" applyBorder="1" applyAlignment="1" applyProtection="1">
      <alignment vertical="top"/>
    </xf>
    <xf numFmtId="0" fontId="5" fillId="6" borderId="0" xfId="0" applyFont="1" applyFill="1" applyAlignment="1" applyProtection="1">
      <alignment vertical="top"/>
    </xf>
    <xf numFmtId="0" fontId="5" fillId="6" borderId="16" xfId="0" applyFont="1" applyFill="1" applyBorder="1" applyAlignment="1" applyProtection="1">
      <alignment vertical="top"/>
    </xf>
    <xf numFmtId="0" fontId="8" fillId="10" borderId="3" xfId="0" applyFont="1" applyFill="1" applyBorder="1" applyAlignment="1" applyProtection="1">
      <alignment vertical="top"/>
    </xf>
    <xf numFmtId="0" fontId="8" fillId="10" borderId="4" xfId="0" applyFont="1" applyFill="1" applyBorder="1" applyAlignment="1" applyProtection="1">
      <alignment vertical="top"/>
    </xf>
    <xf numFmtId="0" fontId="8" fillId="10" borderId="15" xfId="0" applyFont="1" applyFill="1" applyBorder="1" applyAlignment="1" applyProtection="1">
      <alignment vertical="top"/>
    </xf>
    <xf numFmtId="0" fontId="8" fillId="10" borderId="1" xfId="0" applyFont="1" applyFill="1" applyBorder="1" applyAlignment="1" applyProtection="1">
      <alignment vertical="top"/>
    </xf>
    <xf numFmtId="0" fontId="8" fillId="10" borderId="0" xfId="0" applyFont="1" applyFill="1" applyAlignment="1" applyProtection="1">
      <alignment vertical="top"/>
    </xf>
    <xf numFmtId="0" fontId="8" fillId="10" borderId="16" xfId="0" applyFont="1" applyFill="1" applyBorder="1" applyAlignment="1" applyProtection="1">
      <alignment vertical="top"/>
    </xf>
    <xf numFmtId="0" fontId="8" fillId="10" borderId="8" xfId="0" applyFont="1" applyFill="1" applyBorder="1" applyAlignment="1" applyProtection="1">
      <alignment vertical="top"/>
    </xf>
    <xf numFmtId="0" fontId="5" fillId="6" borderId="17" xfId="0" applyFont="1" applyFill="1" applyBorder="1" applyAlignment="1" applyProtection="1">
      <alignment horizontal="left" vertical="top"/>
    </xf>
    <xf numFmtId="0" fontId="8" fillId="10" borderId="7" xfId="0" applyFont="1" applyFill="1" applyBorder="1" applyAlignment="1" applyProtection="1">
      <alignment vertical="top"/>
    </xf>
    <xf numFmtId="0" fontId="8" fillId="10" borderId="2" xfId="0" applyFont="1" applyFill="1" applyBorder="1" applyAlignment="1" applyProtection="1">
      <alignment vertical="top"/>
    </xf>
    <xf numFmtId="0" fontId="16" fillId="10" borderId="8" xfId="0" applyFont="1" applyFill="1" applyBorder="1" applyAlignment="1" applyProtection="1">
      <alignment vertical="top"/>
    </xf>
    <xf numFmtId="0" fontId="3" fillId="6" borderId="0" xfId="0" applyFont="1" applyFill="1" applyProtection="1"/>
    <xf numFmtId="0" fontId="8" fillId="10" borderId="9" xfId="0" applyFont="1" applyFill="1" applyBorder="1" applyAlignment="1" applyProtection="1">
      <alignment vertical="top"/>
    </xf>
    <xf numFmtId="0" fontId="8" fillId="10" borderId="10" xfId="0" applyFont="1" applyFill="1" applyBorder="1" applyAlignment="1" applyProtection="1">
      <alignment vertical="top"/>
    </xf>
    <xf numFmtId="0" fontId="8" fillId="10" borderId="11" xfId="0" applyFont="1" applyFill="1" applyBorder="1" applyAlignment="1" applyProtection="1">
      <alignment vertical="top"/>
    </xf>
    <xf numFmtId="0" fontId="17" fillId="6" borderId="0" xfId="0" applyFont="1" applyFill="1"/>
    <xf numFmtId="0" fontId="18" fillId="6" borderId="0" xfId="0" applyFont="1" applyFill="1"/>
    <xf numFmtId="0" fontId="8" fillId="4" borderId="0" xfId="0" applyFont="1" applyFill="1" applyProtection="1">
      <protection locked="0"/>
    </xf>
    <xf numFmtId="0" fontId="8" fillId="0" borderId="0" xfId="0" applyFont="1" applyFill="1" applyProtection="1">
      <protection locked="0"/>
    </xf>
    <xf numFmtId="0" fontId="8" fillId="4" borderId="0" xfId="0" applyFont="1" applyFill="1" applyAlignment="1" applyProtection="1">
      <alignment wrapText="1"/>
      <protection locked="0"/>
    </xf>
    <xf numFmtId="0" fontId="7" fillId="3" borderId="0" xfId="0" applyFont="1" applyFill="1" applyAlignment="1" applyProtection="1">
      <alignment wrapText="1"/>
    </xf>
    <xf numFmtId="0" fontId="7" fillId="0" borderId="0" xfId="0" applyFont="1" applyFill="1" applyAlignment="1" applyProtection="1">
      <alignment wrapText="1"/>
    </xf>
    <xf numFmtId="0" fontId="0" fillId="0" borderId="0" xfId="0" applyFill="1" applyAlignment="1" applyProtection="1">
      <alignment wrapText="1"/>
    </xf>
    <xf numFmtId="0" fontId="5" fillId="6" borderId="7" xfId="0" applyFont="1" applyFill="1" applyBorder="1" applyAlignment="1">
      <alignment vertical="top"/>
    </xf>
    <xf numFmtId="0" fontId="0" fillId="6" borderId="2" xfId="0" applyFill="1" applyBorder="1"/>
    <xf numFmtId="0" fontId="5" fillId="6" borderId="9" xfId="0" applyFont="1" applyFill="1" applyBorder="1" applyAlignment="1">
      <alignment vertical="top"/>
    </xf>
    <xf numFmtId="0" fontId="5" fillId="6" borderId="10" xfId="0" applyFont="1" applyFill="1" applyBorder="1" applyAlignment="1">
      <alignment vertical="top"/>
    </xf>
    <xf numFmtId="0" fontId="0" fillId="6" borderId="11" xfId="0" applyFill="1" applyBorder="1"/>
    <xf numFmtId="0" fontId="8" fillId="4" borderId="8" xfId="0" applyFont="1" applyFill="1" applyBorder="1"/>
    <xf numFmtId="0" fontId="5" fillId="6" borderId="0" xfId="0" applyFont="1" applyFill="1" applyProtection="1"/>
    <xf numFmtId="49" fontId="0" fillId="6" borderId="0" xfId="0" applyNumberFormat="1" applyFill="1"/>
    <xf numFmtId="0" fontId="5" fillId="2" borderId="18" xfId="0" applyFont="1" applyFill="1" applyBorder="1" applyAlignment="1">
      <alignment vertical="center"/>
    </xf>
    <xf numFmtId="0" fontId="5" fillId="2" borderId="5"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7" fillId="0" borderId="6" xfId="0" applyFont="1" applyFill="1" applyBorder="1" applyAlignment="1" applyProtection="1">
      <alignment vertical="top" wrapText="1"/>
    </xf>
    <xf numFmtId="0" fontId="5" fillId="0" borderId="19" xfId="0" applyFont="1" applyBorder="1" applyAlignment="1" applyProtection="1">
      <alignment horizontal="left" vertical="top" wrapText="1"/>
      <protection locked="0"/>
    </xf>
    <xf numFmtId="0" fontId="5" fillId="0" borderId="0" xfId="0" applyFont="1" applyFill="1" applyAlignment="1" applyProtection="1">
      <alignment horizontal="left" vertical="top" wrapText="1"/>
    </xf>
    <xf numFmtId="14" fontId="0" fillId="0" borderId="0" xfId="0" applyNumberFormat="1"/>
    <xf numFmtId="0" fontId="7" fillId="7" borderId="0" xfId="0" applyFont="1" applyFill="1" applyAlignment="1" applyProtection="1">
      <alignment horizontal="center" vertical="top" wrapText="1"/>
    </xf>
    <xf numFmtId="0" fontId="7" fillId="0" borderId="0" xfId="0" applyFont="1" applyFill="1" applyAlignment="1" applyProtection="1">
      <alignment horizontal="center" vertical="top" wrapText="1"/>
    </xf>
    <xf numFmtId="0" fontId="7" fillId="7" borderId="0" xfId="0" applyFont="1" applyFill="1" applyAlignment="1" applyProtection="1">
      <alignment vertical="top" wrapText="1"/>
    </xf>
    <xf numFmtId="0" fontId="7" fillId="0" borderId="0" xfId="0" applyFont="1" applyFill="1" applyAlignment="1" applyProtection="1">
      <alignment vertical="top" wrapText="1"/>
    </xf>
    <xf numFmtId="0" fontId="7" fillId="6" borderId="0" xfId="0" applyFont="1" applyFill="1" applyAlignment="1" applyProtection="1">
      <alignment vertical="top" wrapText="1"/>
    </xf>
    <xf numFmtId="10" fontId="7" fillId="0" borderId="0" xfId="0" applyNumberFormat="1" applyFont="1" applyFill="1" applyAlignment="1" applyProtection="1">
      <alignment vertical="top" wrapText="1"/>
    </xf>
    <xf numFmtId="0" fontId="7" fillId="0" borderId="0" xfId="0" quotePrefix="1" applyFont="1" applyAlignment="1">
      <alignment vertical="top" wrapText="1"/>
    </xf>
    <xf numFmtId="0" fontId="5" fillId="4" borderId="0" xfId="0" applyFont="1" applyFill="1" applyAlignment="1" applyProtection="1">
      <alignment wrapText="1"/>
      <protection locked="0"/>
    </xf>
    <xf numFmtId="0" fontId="5" fillId="0" borderId="21" xfId="11" applyFont="1" applyBorder="1" applyAlignment="1">
      <alignment vertical="top" wrapText="1"/>
    </xf>
    <xf numFmtId="0" fontId="0" fillId="0" borderId="0" xfId="0" applyProtection="1">
      <protection locked="0"/>
    </xf>
    <xf numFmtId="0" fontId="4" fillId="2" borderId="22" xfId="0" applyFont="1" applyFill="1" applyBorder="1" applyProtection="1"/>
    <xf numFmtId="0" fontId="5" fillId="2" borderId="23" xfId="0" applyFont="1" applyFill="1" applyBorder="1" applyProtection="1"/>
    <xf numFmtId="0" fontId="5" fillId="2" borderId="24" xfId="0" applyFont="1" applyFill="1" applyBorder="1" applyProtection="1"/>
    <xf numFmtId="0" fontId="8" fillId="3" borderId="22" xfId="0" applyFont="1" applyFill="1" applyBorder="1" applyAlignment="1" applyProtection="1">
      <alignment vertical="center"/>
    </xf>
    <xf numFmtId="0" fontId="8" fillId="3" borderId="23" xfId="0" applyFont="1" applyFill="1" applyBorder="1" applyAlignment="1" applyProtection="1">
      <alignment vertical="center"/>
    </xf>
    <xf numFmtId="0" fontId="8" fillId="3" borderId="24" xfId="0" applyFont="1" applyFill="1" applyBorder="1" applyAlignment="1" applyProtection="1">
      <alignment vertical="center"/>
    </xf>
    <xf numFmtId="0" fontId="8" fillId="4" borderId="25" xfId="0" applyFont="1" applyFill="1" applyBorder="1" applyAlignment="1" applyProtection="1">
      <alignment vertical="center"/>
    </xf>
    <xf numFmtId="0" fontId="8" fillId="0" borderId="26" xfId="0" applyFont="1" applyBorder="1" applyAlignment="1" applyProtection="1">
      <alignment vertical="center"/>
    </xf>
    <xf numFmtId="0" fontId="5" fillId="0" borderId="27" xfId="0" applyFont="1" applyBorder="1" applyAlignment="1" applyProtection="1">
      <alignment horizontal="left" vertical="top" wrapText="1"/>
      <protection locked="0"/>
    </xf>
    <xf numFmtId="0" fontId="8" fillId="6" borderId="26" xfId="0" applyFont="1" applyFill="1" applyBorder="1" applyAlignment="1" applyProtection="1">
      <alignment vertical="center"/>
    </xf>
    <xf numFmtId="14" fontId="5" fillId="0" borderId="27" xfId="0" quotePrefix="1" applyNumberFormat="1" applyFont="1" applyBorder="1" applyAlignment="1" applyProtection="1">
      <alignment horizontal="left" vertical="top" wrapText="1"/>
      <protection locked="0"/>
    </xf>
    <xf numFmtId="164" fontId="5" fillId="0" borderId="27" xfId="0" applyNumberFormat="1" applyFont="1" applyBorder="1" applyAlignment="1" applyProtection="1">
      <alignment horizontal="left" vertical="top" wrapText="1"/>
      <protection locked="0"/>
    </xf>
    <xf numFmtId="0" fontId="0" fillId="2" borderId="25" xfId="0" applyFill="1" applyBorder="1" applyAlignment="1" applyProtection="1">
      <alignment vertical="center"/>
    </xf>
    <xf numFmtId="0" fontId="7" fillId="6" borderId="25" xfId="0" applyFont="1" applyFill="1" applyBorder="1" applyAlignment="1" applyProtection="1">
      <alignment vertical="center" wrapText="1"/>
    </xf>
    <xf numFmtId="0" fontId="7" fillId="0" borderId="25" xfId="0" applyFont="1" applyBorder="1" applyAlignment="1" applyProtection="1">
      <alignment horizontal="left" vertical="top" wrapText="1"/>
      <protection locked="0"/>
    </xf>
    <xf numFmtId="165" fontId="7" fillId="6" borderId="25" xfId="0" applyNumberFormat="1" applyFont="1" applyFill="1" applyBorder="1" applyAlignment="1" applyProtection="1">
      <alignment vertical="center" wrapText="1"/>
    </xf>
    <xf numFmtId="165" fontId="7" fillId="0" borderId="25" xfId="0" applyNumberFormat="1" applyFont="1" applyBorder="1" applyAlignment="1" applyProtection="1">
      <alignment horizontal="left" vertical="top" wrapText="1"/>
      <protection locked="0"/>
    </xf>
    <xf numFmtId="0" fontId="8" fillId="4" borderId="28" xfId="0" applyFont="1" applyFill="1" applyBorder="1"/>
    <xf numFmtId="0" fontId="8" fillId="4" borderId="29" xfId="0" applyFont="1" applyFill="1" applyBorder="1"/>
    <xf numFmtId="0" fontId="8" fillId="6" borderId="30" xfId="0" applyFont="1" applyFill="1" applyBorder="1" applyAlignment="1">
      <alignment vertical="center"/>
    </xf>
    <xf numFmtId="0" fontId="8" fillId="6" borderId="31" xfId="0" applyFont="1" applyFill="1" applyBorder="1" applyAlignment="1">
      <alignment vertical="center"/>
    </xf>
    <xf numFmtId="0" fontId="0" fillId="6" borderId="32" xfId="0" applyFill="1" applyBorder="1"/>
    <xf numFmtId="0" fontId="0" fillId="6" borderId="30" xfId="0" applyFill="1" applyBorder="1"/>
    <xf numFmtId="0" fontId="0" fillId="6" borderId="31" xfId="0" applyFill="1" applyBorder="1"/>
    <xf numFmtId="0" fontId="8" fillId="9" borderId="28" xfId="0" applyFont="1" applyFill="1" applyBorder="1"/>
    <xf numFmtId="0" fontId="8" fillId="9" borderId="29" xfId="0" applyFont="1" applyFill="1" applyBorder="1"/>
    <xf numFmtId="0" fontId="8" fillId="3" borderId="33" xfId="0" applyFont="1" applyFill="1" applyBorder="1"/>
    <xf numFmtId="0" fontId="8" fillId="3" borderId="34" xfId="0" applyFont="1" applyFill="1" applyBorder="1"/>
    <xf numFmtId="0" fontId="8" fillId="3" borderId="35" xfId="0" applyFont="1" applyFill="1" applyBorder="1"/>
    <xf numFmtId="0" fontId="5" fillId="9" borderId="36" xfId="0" applyFont="1" applyFill="1" applyBorder="1" applyAlignment="1">
      <alignment vertical="center"/>
    </xf>
    <xf numFmtId="0" fontId="0" fillId="9" borderId="26" xfId="0" applyFill="1" applyBorder="1" applyAlignment="1">
      <alignment vertical="center"/>
    </xf>
    <xf numFmtId="0" fontId="10" fillId="9" borderId="27" xfId="0" applyFont="1" applyFill="1" applyBorder="1" applyAlignment="1">
      <alignment horizontal="center" vertical="center"/>
    </xf>
    <xf numFmtId="0" fontId="8" fillId="6" borderId="37" xfId="0" applyFont="1" applyFill="1" applyBorder="1" applyAlignment="1">
      <alignment vertical="center"/>
    </xf>
    <xf numFmtId="0" fontId="8" fillId="6" borderId="38" xfId="0" applyFont="1" applyFill="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8" fillId="3" borderId="28" xfId="0" applyFont="1" applyFill="1" applyBorder="1"/>
    <xf numFmtId="0" fontId="8" fillId="3" borderId="29" xfId="0" applyFont="1" applyFill="1" applyBorder="1"/>
    <xf numFmtId="2" fontId="8" fillId="0" borderId="29" xfId="0" applyNumberFormat="1" applyFont="1" applyBorder="1" applyAlignment="1">
      <alignment horizontal="center" vertical="center"/>
    </xf>
    <xf numFmtId="0" fontId="8" fillId="4" borderId="26" xfId="0" applyFont="1" applyFill="1" applyBorder="1" applyProtection="1"/>
    <xf numFmtId="0" fontId="8" fillId="9" borderId="22" xfId="0" applyFont="1" applyFill="1" applyBorder="1" applyAlignment="1" applyProtection="1">
      <alignment vertical="center"/>
    </xf>
    <xf numFmtId="0" fontId="8" fillId="9" borderId="23" xfId="0" applyFont="1" applyFill="1" applyBorder="1" applyAlignment="1" applyProtection="1">
      <alignment vertical="center"/>
    </xf>
    <xf numFmtId="0" fontId="8" fillId="9" borderId="41" xfId="0" applyFont="1" applyFill="1" applyBorder="1" applyAlignment="1" applyProtection="1">
      <alignment vertical="center"/>
    </xf>
    <xf numFmtId="0" fontId="8" fillId="9" borderId="26" xfId="0" applyFont="1" applyFill="1" applyBorder="1" applyAlignment="1" applyProtection="1">
      <alignment vertical="center"/>
    </xf>
    <xf numFmtId="0" fontId="8" fillId="10" borderId="22" xfId="0" applyFont="1" applyFill="1" applyBorder="1" applyAlignment="1" applyProtection="1">
      <alignment vertical="top"/>
    </xf>
    <xf numFmtId="0" fontId="8" fillId="10" borderId="23" xfId="0" applyFont="1" applyFill="1" applyBorder="1" applyAlignment="1" applyProtection="1">
      <alignment vertical="top"/>
    </xf>
    <xf numFmtId="0" fontId="8" fillId="10" borderId="41" xfId="0" applyFont="1" applyFill="1" applyBorder="1" applyAlignment="1" applyProtection="1">
      <alignment vertical="top"/>
    </xf>
    <xf numFmtId="0" fontId="5" fillId="6" borderId="22" xfId="0" applyFont="1" applyFill="1" applyBorder="1" applyAlignment="1" applyProtection="1">
      <alignment vertical="top"/>
    </xf>
    <xf numFmtId="0" fontId="5" fillId="6" borderId="23" xfId="0" applyFont="1" applyFill="1" applyBorder="1" applyAlignment="1" applyProtection="1">
      <alignment vertical="top"/>
    </xf>
    <xf numFmtId="0" fontId="5" fillId="6" borderId="41" xfId="0" applyFont="1" applyFill="1" applyBorder="1" applyAlignment="1" applyProtection="1">
      <alignment vertical="top"/>
    </xf>
    <xf numFmtId="0" fontId="8" fillId="10" borderId="26" xfId="0" applyFont="1" applyFill="1" applyBorder="1" applyAlignment="1" applyProtection="1">
      <alignment vertical="top"/>
    </xf>
    <xf numFmtId="0" fontId="5" fillId="6" borderId="26" xfId="0" applyFont="1" applyFill="1" applyBorder="1" applyAlignment="1" applyProtection="1">
      <alignment vertical="top"/>
    </xf>
    <xf numFmtId="0" fontId="8" fillId="10" borderId="28" xfId="0" applyFont="1" applyFill="1" applyBorder="1" applyAlignment="1" applyProtection="1">
      <alignment vertical="top"/>
    </xf>
    <xf numFmtId="0" fontId="8" fillId="10" borderId="42" xfId="0" applyFont="1" applyFill="1" applyBorder="1" applyAlignment="1" applyProtection="1">
      <alignment vertical="top"/>
    </xf>
    <xf numFmtId="0" fontId="5" fillId="6" borderId="28" xfId="0" applyFont="1" applyFill="1" applyBorder="1" applyAlignment="1" applyProtection="1">
      <alignment horizontal="left" vertical="top"/>
    </xf>
    <xf numFmtId="0" fontId="5" fillId="6" borderId="29" xfId="0" applyFont="1" applyFill="1" applyBorder="1" applyAlignment="1" applyProtection="1">
      <alignment horizontal="left" vertical="top"/>
    </xf>
    <xf numFmtId="0" fontId="16" fillId="10" borderId="30" xfId="0" applyFont="1" applyFill="1" applyBorder="1" applyAlignment="1" applyProtection="1">
      <alignment vertical="top"/>
    </xf>
    <xf numFmtId="0" fontId="8" fillId="10" borderId="31" xfId="0" applyFont="1" applyFill="1" applyBorder="1" applyAlignment="1" applyProtection="1">
      <alignment vertical="top"/>
    </xf>
    <xf numFmtId="0" fontId="8" fillId="10" borderId="32" xfId="0" applyFont="1" applyFill="1" applyBorder="1" applyAlignment="1" applyProtection="1">
      <alignment vertical="top"/>
    </xf>
    <xf numFmtId="0" fontId="8" fillId="10" borderId="29" xfId="0" applyFont="1" applyFill="1" applyBorder="1" applyAlignment="1" applyProtection="1">
      <alignment vertical="top"/>
    </xf>
    <xf numFmtId="0" fontId="8" fillId="4" borderId="29" xfId="0" applyFont="1" applyFill="1" applyBorder="1" applyProtection="1">
      <protection locked="0"/>
    </xf>
    <xf numFmtId="0" fontId="8" fillId="2" borderId="43" xfId="0" applyFont="1" applyFill="1" applyBorder="1" applyAlignment="1" applyProtection="1">
      <alignment vertical="top" wrapText="1"/>
    </xf>
    <xf numFmtId="0" fontId="8" fillId="8" borderId="29" xfId="0" applyFont="1" applyFill="1" applyBorder="1" applyAlignment="1" applyProtection="1">
      <alignment vertical="top" wrapText="1"/>
      <protection locked="0"/>
    </xf>
    <xf numFmtId="0" fontId="5" fillId="0" borderId="26" xfId="0" applyFont="1" applyFill="1" applyBorder="1" applyAlignment="1" applyProtection="1">
      <alignment horizontal="left" vertical="top" wrapText="1"/>
      <protection locked="0"/>
    </xf>
    <xf numFmtId="0" fontId="7" fillId="3" borderId="41" xfId="0" applyFont="1" applyFill="1" applyBorder="1" applyAlignment="1" applyProtection="1">
      <alignment vertical="center"/>
    </xf>
    <xf numFmtId="0" fontId="8" fillId="2" borderId="43" xfId="0" applyFont="1" applyFill="1" applyBorder="1" applyAlignment="1" applyProtection="1">
      <alignment horizontal="left" vertical="top" wrapText="1"/>
    </xf>
    <xf numFmtId="0" fontId="8" fillId="11" borderId="43" xfId="0" applyFont="1" applyFill="1" applyBorder="1" applyAlignment="1" applyProtection="1">
      <alignment horizontal="left" vertical="top" wrapText="1"/>
    </xf>
    <xf numFmtId="0" fontId="8" fillId="8" borderId="29" xfId="0" applyFont="1" applyFill="1" applyBorder="1" applyAlignment="1" applyProtection="1">
      <alignment horizontal="left" vertical="top" wrapText="1"/>
      <protection locked="0"/>
    </xf>
    <xf numFmtId="0" fontId="8" fillId="3" borderId="43" xfId="0" applyFont="1" applyFill="1" applyBorder="1" applyAlignment="1" applyProtection="1">
      <alignment horizontal="center" vertical="top" wrapText="1"/>
    </xf>
    <xf numFmtId="0" fontId="5" fillId="0" borderId="39" xfId="0" applyFont="1" applyBorder="1" applyAlignment="1" applyProtection="1">
      <alignment horizontal="left" vertical="top" wrapText="1"/>
      <protection locked="0"/>
    </xf>
    <xf numFmtId="0" fontId="7" fillId="0" borderId="44" xfId="0" applyFont="1" applyFill="1" applyBorder="1" applyAlignment="1" applyProtection="1">
      <alignment horizontal="left" vertical="top" wrapText="1"/>
    </xf>
    <xf numFmtId="0" fontId="7" fillId="0" borderId="44" xfId="0" applyFont="1" applyBorder="1" applyAlignment="1" applyProtection="1">
      <alignment vertical="top" wrapText="1"/>
    </xf>
    <xf numFmtId="0" fontId="5" fillId="0" borderId="44" xfId="0" applyFont="1" applyFill="1" applyBorder="1" applyAlignment="1" applyProtection="1">
      <alignment horizontal="left" vertical="top" wrapText="1"/>
    </xf>
    <xf numFmtId="0" fontId="7" fillId="0" borderId="44" xfId="0" applyFont="1" applyFill="1" applyBorder="1" applyAlignment="1" applyProtection="1">
      <alignment vertical="top" wrapText="1"/>
    </xf>
    <xf numFmtId="0" fontId="5" fillId="0" borderId="39" xfId="0" applyFont="1" applyFill="1" applyBorder="1" applyAlignment="1" applyProtection="1">
      <alignment horizontal="left" vertical="top" wrapText="1"/>
      <protection locked="0"/>
    </xf>
    <xf numFmtId="0" fontId="5" fillId="0" borderId="39" xfId="9" applyFont="1" applyFill="1" applyBorder="1" applyAlignment="1" applyProtection="1">
      <alignment horizontal="left" vertical="top" wrapText="1"/>
      <protection locked="0"/>
    </xf>
    <xf numFmtId="0" fontId="8" fillId="2" borderId="33" xfId="0" applyFont="1" applyFill="1" applyBorder="1" applyAlignment="1">
      <alignment vertical="center"/>
    </xf>
    <xf numFmtId="0" fontId="8" fillId="2" borderId="34" xfId="0" applyFont="1" applyFill="1" applyBorder="1" applyAlignment="1">
      <alignment vertical="center"/>
    </xf>
    <xf numFmtId="0" fontId="8" fillId="2" borderId="35" xfId="0" applyFont="1" applyFill="1" applyBorder="1" applyAlignment="1">
      <alignment vertical="center"/>
    </xf>
    <xf numFmtId="0" fontId="5" fillId="6" borderId="45" xfId="0" applyFont="1" applyFill="1" applyBorder="1" applyAlignment="1">
      <alignment vertical="top"/>
    </xf>
    <xf numFmtId="0" fontId="5" fillId="6" borderId="23" xfId="0" applyFont="1" applyFill="1" applyBorder="1" applyAlignment="1">
      <alignment vertical="top"/>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2" borderId="32" xfId="0" applyFont="1" applyFill="1" applyBorder="1" applyAlignment="1">
      <alignment vertical="center"/>
    </xf>
    <xf numFmtId="0" fontId="5" fillId="6" borderId="30" xfId="0" applyFont="1" applyFill="1" applyBorder="1" applyAlignment="1">
      <alignment vertical="top"/>
    </xf>
    <xf numFmtId="0" fontId="5" fillId="6" borderId="31" xfId="0" applyFont="1" applyFill="1" applyBorder="1" applyAlignment="1">
      <alignment vertical="top"/>
    </xf>
    <xf numFmtId="0" fontId="5" fillId="0" borderId="46" xfId="0" applyFont="1" applyBorder="1" applyAlignment="1">
      <alignment horizontal="left" vertical="top" wrapText="1"/>
    </xf>
    <xf numFmtId="0" fontId="7" fillId="0" borderId="46" xfId="0" applyFont="1" applyBorder="1" applyAlignment="1">
      <alignment horizontal="left" vertical="top" wrapText="1"/>
    </xf>
    <xf numFmtId="0" fontId="8" fillId="4" borderId="47" xfId="12" applyFont="1" applyFill="1" applyBorder="1"/>
    <xf numFmtId="0" fontId="8" fillId="4" borderId="48" xfId="12" applyFont="1" applyFill="1" applyBorder="1"/>
    <xf numFmtId="0" fontId="27" fillId="0" borderId="0" xfId="12"/>
    <xf numFmtId="0" fontId="8" fillId="9" borderId="49" xfId="12" applyFont="1" applyFill="1" applyBorder="1" applyAlignment="1">
      <alignment horizontal="left" vertical="center" wrapText="1"/>
    </xf>
    <xf numFmtId="166" fontId="27" fillId="0" borderId="49" xfId="12" applyNumberFormat="1" applyBorder="1" applyAlignment="1">
      <alignment horizontal="left" vertical="top"/>
    </xf>
    <xf numFmtId="14" fontId="5" fillId="0" borderId="47" xfId="12" applyNumberFormat="1" applyFont="1" applyBorder="1" applyAlignment="1">
      <alignment horizontal="left" vertical="top"/>
    </xf>
    <xf numFmtId="0" fontId="7" fillId="13" borderId="50" xfId="12" applyFont="1" applyFill="1" applyBorder="1" applyAlignment="1">
      <alignment horizontal="left" vertical="top" wrapText="1"/>
    </xf>
    <xf numFmtId="14" fontId="27" fillId="0" borderId="49" xfId="12" applyNumberFormat="1" applyBorder="1" applyAlignment="1">
      <alignment horizontal="left" vertical="top"/>
    </xf>
    <xf numFmtId="0" fontId="19" fillId="12" borderId="50" xfId="0" applyFont="1" applyFill="1" applyBorder="1" applyAlignment="1">
      <alignment wrapText="1"/>
    </xf>
    <xf numFmtId="0" fontId="14" fillId="6" borderId="50" xfId="0" applyFont="1" applyFill="1" applyBorder="1" applyAlignment="1">
      <alignment horizontal="left" vertical="center" wrapText="1"/>
    </xf>
    <xf numFmtId="0" fontId="14" fillId="6" borderId="50" xfId="0" applyFont="1" applyFill="1" applyBorder="1" applyAlignment="1">
      <alignment horizontal="center" wrapText="1"/>
    </xf>
    <xf numFmtId="0" fontId="8" fillId="4" borderId="47" xfId="0" applyFont="1" applyFill="1" applyBorder="1" applyAlignment="1" applyProtection="1">
      <alignment vertical="center"/>
    </xf>
    <xf numFmtId="0" fontId="8" fillId="4" borderId="48" xfId="0" applyFont="1" applyFill="1" applyBorder="1" applyAlignment="1" applyProtection="1">
      <alignment vertical="center"/>
    </xf>
    <xf numFmtId="0" fontId="8" fillId="0" borderId="47" xfId="0" applyFont="1" applyBorder="1" applyAlignment="1" applyProtection="1">
      <alignment vertical="center"/>
    </xf>
    <xf numFmtId="0" fontId="8" fillId="6" borderId="47" xfId="0" applyFont="1" applyFill="1" applyBorder="1" applyAlignment="1" applyProtection="1">
      <alignment vertical="center"/>
    </xf>
    <xf numFmtId="0" fontId="8" fillId="0" borderId="47" xfId="0" applyFont="1" applyBorder="1" applyAlignment="1" applyProtection="1">
      <alignment horizontal="left" vertical="center"/>
    </xf>
    <xf numFmtId="0" fontId="0" fillId="2" borderId="47" xfId="0" applyFill="1" applyBorder="1" applyAlignment="1" applyProtection="1">
      <alignment vertical="center"/>
    </xf>
    <xf numFmtId="0" fontId="0" fillId="2" borderId="48" xfId="0" applyFill="1" applyBorder="1" applyAlignment="1" applyProtection="1">
      <alignment vertical="center"/>
    </xf>
    <xf numFmtId="0" fontId="10" fillId="9" borderId="49" xfId="0" applyFont="1" applyFill="1" applyBorder="1" applyAlignment="1">
      <alignment horizontal="center" vertical="center"/>
    </xf>
    <xf numFmtId="0" fontId="13" fillId="0" borderId="46" xfId="0" applyFont="1" applyBorder="1" applyAlignment="1">
      <alignment horizontal="center" vertical="center"/>
    </xf>
    <xf numFmtId="0" fontId="13" fillId="0" borderId="46" xfId="0" applyFont="1" applyBorder="1" applyAlignment="1">
      <alignment horizontal="center" vertical="center" wrapText="1"/>
    </xf>
    <xf numFmtId="9" fontId="13" fillId="0" borderId="46" xfId="0" applyNumberFormat="1" applyFont="1" applyFill="1" applyBorder="1" applyAlignment="1">
      <alignment horizontal="center" vertical="center"/>
    </xf>
    <xf numFmtId="0" fontId="5" fillId="0" borderId="46" xfId="0" applyFont="1" applyBorder="1" applyAlignment="1">
      <alignment horizontal="center" vertical="center"/>
    </xf>
    <xf numFmtId="0" fontId="9" fillId="0" borderId="46" xfId="0" applyFont="1" applyFill="1" applyBorder="1" applyAlignment="1">
      <alignment horizontal="center" vertical="center" wrapText="1"/>
    </xf>
    <xf numFmtId="0" fontId="9" fillId="0" borderId="46" xfId="0" applyFont="1" applyBorder="1" applyAlignment="1">
      <alignment horizontal="center" vertical="center"/>
    </xf>
    <xf numFmtId="0" fontId="5" fillId="0" borderId="46" xfId="0" applyFont="1" applyBorder="1" applyAlignment="1">
      <alignment horizontal="center" vertical="center" wrapText="1"/>
    </xf>
    <xf numFmtId="0" fontId="8" fillId="4" borderId="47" xfId="0" applyFont="1" applyFill="1" applyBorder="1" applyProtection="1"/>
    <xf numFmtId="0" fontId="8" fillId="4" borderId="48" xfId="0" applyFont="1" applyFill="1" applyBorder="1" applyProtection="1"/>
    <xf numFmtId="0" fontId="8" fillId="9" borderId="47" xfId="0" applyFont="1" applyFill="1" applyBorder="1" applyAlignment="1" applyProtection="1">
      <alignment vertical="center"/>
    </xf>
    <xf numFmtId="0" fontId="8" fillId="9" borderId="48" xfId="0" applyFont="1" applyFill="1" applyBorder="1" applyAlignment="1" applyProtection="1">
      <alignment vertical="center"/>
    </xf>
    <xf numFmtId="0" fontId="8" fillId="10" borderId="47" xfId="0" applyFont="1" applyFill="1" applyBorder="1" applyAlignment="1" applyProtection="1">
      <alignment vertical="top"/>
    </xf>
    <xf numFmtId="0" fontId="8" fillId="10" borderId="48" xfId="0" applyFont="1" applyFill="1" applyBorder="1" applyAlignment="1" applyProtection="1">
      <alignment vertical="top"/>
    </xf>
    <xf numFmtId="0" fontId="5" fillId="6" borderId="47" xfId="0" applyFont="1" applyFill="1" applyBorder="1" applyAlignment="1" applyProtection="1">
      <alignment vertical="top"/>
    </xf>
    <xf numFmtId="0" fontId="5" fillId="6" borderId="48" xfId="0" applyFont="1" applyFill="1" applyBorder="1" applyAlignment="1" applyProtection="1">
      <alignment vertical="top"/>
    </xf>
    <xf numFmtId="0" fontId="8" fillId="2" borderId="49" xfId="0" applyFont="1" applyFill="1" applyBorder="1" applyAlignment="1" applyProtection="1">
      <alignment vertical="top" wrapText="1"/>
    </xf>
    <xf numFmtId="0" fontId="8" fillId="8" borderId="49" xfId="0" applyFont="1" applyFill="1" applyBorder="1" applyAlignment="1" applyProtection="1">
      <alignment vertical="top" wrapText="1"/>
    </xf>
    <xf numFmtId="0" fontId="8" fillId="8" borderId="46" xfId="0" applyFont="1" applyFill="1" applyBorder="1" applyAlignment="1" applyProtection="1">
      <alignment vertical="top" wrapText="1"/>
      <protection locked="0"/>
    </xf>
    <xf numFmtId="0" fontId="8" fillId="9" borderId="46" xfId="0" applyFont="1" applyFill="1" applyBorder="1" applyAlignment="1" applyProtection="1">
      <alignment vertical="top" wrapText="1"/>
      <protection locked="0"/>
    </xf>
    <xf numFmtId="0" fontId="5" fillId="0" borderId="46" xfId="0" applyFont="1" applyFill="1" applyBorder="1" applyAlignment="1" applyProtection="1">
      <alignment horizontal="left" vertical="top" wrapText="1"/>
    </xf>
    <xf numFmtId="0" fontId="5" fillId="0" borderId="46" xfId="0" applyFont="1" applyFill="1" applyBorder="1" applyAlignment="1">
      <alignment horizontal="left" vertical="top" wrapText="1"/>
    </xf>
    <xf numFmtId="0" fontId="5" fillId="0" borderId="46" xfId="1" applyBorder="1" applyAlignment="1" applyProtection="1">
      <alignment horizontal="left" vertical="top" wrapText="1"/>
      <protection locked="0"/>
    </xf>
    <xf numFmtId="0" fontId="5" fillId="0" borderId="46" xfId="3" applyBorder="1" applyAlignment="1">
      <alignment horizontal="left" vertical="top" wrapText="1"/>
    </xf>
    <xf numFmtId="0" fontId="5" fillId="0" borderId="46" xfId="1" applyBorder="1" applyAlignment="1">
      <alignment horizontal="left" vertical="top" wrapText="1"/>
    </xf>
    <xf numFmtId="0" fontId="5" fillId="0" borderId="46" xfId="0" applyFont="1" applyBorder="1" applyAlignment="1" applyProtection="1">
      <alignment horizontal="left" vertical="top" wrapText="1"/>
      <protection locked="0"/>
    </xf>
    <xf numFmtId="0" fontId="5" fillId="0" borderId="49" xfId="0" applyFont="1" applyFill="1" applyBorder="1" applyAlignment="1" applyProtection="1">
      <alignment vertical="top" wrapText="1"/>
      <protection locked="0"/>
    </xf>
    <xf numFmtId="0" fontId="5" fillId="0" borderId="46" xfId="1" applyBorder="1" applyAlignment="1">
      <alignment horizontal="center" vertical="top"/>
    </xf>
    <xf numFmtId="0" fontId="5" fillId="0" borderId="46" xfId="3" applyBorder="1" applyAlignment="1" applyProtection="1">
      <alignment horizontal="left" vertical="top" wrapText="1"/>
      <protection locked="0"/>
    </xf>
    <xf numFmtId="0" fontId="7" fillId="0" borderId="46" xfId="0" applyFont="1" applyFill="1" applyBorder="1" applyProtection="1"/>
    <xf numFmtId="0" fontId="5" fillId="0" borderId="48" xfId="0" applyFont="1" applyFill="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7" fillId="0" borderId="46" xfId="0" applyFont="1" applyFill="1" applyBorder="1" applyAlignment="1" applyProtection="1">
      <alignment vertical="top"/>
    </xf>
    <xf numFmtId="0" fontId="7" fillId="0" borderId="46" xfId="0" applyFont="1" applyFill="1" applyBorder="1" applyAlignment="1" applyProtection="1">
      <alignment vertical="top" wrapText="1"/>
    </xf>
    <xf numFmtId="0" fontId="5" fillId="0" borderId="50" xfId="0" applyFont="1" applyBorder="1" applyAlignment="1">
      <alignment horizontal="left" vertical="top"/>
    </xf>
    <xf numFmtId="0" fontId="5" fillId="0" borderId="50" xfId="0" applyFont="1" applyBorder="1" applyAlignment="1">
      <alignment horizontal="left" vertical="top" wrapText="1"/>
    </xf>
    <xf numFmtId="0" fontId="5" fillId="0" borderId="50" xfId="0" quotePrefix="1" applyFont="1" applyFill="1" applyBorder="1" applyAlignment="1">
      <alignment horizontal="left" vertical="top" wrapText="1"/>
    </xf>
    <xf numFmtId="0" fontId="8" fillId="2" borderId="49" xfId="0" applyFont="1" applyFill="1" applyBorder="1" applyAlignment="1" applyProtection="1">
      <alignment horizontal="left" vertical="top" wrapText="1"/>
    </xf>
    <xf numFmtId="0" fontId="8" fillId="8" borderId="46" xfId="0" applyFont="1" applyFill="1" applyBorder="1" applyAlignment="1" applyProtection="1">
      <alignment horizontal="left" vertical="top" wrapText="1"/>
      <protection locked="0"/>
    </xf>
    <xf numFmtId="0" fontId="8" fillId="11" borderId="46" xfId="0" applyFont="1" applyFill="1" applyBorder="1" applyAlignment="1" applyProtection="1">
      <alignment horizontal="left" vertical="top" wrapText="1"/>
    </xf>
    <xf numFmtId="0" fontId="8" fillId="11" borderId="46" xfId="7" applyFont="1" applyFill="1" applyBorder="1" applyAlignment="1">
      <alignment horizontal="left" vertical="top" wrapText="1"/>
    </xf>
    <xf numFmtId="0" fontId="5" fillId="0" borderId="46" xfId="5" applyFont="1" applyFill="1" applyBorder="1" applyAlignment="1" applyProtection="1">
      <alignment horizontal="left" vertical="top" wrapText="1"/>
    </xf>
    <xf numFmtId="0" fontId="7" fillId="0" borderId="46" xfId="0" applyFont="1" applyFill="1" applyBorder="1" applyAlignment="1" applyProtection="1">
      <alignment horizontal="left" vertical="top" wrapText="1"/>
    </xf>
    <xf numFmtId="0" fontId="7" fillId="0" borderId="46" xfId="5" applyFont="1" applyFill="1" applyBorder="1" applyAlignment="1" applyProtection="1">
      <alignment horizontal="left" vertical="top" wrapText="1"/>
    </xf>
    <xf numFmtId="0" fontId="7" fillId="0" borderId="46" xfId="0" applyFont="1" applyFill="1" applyBorder="1" applyAlignment="1" applyProtection="1">
      <alignment vertical="top" wrapText="1"/>
      <protection locked="0"/>
    </xf>
    <xf numFmtId="10" fontId="5" fillId="0" borderId="46" xfId="5" applyNumberFormat="1" applyFont="1" applyFill="1" applyBorder="1" applyAlignment="1" applyProtection="1">
      <alignment horizontal="left" vertical="top" wrapText="1"/>
    </xf>
    <xf numFmtId="0" fontId="22" fillId="0" borderId="46" xfId="0" applyFont="1" applyFill="1" applyBorder="1" applyAlignment="1" applyProtection="1">
      <alignment horizontal="left" vertical="top" wrapText="1"/>
    </xf>
    <xf numFmtId="10" fontId="5" fillId="0" borderId="46" xfId="0" applyNumberFormat="1" applyFont="1" applyFill="1" applyBorder="1" applyAlignment="1" applyProtection="1">
      <alignment horizontal="left" vertical="top" wrapText="1"/>
    </xf>
    <xf numFmtId="0" fontId="7" fillId="0" borderId="46" xfId="0" applyFont="1" applyBorder="1" applyAlignment="1" applyProtection="1">
      <alignment vertical="top"/>
      <protection locked="0"/>
    </xf>
    <xf numFmtId="0" fontId="7" fillId="0" borderId="46" xfId="0" applyFont="1" applyBorder="1" applyAlignment="1" applyProtection="1">
      <alignment vertical="top" wrapText="1"/>
      <protection locked="0"/>
    </xf>
    <xf numFmtId="0" fontId="7" fillId="6" borderId="46" xfId="0" applyFont="1" applyFill="1" applyBorder="1" applyAlignment="1" applyProtection="1">
      <alignment horizontal="left" vertical="top" wrapText="1"/>
    </xf>
    <xf numFmtId="10" fontId="5" fillId="0" borderId="46" xfId="8" applyNumberFormat="1" applyFont="1" applyBorder="1" applyAlignment="1">
      <alignment horizontal="left" vertical="top" wrapText="1"/>
    </xf>
    <xf numFmtId="0" fontId="23" fillId="0" borderId="46" xfId="0" applyFont="1" applyFill="1" applyBorder="1" applyAlignment="1" applyProtection="1">
      <alignment horizontal="left" vertical="top" wrapText="1"/>
    </xf>
    <xf numFmtId="2" fontId="7" fillId="0" borderId="46" xfId="0" applyNumberFormat="1" applyFont="1" applyFill="1" applyBorder="1" applyAlignment="1" applyProtection="1">
      <alignment horizontal="left" vertical="top" wrapText="1"/>
    </xf>
    <xf numFmtId="0" fontId="7" fillId="0" borderId="46" xfId="0" applyFont="1" applyBorder="1" applyAlignment="1" applyProtection="1">
      <alignment vertical="top" wrapText="1"/>
    </xf>
    <xf numFmtId="0" fontId="5" fillId="0" borderId="49" xfId="3" applyBorder="1" applyAlignment="1" applyProtection="1">
      <alignment horizontal="left" vertical="top" wrapText="1"/>
      <protection locked="0"/>
    </xf>
    <xf numFmtId="0" fontId="5" fillId="0" borderId="50" xfId="5" applyFont="1" applyFill="1" applyBorder="1" applyAlignment="1" applyProtection="1">
      <alignment horizontal="left" vertical="top" wrapText="1"/>
    </xf>
    <xf numFmtId="10" fontId="5" fillId="0" borderId="50" xfId="5" applyNumberFormat="1" applyFont="1" applyFill="1" applyBorder="1" applyAlignment="1" applyProtection="1">
      <alignment horizontal="left" vertical="top" wrapText="1"/>
    </xf>
    <xf numFmtId="0" fontId="23" fillId="6" borderId="50" xfId="0" applyFont="1" applyFill="1" applyBorder="1" applyAlignment="1" applyProtection="1">
      <alignment horizontal="left" vertical="top" wrapText="1"/>
    </xf>
    <xf numFmtId="0" fontId="21" fillId="0" borderId="50" xfId="0" applyFont="1" applyFill="1" applyBorder="1" applyAlignment="1" applyProtection="1">
      <alignment vertical="top" wrapText="1"/>
    </xf>
    <xf numFmtId="0" fontId="21" fillId="0" borderId="50" xfId="0" applyFont="1" applyFill="1" applyBorder="1" applyAlignment="1" applyProtection="1">
      <alignment horizontal="left" vertical="top" wrapText="1"/>
    </xf>
    <xf numFmtId="0" fontId="5" fillId="0" borderId="50" xfId="0" applyFont="1" applyFill="1" applyBorder="1" applyAlignment="1">
      <alignment horizontal="left" vertical="top" wrapText="1"/>
    </xf>
    <xf numFmtId="0" fontId="20" fillId="0" borderId="50" xfId="0" applyFont="1" applyFill="1" applyBorder="1" applyAlignment="1" applyProtection="1">
      <alignment horizontal="left" vertical="top" wrapText="1"/>
    </xf>
    <xf numFmtId="0" fontId="8" fillId="11" borderId="46" xfId="10" applyFont="1" applyFill="1" applyBorder="1" applyAlignment="1">
      <alignment horizontal="left" vertical="top" wrapText="1"/>
    </xf>
    <xf numFmtId="0" fontId="5" fillId="0" borderId="46" xfId="0" quotePrefix="1" applyFont="1" applyBorder="1" applyAlignment="1">
      <alignment horizontal="left" vertical="top" wrapText="1"/>
    </xf>
    <xf numFmtId="0" fontId="7" fillId="0" borderId="46" xfId="1" applyFont="1" applyBorder="1" applyAlignment="1" applyProtection="1">
      <alignment horizontal="left" vertical="top" wrapText="1"/>
      <protection locked="0"/>
    </xf>
    <xf numFmtId="0" fontId="5" fillId="0" borderId="49" xfId="0" applyFont="1" applyBorder="1" applyAlignment="1" applyProtection="1">
      <alignment vertical="top" wrapText="1"/>
      <protection locked="0"/>
    </xf>
    <xf numFmtId="0" fontId="5" fillId="0" borderId="50" xfId="0" applyFont="1" applyFill="1" applyBorder="1" applyAlignment="1" applyProtection="1">
      <alignment horizontal="left" vertical="top" wrapText="1"/>
    </xf>
    <xf numFmtId="10" fontId="5" fillId="0" borderId="50" xfId="0" applyNumberFormat="1" applyFont="1" applyFill="1" applyBorder="1" applyAlignment="1" applyProtection="1">
      <alignment horizontal="left" vertical="top" wrapText="1"/>
    </xf>
    <xf numFmtId="0" fontId="7" fillId="0" borderId="46" xfId="9" applyFont="1" applyFill="1" applyBorder="1" applyAlignment="1" applyProtection="1">
      <alignment horizontal="left" vertical="top" wrapText="1"/>
      <protection locked="0"/>
    </xf>
    <xf numFmtId="0" fontId="7" fillId="0" borderId="46" xfId="1" applyFont="1" applyBorder="1" applyAlignment="1" applyProtection="1">
      <alignment vertical="top"/>
      <protection locked="0"/>
    </xf>
    <xf numFmtId="0" fontId="0" fillId="6" borderId="46" xfId="0" applyFill="1" applyBorder="1" applyAlignment="1" applyProtection="1">
      <alignment horizontal="left" vertical="top" wrapText="1"/>
      <protection locked="0"/>
    </xf>
    <xf numFmtId="0" fontId="7" fillId="0" borderId="46" xfId="0" applyFont="1" applyFill="1" applyBorder="1" applyAlignment="1" applyProtection="1">
      <alignment vertical="top"/>
      <protection locked="0"/>
    </xf>
    <xf numFmtId="0" fontId="7" fillId="0" borderId="46" xfId="0" applyFont="1" applyFill="1" applyBorder="1" applyAlignment="1" applyProtection="1">
      <alignment horizontal="left" vertical="top" wrapText="1"/>
      <protection locked="0"/>
    </xf>
    <xf numFmtId="0" fontId="25" fillId="0" borderId="46" xfId="0" applyFont="1"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7" fillId="0" borderId="50" xfId="0" applyFont="1" applyBorder="1" applyAlignment="1" applyProtection="1">
      <alignment vertical="top"/>
      <protection locked="0"/>
    </xf>
    <xf numFmtId="0" fontId="5" fillId="0" borderId="50" xfId="3" applyBorder="1" applyAlignment="1">
      <alignment horizontal="left" vertical="top" wrapText="1"/>
    </xf>
    <xf numFmtId="0" fontId="7" fillId="0" borderId="50" xfId="0" applyFont="1" applyBorder="1" applyAlignment="1" applyProtection="1">
      <alignment horizontal="left" vertical="top" wrapText="1"/>
      <protection locked="0"/>
    </xf>
    <xf numFmtId="0" fontId="8" fillId="4" borderId="47" xfId="0" applyFont="1" applyFill="1" applyBorder="1"/>
    <xf numFmtId="0" fontId="8" fillId="4" borderId="48" xfId="0" applyFont="1" applyFill="1" applyBorder="1"/>
    <xf numFmtId="49" fontId="8" fillId="4" borderId="48" xfId="0" applyNumberFormat="1" applyFont="1" applyFill="1" applyBorder="1"/>
    <xf numFmtId="0" fontId="8" fillId="2" borderId="49" xfId="0" applyFont="1" applyFill="1" applyBorder="1" applyAlignment="1">
      <alignment horizontal="left" vertical="center" wrapText="1"/>
    </xf>
    <xf numFmtId="49" fontId="8" fillId="2" borderId="49" xfId="0" applyNumberFormat="1" applyFont="1" applyFill="1" applyBorder="1" applyAlignment="1">
      <alignment horizontal="left" vertical="center" wrapText="1"/>
    </xf>
    <xf numFmtId="166" fontId="5" fillId="0" borderId="49" xfId="1" applyNumberFormat="1" applyBorder="1" applyAlignment="1">
      <alignment horizontal="left" vertical="top" wrapText="1"/>
    </xf>
    <xf numFmtId="14" fontId="5" fillId="0" borderId="47" xfId="1" applyNumberFormat="1" applyBorder="1" applyAlignment="1">
      <alignment horizontal="left" vertical="top" wrapText="1"/>
    </xf>
    <xf numFmtId="49" fontId="5" fillId="0" borderId="49" xfId="1" applyNumberFormat="1" applyBorder="1" applyAlignment="1">
      <alignment horizontal="left" vertical="top" wrapText="1"/>
    </xf>
    <xf numFmtId="0" fontId="5" fillId="0" borderId="46" xfId="1" applyBorder="1" applyAlignment="1">
      <alignment horizontal="left" vertical="top"/>
    </xf>
    <xf numFmtId="0" fontId="5" fillId="0" borderId="49" xfId="0" applyFont="1" applyBorder="1" applyAlignment="1">
      <alignment horizontal="left" vertical="top" wrapText="1"/>
    </xf>
    <xf numFmtId="166" fontId="5" fillId="0" borderId="46" xfId="1" applyNumberFormat="1" applyBorder="1" applyAlignment="1">
      <alignment horizontal="left" vertical="top" wrapText="1"/>
    </xf>
    <xf numFmtId="14" fontId="5" fillId="0" borderId="46" xfId="1" applyNumberFormat="1" applyBorder="1" applyAlignment="1">
      <alignment horizontal="left" vertical="top" wrapText="1"/>
    </xf>
    <xf numFmtId="167" fontId="12" fillId="5" borderId="46" xfId="0" applyNumberFormat="1" applyFont="1" applyFill="1" applyBorder="1" applyAlignment="1" applyProtection="1">
      <alignment horizontal="left" vertical="center" wrapText="1"/>
    </xf>
    <xf numFmtId="0" fontId="0" fillId="0" borderId="46" xfId="0" applyBorder="1"/>
    <xf numFmtId="0" fontId="9" fillId="6" borderId="20" xfId="0" applyFont="1" applyFill="1" applyBorder="1" applyAlignment="1">
      <alignment horizontal="left" vertical="top" wrapText="1"/>
    </xf>
    <xf numFmtId="0" fontId="5" fillId="0" borderId="30"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32"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6" borderId="22" xfId="0" applyFont="1" applyFill="1" applyBorder="1" applyAlignment="1" applyProtection="1">
      <alignment horizontal="left" vertical="top" wrapText="1"/>
    </xf>
    <xf numFmtId="0" fontId="5" fillId="6" borderId="23" xfId="0" applyFont="1" applyFill="1" applyBorder="1" applyAlignment="1" applyProtection="1">
      <alignment horizontal="left" vertical="top"/>
    </xf>
    <xf numFmtId="0" fontId="5" fillId="6" borderId="41" xfId="0" applyFont="1" applyFill="1" applyBorder="1" applyAlignment="1" applyProtection="1">
      <alignment horizontal="left" vertical="top"/>
    </xf>
    <xf numFmtId="0" fontId="5" fillId="6" borderId="1" xfId="0" applyFont="1" applyFill="1" applyBorder="1" applyAlignment="1" applyProtection="1">
      <alignment horizontal="left" vertical="top"/>
    </xf>
    <xf numFmtId="0" fontId="5" fillId="6" borderId="0" xfId="0" applyFont="1" applyFill="1" applyAlignment="1" applyProtection="1">
      <alignment horizontal="left" vertical="top"/>
    </xf>
    <xf numFmtId="0" fontId="5" fillId="6" borderId="16" xfId="0" applyFont="1" applyFill="1" applyBorder="1" applyAlignment="1" applyProtection="1">
      <alignment horizontal="left" vertical="top"/>
    </xf>
    <xf numFmtId="0" fontId="5" fillId="6" borderId="30" xfId="0" applyFont="1" applyFill="1" applyBorder="1" applyAlignment="1" applyProtection="1">
      <alignment horizontal="left" vertical="top" wrapText="1"/>
    </xf>
    <xf numFmtId="0" fontId="5" fillId="6" borderId="31" xfId="0" applyFont="1" applyFill="1" applyBorder="1" applyAlignment="1" applyProtection="1">
      <alignment horizontal="left" vertical="top" wrapText="1"/>
    </xf>
    <xf numFmtId="0" fontId="5" fillId="6" borderId="32" xfId="0" applyFont="1" applyFill="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0" xfId="0" applyFont="1" applyFill="1" applyAlignment="1" applyProtection="1">
      <alignment horizontal="left" vertical="top" wrapText="1"/>
    </xf>
    <xf numFmtId="0" fontId="5" fillId="6" borderId="2" xfId="0" applyFont="1" applyFill="1" applyBorder="1" applyAlignment="1" applyProtection="1">
      <alignment horizontal="left" vertical="top" wrapText="1"/>
    </xf>
    <xf numFmtId="0" fontId="8" fillId="10" borderId="30" xfId="0" applyFont="1" applyFill="1" applyBorder="1" applyAlignment="1" applyProtection="1">
      <alignment horizontal="left" vertical="top"/>
    </xf>
    <xf numFmtId="0" fontId="8" fillId="10" borderId="31" xfId="0" applyFont="1" applyFill="1" applyBorder="1" applyAlignment="1" applyProtection="1">
      <alignment horizontal="left" vertical="top"/>
    </xf>
    <xf numFmtId="0" fontId="8" fillId="10" borderId="32" xfId="0" applyFont="1" applyFill="1" applyBorder="1" applyAlignment="1" applyProtection="1">
      <alignment horizontal="left" vertical="top"/>
    </xf>
    <xf numFmtId="0" fontId="8" fillId="10" borderId="9" xfId="0" applyFont="1" applyFill="1" applyBorder="1" applyAlignment="1" applyProtection="1">
      <alignment horizontal="left" vertical="top"/>
    </xf>
    <xf numFmtId="0" fontId="8" fillId="10" borderId="10" xfId="0" applyFont="1" applyFill="1" applyBorder="1" applyAlignment="1" applyProtection="1">
      <alignment horizontal="left" vertical="top"/>
    </xf>
    <xf numFmtId="0" fontId="8" fillId="10" borderId="11" xfId="0" applyFont="1" applyFill="1" applyBorder="1" applyAlignment="1" applyProtection="1">
      <alignment horizontal="left" vertical="top"/>
    </xf>
    <xf numFmtId="0" fontId="5" fillId="6" borderId="9" xfId="0" applyFont="1" applyFill="1" applyBorder="1" applyAlignment="1" applyProtection="1">
      <alignment horizontal="left" vertical="top" wrapText="1"/>
    </xf>
    <xf numFmtId="0" fontId="5" fillId="6" borderId="10" xfId="0" applyFont="1" applyFill="1" applyBorder="1" applyAlignment="1" applyProtection="1">
      <alignment horizontal="left" vertical="top" wrapText="1"/>
    </xf>
    <xf numFmtId="0" fontId="5" fillId="6" borderId="11" xfId="0" applyFont="1" applyFill="1" applyBorder="1" applyAlignment="1" applyProtection="1">
      <alignment horizontal="left" vertical="top" wrapText="1"/>
    </xf>
  </cellXfs>
  <cellStyles count="13">
    <cellStyle name="Normal" xfId="0" builtinId="0"/>
    <cellStyle name="Normal 2" xfId="1" xr:uid="{00000000-0005-0000-0000-000001000000}"/>
    <cellStyle name="Normal 2 2" xfId="2" xr:uid="{00000000-0005-0000-0000-000002000000}"/>
    <cellStyle name="Normal 2 3" xfId="9" xr:uid="{ED8D5E6A-253D-4C9E-BD3F-70D5EA7D9AE7}"/>
    <cellStyle name="Normal 257" xfId="11" xr:uid="{35491E73-ED36-440D-ABEF-65F239D6F4A3}"/>
    <cellStyle name="Normal 3" xfId="3" xr:uid="{00000000-0005-0000-0000-000003000000}"/>
    <cellStyle name="Normal 4" xfId="4" xr:uid="{00000000-0005-0000-0000-000004000000}"/>
    <cellStyle name="Normal 5" xfId="5" xr:uid="{00000000-0005-0000-0000-000005000000}"/>
    <cellStyle name="Normal 5 2" xfId="6" xr:uid="{00000000-0005-0000-0000-000006000000}"/>
    <cellStyle name="Normal 6" xfId="7" xr:uid="{00000000-0005-0000-0000-000007000000}"/>
    <cellStyle name="Normal 6 2" xfId="10" xr:uid="{62836C73-8393-4FD8-BC87-4EDD2F8E6D47}"/>
    <cellStyle name="Normal 6 3" xfId="12" xr:uid="{D799292F-FEBE-4C88-9BA6-68FF8F072A1C}"/>
    <cellStyle name="Normal_Sheet1" xfId="8" xr:uid="{00000000-0005-0000-0000-000008000000}"/>
  </cellStyles>
  <dxfs count="579">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xdr:colOff>
      <xdr:row>0</xdr:row>
      <xdr:rowOff>73932</xdr:rowOff>
    </xdr:from>
    <xdr:to>
      <xdr:col>3</xdr:col>
      <xdr:colOff>1905</xdr:colOff>
      <xdr:row>6</xdr:row>
      <xdr:rowOff>79957</xdr:rowOff>
    </xdr:to>
    <xdr:pic>
      <xdr:nvPicPr>
        <xdr:cNvPr id="2" name="Picture 1" descr="The official logo of the IRS" title="IRS Logo">
          <a:extLst>
            <a:ext uri="{FF2B5EF4-FFF2-40B4-BE49-F238E27FC236}">
              <a16:creationId xmlns:a16="http://schemas.microsoft.com/office/drawing/2014/main" id="{ACA3F77E-9DE0-44D8-B946-51EC133D697F}"/>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zoomScale="80" zoomScaleNormal="80" workbookViewId="0">
      <selection activeCell="H12" sqref="H12"/>
    </sheetView>
  </sheetViews>
  <sheetFormatPr defaultColWidth="9.26953125" defaultRowHeight="12.75" customHeight="1" x14ac:dyDescent="0.35"/>
  <cols>
    <col min="1" max="1" width="9.26953125" style="25"/>
    <col min="2" max="2" width="11.7265625" style="25" customWidth="1"/>
    <col min="3" max="3" width="110.26953125" style="25" customWidth="1"/>
    <col min="4" max="16384" width="9.26953125" style="25"/>
  </cols>
  <sheetData>
    <row r="1" spans="1:3" ht="15.5" x14ac:dyDescent="0.35">
      <c r="A1" s="110" t="s">
        <v>0</v>
      </c>
      <c r="B1" s="111"/>
      <c r="C1" s="112"/>
    </row>
    <row r="2" spans="1:3" ht="15.5" x14ac:dyDescent="0.35">
      <c r="A2" s="2" t="s">
        <v>1</v>
      </c>
      <c r="B2" s="3"/>
      <c r="C2" s="4"/>
    </row>
    <row r="3" spans="1:3" ht="14.5" x14ac:dyDescent="0.35">
      <c r="A3" s="24"/>
      <c r="B3" s="5"/>
      <c r="C3" s="6"/>
    </row>
    <row r="4" spans="1:3" ht="14.5" x14ac:dyDescent="0.35">
      <c r="A4" s="24" t="s">
        <v>2</v>
      </c>
      <c r="B4" s="5"/>
      <c r="C4" s="6"/>
    </row>
    <row r="5" spans="1:3" ht="14.5" x14ac:dyDescent="0.35">
      <c r="A5" s="24" t="s">
        <v>3</v>
      </c>
      <c r="B5" s="5"/>
      <c r="C5" s="6"/>
    </row>
    <row r="6" spans="1:3" ht="14.5" x14ac:dyDescent="0.35">
      <c r="A6" s="24" t="s">
        <v>4</v>
      </c>
      <c r="B6" s="5"/>
      <c r="C6" s="6"/>
    </row>
    <row r="7" spans="1:3" ht="14.5" x14ac:dyDescent="0.35">
      <c r="A7" s="7"/>
      <c r="B7" s="8"/>
      <c r="C7" s="9"/>
    </row>
    <row r="8" spans="1:3" ht="18" customHeight="1" x14ac:dyDescent="0.35">
      <c r="A8" s="113" t="s">
        <v>5</v>
      </c>
      <c r="B8" s="114"/>
      <c r="C8" s="115"/>
    </row>
    <row r="9" spans="1:3" ht="12.75" customHeight="1" x14ac:dyDescent="0.35">
      <c r="A9" s="10" t="s">
        <v>6</v>
      </c>
      <c r="B9" s="11"/>
      <c r="C9" s="12"/>
    </row>
    <row r="10" spans="1:3" ht="14.5" x14ac:dyDescent="0.35">
      <c r="A10" s="10" t="s">
        <v>7</v>
      </c>
      <c r="B10" s="11"/>
      <c r="C10" s="12"/>
    </row>
    <row r="11" spans="1:3" ht="14.5" x14ac:dyDescent="0.35">
      <c r="A11" s="10" t="s">
        <v>8</v>
      </c>
      <c r="B11" s="11"/>
      <c r="C11" s="12"/>
    </row>
    <row r="12" spans="1:3" ht="14.5" x14ac:dyDescent="0.35">
      <c r="A12" s="10" t="s">
        <v>9</v>
      </c>
      <c r="B12" s="11"/>
      <c r="C12" s="12"/>
    </row>
    <row r="13" spans="1:3" ht="14.5" x14ac:dyDescent="0.35">
      <c r="A13" s="10" t="s">
        <v>10</v>
      </c>
      <c r="B13" s="11"/>
      <c r="C13" s="12"/>
    </row>
    <row r="14" spans="1:3" ht="4.5" customHeight="1" x14ac:dyDescent="0.35">
      <c r="A14" s="13"/>
      <c r="B14" s="14"/>
      <c r="C14" s="15"/>
    </row>
    <row r="15" spans="1:3" ht="14.5" x14ac:dyDescent="0.35">
      <c r="C15" s="26"/>
    </row>
    <row r="16" spans="1:3" ht="14.5" x14ac:dyDescent="0.35">
      <c r="A16" s="209" t="s">
        <v>11</v>
      </c>
      <c r="B16" s="210"/>
      <c r="C16" s="116"/>
    </row>
    <row r="17" spans="1:3" ht="14.5" x14ac:dyDescent="0.35">
      <c r="A17" s="211" t="s">
        <v>12</v>
      </c>
      <c r="B17" s="117"/>
      <c r="C17" s="118"/>
    </row>
    <row r="18" spans="1:3" ht="14.5" x14ac:dyDescent="0.35">
      <c r="A18" s="211" t="s">
        <v>13</v>
      </c>
      <c r="B18" s="117"/>
      <c r="C18" s="118"/>
    </row>
    <row r="19" spans="1:3" ht="14.5" x14ac:dyDescent="0.35">
      <c r="A19" s="211" t="s">
        <v>14</v>
      </c>
      <c r="B19" s="117"/>
      <c r="C19" s="118"/>
    </row>
    <row r="20" spans="1:3" ht="14.5" x14ac:dyDescent="0.35">
      <c r="A20" s="212" t="s">
        <v>15</v>
      </c>
      <c r="B20" s="119"/>
      <c r="C20" s="120"/>
    </row>
    <row r="21" spans="1:3" ht="14.5" x14ac:dyDescent="0.35">
      <c r="A21" s="211" t="s">
        <v>16</v>
      </c>
      <c r="B21" s="117"/>
      <c r="C21" s="121"/>
    </row>
    <row r="22" spans="1:3" ht="14.5" x14ac:dyDescent="0.35">
      <c r="A22" s="211" t="s">
        <v>17</v>
      </c>
      <c r="B22" s="117"/>
      <c r="C22" s="118"/>
    </row>
    <row r="23" spans="1:3" ht="14.5" x14ac:dyDescent="0.35">
      <c r="A23" s="211" t="s">
        <v>18</v>
      </c>
      <c r="B23" s="117"/>
      <c r="C23" s="118"/>
    </row>
    <row r="24" spans="1:3" ht="14.5" x14ac:dyDescent="0.35">
      <c r="A24" s="211" t="s">
        <v>19</v>
      </c>
      <c r="B24" s="117"/>
      <c r="C24" s="118"/>
    </row>
    <row r="25" spans="1:3" ht="14.5" x14ac:dyDescent="0.35">
      <c r="A25" s="211" t="s">
        <v>20</v>
      </c>
      <c r="B25" s="117"/>
      <c r="C25" s="118"/>
    </row>
    <row r="26" spans="1:3" ht="14.5" x14ac:dyDescent="0.35">
      <c r="A26" s="213" t="s">
        <v>21</v>
      </c>
      <c r="B26" s="119"/>
      <c r="C26" s="118"/>
    </row>
    <row r="27" spans="1:3" ht="14.5" x14ac:dyDescent="0.35">
      <c r="A27" s="213" t="s">
        <v>22</v>
      </c>
      <c r="B27" s="119"/>
      <c r="C27" s="118"/>
    </row>
    <row r="28" spans="1:3" ht="14.5" x14ac:dyDescent="0.35">
      <c r="C28" s="26"/>
    </row>
    <row r="29" spans="1:3" ht="14.5" x14ac:dyDescent="0.35">
      <c r="A29" s="209" t="s">
        <v>23</v>
      </c>
      <c r="B29" s="210"/>
      <c r="C29" s="116"/>
    </row>
    <row r="30" spans="1:3" ht="14.5" x14ac:dyDescent="0.35">
      <c r="A30" s="214"/>
      <c r="B30" s="215"/>
      <c r="C30" s="122"/>
    </row>
    <row r="31" spans="1:3" ht="14.5" x14ac:dyDescent="0.35">
      <c r="A31" s="212" t="s">
        <v>24</v>
      </c>
      <c r="B31" s="123"/>
      <c r="C31" s="124"/>
    </row>
    <row r="32" spans="1:3" ht="14.5" x14ac:dyDescent="0.35">
      <c r="A32" s="212" t="s">
        <v>25</v>
      </c>
      <c r="B32" s="123"/>
      <c r="C32" s="124"/>
    </row>
    <row r="33" spans="1:3" ht="12.75" customHeight="1" x14ac:dyDescent="0.35">
      <c r="A33" s="212" t="s">
        <v>26</v>
      </c>
      <c r="B33" s="123"/>
      <c r="C33" s="124"/>
    </row>
    <row r="34" spans="1:3" ht="12.75" customHeight="1" x14ac:dyDescent="0.35">
      <c r="A34" s="212" t="s">
        <v>27</v>
      </c>
      <c r="B34" s="125"/>
      <c r="C34" s="126"/>
    </row>
    <row r="35" spans="1:3" ht="14.5" x14ac:dyDescent="0.35">
      <c r="A35" s="212" t="s">
        <v>28</v>
      </c>
      <c r="B35" s="123"/>
      <c r="C35" s="124"/>
    </row>
    <row r="36" spans="1:3" ht="14.5" x14ac:dyDescent="0.35">
      <c r="A36" s="214"/>
      <c r="B36" s="215"/>
      <c r="C36" s="122"/>
    </row>
    <row r="37" spans="1:3" ht="14.5" x14ac:dyDescent="0.35">
      <c r="A37" s="212" t="s">
        <v>24</v>
      </c>
      <c r="B37" s="123"/>
      <c r="C37" s="124"/>
    </row>
    <row r="38" spans="1:3" ht="14.5" x14ac:dyDescent="0.35">
      <c r="A38" s="212" t="s">
        <v>25</v>
      </c>
      <c r="B38" s="123"/>
      <c r="C38" s="124"/>
    </row>
    <row r="39" spans="1:3" ht="14.5" x14ac:dyDescent="0.35">
      <c r="A39" s="212" t="s">
        <v>26</v>
      </c>
      <c r="B39" s="123"/>
      <c r="C39" s="124"/>
    </row>
    <row r="40" spans="1:3" ht="14.5" x14ac:dyDescent="0.35">
      <c r="A40" s="212" t="s">
        <v>27</v>
      </c>
      <c r="B40" s="125"/>
      <c r="C40" s="126"/>
    </row>
    <row r="41" spans="1:3" ht="14.5" x14ac:dyDescent="0.35">
      <c r="A41" s="212" t="s">
        <v>28</v>
      </c>
      <c r="B41" s="123"/>
      <c r="C41" s="124"/>
    </row>
    <row r="42" spans="1:3" ht="14.5" x14ac:dyDescent="0.35"/>
    <row r="43" spans="1:3" ht="14.5" x14ac:dyDescent="0.35">
      <c r="A43" s="27" t="s">
        <v>29</v>
      </c>
    </row>
    <row r="44" spans="1:3" ht="14.5" x14ac:dyDescent="0.35">
      <c r="A44" s="27" t="s">
        <v>30</v>
      </c>
    </row>
    <row r="45" spans="1:3" ht="14.5" x14ac:dyDescent="0.35">
      <c r="A45" s="27" t="s">
        <v>31</v>
      </c>
    </row>
    <row r="46" spans="1:3" ht="14.5" x14ac:dyDescent="0.35"/>
    <row r="47" spans="1:3" ht="12.75" hidden="1" customHeight="1" x14ac:dyDescent="0.35">
      <c r="A47" s="71" t="s">
        <v>32</v>
      </c>
    </row>
    <row r="48" spans="1:3" ht="12.75" hidden="1" customHeight="1" x14ac:dyDescent="0.35">
      <c r="A48" s="71" t="s">
        <v>33</v>
      </c>
    </row>
    <row r="49" spans="1:1" ht="12.75" hidden="1" customHeight="1" x14ac:dyDescent="0.35">
      <c r="A49" s="71" t="s">
        <v>34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A50F8-367B-41E4-BDC2-B26FCEA81593}">
  <sheetPr>
    <pageSetUpPr fitToPage="1"/>
  </sheetPr>
  <dimension ref="A1:D11"/>
  <sheetViews>
    <sheetView showGridLines="0" zoomScale="80" zoomScaleNormal="80" workbookViewId="0">
      <pane ySplit="1" topLeftCell="A2" activePane="bottomLeft" state="frozen"/>
      <selection pane="bottomLeft" activeCell="B3" sqref="B3"/>
    </sheetView>
  </sheetViews>
  <sheetFormatPr defaultColWidth="8.7265625" defaultRowHeight="12.5" x14ac:dyDescent="0.25"/>
  <cols>
    <col min="1" max="1" width="8.81640625" style="200" customWidth="1"/>
    <col min="2" max="2" width="18.54296875" style="200" customWidth="1"/>
    <col min="3" max="3" width="103.453125" style="200" customWidth="1"/>
    <col min="4" max="4" width="22.453125" style="200" customWidth="1"/>
    <col min="5" max="16384" width="8.7265625" style="200"/>
  </cols>
  <sheetData>
    <row r="1" spans="1:4" ht="13" x14ac:dyDescent="0.3">
      <c r="A1" s="198" t="s">
        <v>4703</v>
      </c>
      <c r="B1" s="199"/>
      <c r="C1" s="199"/>
      <c r="D1" s="199"/>
    </row>
    <row r="2" spans="1:4" ht="12.65" customHeight="1" x14ac:dyDescent="0.25">
      <c r="A2" s="201" t="s">
        <v>4704</v>
      </c>
      <c r="B2" s="201" t="s">
        <v>4745</v>
      </c>
      <c r="C2" s="201" t="s">
        <v>4706</v>
      </c>
      <c r="D2" s="201" t="s">
        <v>4746</v>
      </c>
    </row>
    <row r="3" spans="1:4" ht="54.65" customHeight="1" x14ac:dyDescent="0.25">
      <c r="A3" s="202">
        <v>4.2</v>
      </c>
      <c r="B3" s="203" t="s">
        <v>160</v>
      </c>
      <c r="C3" s="204" t="s">
        <v>4747</v>
      </c>
      <c r="D3" s="205">
        <v>44834</v>
      </c>
    </row>
    <row r="4" spans="1:4" x14ac:dyDescent="0.25">
      <c r="A4" s="202">
        <v>4.2</v>
      </c>
      <c r="B4" s="203" t="s">
        <v>1181</v>
      </c>
      <c r="C4" s="204" t="s">
        <v>4748</v>
      </c>
      <c r="D4" s="205">
        <v>44834</v>
      </c>
    </row>
    <row r="5" spans="1:4" x14ac:dyDescent="0.25">
      <c r="A5" s="202">
        <v>4.2</v>
      </c>
      <c r="B5" s="203" t="s">
        <v>1792</v>
      </c>
      <c r="C5" s="204" t="s">
        <v>4748</v>
      </c>
      <c r="D5" s="205">
        <v>44834</v>
      </c>
    </row>
    <row r="6" spans="1:4" x14ac:dyDescent="0.25">
      <c r="A6" s="202">
        <v>4.2</v>
      </c>
      <c r="B6" s="203" t="s">
        <v>2846</v>
      </c>
      <c r="C6" s="204" t="s">
        <v>4748</v>
      </c>
      <c r="D6" s="205">
        <v>44834</v>
      </c>
    </row>
    <row r="7" spans="1:4" x14ac:dyDescent="0.25">
      <c r="A7" s="202">
        <v>4.2</v>
      </c>
      <c r="B7" s="203" t="s">
        <v>3196</v>
      </c>
      <c r="C7" s="204" t="s">
        <v>4748</v>
      </c>
      <c r="D7" s="205">
        <v>44834</v>
      </c>
    </row>
    <row r="8" spans="1:4" x14ac:dyDescent="0.25">
      <c r="A8" s="202">
        <v>4.2</v>
      </c>
      <c r="B8" s="203" t="s">
        <v>4749</v>
      </c>
      <c r="C8" s="204" t="s">
        <v>4750</v>
      </c>
      <c r="D8" s="205">
        <v>44834</v>
      </c>
    </row>
    <row r="9" spans="1:4" x14ac:dyDescent="0.25">
      <c r="A9" s="202">
        <v>4.2</v>
      </c>
      <c r="B9" s="203" t="s">
        <v>4751</v>
      </c>
      <c r="C9" s="204" t="s">
        <v>4752</v>
      </c>
      <c r="D9" s="205">
        <v>44834</v>
      </c>
    </row>
    <row r="10" spans="1:4" x14ac:dyDescent="0.25">
      <c r="A10" s="202">
        <v>4.2</v>
      </c>
      <c r="B10" s="203" t="s">
        <v>4039</v>
      </c>
      <c r="C10" s="204" t="s">
        <v>4748</v>
      </c>
      <c r="D10" s="205">
        <v>44834</v>
      </c>
    </row>
    <row r="11" spans="1:4" x14ac:dyDescent="0.25">
      <c r="A11" s="202"/>
      <c r="B11" s="203"/>
      <c r="C11" s="204"/>
      <c r="D11" s="205"/>
    </row>
  </sheetData>
  <sheetProtection sort="0" autoFilter="0"/>
  <autoFilter ref="A2:D10" xr:uid="{6F3A50F8-367B-41E4-BDC2-B26FCEA81593}"/>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548"/>
  <sheetViews>
    <sheetView workbookViewId="0">
      <selection sqref="A1:D1048576"/>
    </sheetView>
  </sheetViews>
  <sheetFormatPr defaultRowHeight="14.5" x14ac:dyDescent="0.35"/>
  <cols>
    <col min="1" max="1" width="10.54296875" style="16" customWidth="1"/>
    <col min="2" max="2" width="69.54296875" style="16" customWidth="1"/>
    <col min="3" max="3" width="9.26953125" style="16" customWidth="1"/>
    <col min="4" max="4" width="38" style="16" customWidth="1"/>
  </cols>
  <sheetData>
    <row r="1" spans="1:4" x14ac:dyDescent="0.35">
      <c r="A1" s="206" t="s">
        <v>4753</v>
      </c>
      <c r="B1" s="206" t="s">
        <v>119</v>
      </c>
      <c r="C1" s="206" t="s">
        <v>60</v>
      </c>
      <c r="D1" s="99">
        <v>45199</v>
      </c>
    </row>
    <row r="2" spans="1:4" ht="15.5" x14ac:dyDescent="0.35">
      <c r="A2" s="207" t="s">
        <v>4754</v>
      </c>
      <c r="B2" s="207" t="s">
        <v>4755</v>
      </c>
      <c r="C2" s="208">
        <v>6</v>
      </c>
    </row>
    <row r="3" spans="1:4" ht="15.5" x14ac:dyDescent="0.35">
      <c r="A3" s="207" t="s">
        <v>1786</v>
      </c>
      <c r="B3" s="207" t="s">
        <v>4756</v>
      </c>
      <c r="C3" s="208">
        <v>4</v>
      </c>
    </row>
    <row r="4" spans="1:4" ht="15.5" x14ac:dyDescent="0.35">
      <c r="A4" s="207" t="s">
        <v>4757</v>
      </c>
      <c r="B4" s="207" t="s">
        <v>4758</v>
      </c>
      <c r="C4" s="208">
        <v>1</v>
      </c>
    </row>
    <row r="5" spans="1:4" ht="15.5" x14ac:dyDescent="0.35">
      <c r="A5" s="207" t="s">
        <v>4759</v>
      </c>
      <c r="B5" s="207" t="s">
        <v>4760</v>
      </c>
      <c r="C5" s="208">
        <v>2</v>
      </c>
    </row>
    <row r="6" spans="1:4" ht="15.5" x14ac:dyDescent="0.35">
      <c r="A6" s="207" t="s">
        <v>4761</v>
      </c>
      <c r="B6" s="207" t="s">
        <v>4762</v>
      </c>
      <c r="C6" s="208">
        <v>2</v>
      </c>
    </row>
    <row r="7" spans="1:4" ht="15.5" x14ac:dyDescent="0.35">
      <c r="A7" s="207" t="s">
        <v>4763</v>
      </c>
      <c r="B7" s="207" t="s">
        <v>4764</v>
      </c>
      <c r="C7" s="208">
        <v>4</v>
      </c>
    </row>
    <row r="8" spans="1:4" ht="15.5" x14ac:dyDescent="0.35">
      <c r="A8" s="207" t="s">
        <v>158</v>
      </c>
      <c r="B8" s="207" t="s">
        <v>4765</v>
      </c>
      <c r="C8" s="208">
        <v>2</v>
      </c>
    </row>
    <row r="9" spans="1:4" ht="15.5" x14ac:dyDescent="0.35">
      <c r="A9" s="207" t="s">
        <v>2316</v>
      </c>
      <c r="B9" s="207" t="s">
        <v>4766</v>
      </c>
      <c r="C9" s="208">
        <v>5</v>
      </c>
    </row>
    <row r="10" spans="1:4" ht="15.5" x14ac:dyDescent="0.35">
      <c r="A10" s="207" t="s">
        <v>4767</v>
      </c>
      <c r="B10" s="207" t="s">
        <v>4768</v>
      </c>
      <c r="C10" s="208">
        <v>5</v>
      </c>
    </row>
    <row r="11" spans="1:4" ht="15.5" x14ac:dyDescent="0.35">
      <c r="A11" s="207" t="s">
        <v>1965</v>
      </c>
      <c r="B11" s="207" t="s">
        <v>4769</v>
      </c>
      <c r="C11" s="208">
        <v>5</v>
      </c>
    </row>
    <row r="12" spans="1:4" ht="15.5" x14ac:dyDescent="0.35">
      <c r="A12" s="207" t="s">
        <v>4770</v>
      </c>
      <c r="B12" s="207" t="s">
        <v>4771</v>
      </c>
      <c r="C12" s="208">
        <v>2</v>
      </c>
    </row>
    <row r="13" spans="1:4" ht="15.5" x14ac:dyDescent="0.35">
      <c r="A13" s="207" t="s">
        <v>380</v>
      </c>
      <c r="B13" s="207" t="s">
        <v>4772</v>
      </c>
      <c r="C13" s="208">
        <v>5</v>
      </c>
    </row>
    <row r="14" spans="1:4" ht="15.5" x14ac:dyDescent="0.35">
      <c r="A14" s="207" t="s">
        <v>4773</v>
      </c>
      <c r="B14" s="207" t="s">
        <v>4774</v>
      </c>
      <c r="C14" s="208">
        <v>4</v>
      </c>
    </row>
    <row r="15" spans="1:4" ht="15.5" x14ac:dyDescent="0.35">
      <c r="A15" s="207" t="s">
        <v>954</v>
      </c>
      <c r="B15" s="207" t="s">
        <v>4775</v>
      </c>
      <c r="C15" s="208">
        <v>4</v>
      </c>
    </row>
    <row r="16" spans="1:4" ht="15.5" x14ac:dyDescent="0.35">
      <c r="A16" s="207" t="s">
        <v>633</v>
      </c>
      <c r="B16" s="207" t="s">
        <v>4776</v>
      </c>
      <c r="C16" s="208">
        <v>1</v>
      </c>
    </row>
    <row r="17" spans="1:3" ht="15.5" x14ac:dyDescent="0.35">
      <c r="A17" s="207" t="s">
        <v>1696</v>
      </c>
      <c r="B17" s="207" t="s">
        <v>4777</v>
      </c>
      <c r="C17" s="208">
        <v>5</v>
      </c>
    </row>
    <row r="18" spans="1:3" ht="15.5" x14ac:dyDescent="0.35">
      <c r="A18" s="207" t="s">
        <v>4778</v>
      </c>
      <c r="B18" s="207" t="s">
        <v>4779</v>
      </c>
      <c r="C18" s="208">
        <v>8</v>
      </c>
    </row>
    <row r="19" spans="1:3" ht="15.5" x14ac:dyDescent="0.35">
      <c r="A19" s="207" t="s">
        <v>4780</v>
      </c>
      <c r="B19" s="207" t="s">
        <v>4781</v>
      </c>
      <c r="C19" s="208">
        <v>1</v>
      </c>
    </row>
    <row r="20" spans="1:3" ht="15.5" x14ac:dyDescent="0.35">
      <c r="A20" s="207" t="s">
        <v>4782</v>
      </c>
      <c r="B20" s="207" t="s">
        <v>4783</v>
      </c>
      <c r="C20" s="208">
        <v>8</v>
      </c>
    </row>
    <row r="21" spans="1:3" ht="15.5" x14ac:dyDescent="0.35">
      <c r="A21" s="207" t="s">
        <v>4784</v>
      </c>
      <c r="B21" s="207" t="s">
        <v>4785</v>
      </c>
      <c r="C21" s="208">
        <v>6</v>
      </c>
    </row>
    <row r="22" spans="1:3" ht="15.5" x14ac:dyDescent="0.35">
      <c r="A22" s="207" t="s">
        <v>2259</v>
      </c>
      <c r="B22" s="207" t="s">
        <v>4786</v>
      </c>
      <c r="C22" s="208">
        <v>7</v>
      </c>
    </row>
    <row r="23" spans="1:3" ht="15.5" x14ac:dyDescent="0.35">
      <c r="A23" s="207" t="s">
        <v>4787</v>
      </c>
      <c r="B23" s="207" t="s">
        <v>4788</v>
      </c>
      <c r="C23" s="208">
        <v>7</v>
      </c>
    </row>
    <row r="24" spans="1:3" ht="15.5" x14ac:dyDescent="0.35">
      <c r="A24" s="207" t="s">
        <v>4789</v>
      </c>
      <c r="B24" s="207" t="s">
        <v>4790</v>
      </c>
      <c r="C24" s="208">
        <v>7</v>
      </c>
    </row>
    <row r="25" spans="1:3" ht="15.5" x14ac:dyDescent="0.35">
      <c r="A25" s="207" t="s">
        <v>4791</v>
      </c>
      <c r="B25" s="207" t="s">
        <v>4792</v>
      </c>
      <c r="C25" s="208">
        <v>5</v>
      </c>
    </row>
    <row r="26" spans="1:3" ht="15.5" x14ac:dyDescent="0.35">
      <c r="A26" s="207" t="s">
        <v>4793</v>
      </c>
      <c r="B26" s="207" t="s">
        <v>4794</v>
      </c>
      <c r="C26" s="208">
        <v>5</v>
      </c>
    </row>
    <row r="27" spans="1:3" ht="15.5" x14ac:dyDescent="0.35">
      <c r="A27" s="207" t="s">
        <v>4795</v>
      </c>
      <c r="B27" s="207" t="s">
        <v>4796</v>
      </c>
      <c r="C27" s="208">
        <v>5</v>
      </c>
    </row>
    <row r="28" spans="1:3" ht="15.5" x14ac:dyDescent="0.35">
      <c r="A28" s="207" t="s">
        <v>4797</v>
      </c>
      <c r="B28" s="207" t="s">
        <v>4798</v>
      </c>
      <c r="C28" s="208">
        <v>6</v>
      </c>
    </row>
    <row r="29" spans="1:3" ht="15.5" x14ac:dyDescent="0.35">
      <c r="A29" s="207" t="s">
        <v>4799</v>
      </c>
      <c r="B29" s="207" t="s">
        <v>4800</v>
      </c>
      <c r="C29" s="208">
        <v>6</v>
      </c>
    </row>
    <row r="30" spans="1:3" ht="15.5" x14ac:dyDescent="0.35">
      <c r="A30" s="207" t="s">
        <v>4801</v>
      </c>
      <c r="B30" s="207" t="s">
        <v>4802</v>
      </c>
      <c r="C30" s="208">
        <v>4</v>
      </c>
    </row>
    <row r="31" spans="1:3" ht="15.5" x14ac:dyDescent="0.35">
      <c r="A31" s="207" t="s">
        <v>533</v>
      </c>
      <c r="B31" s="207" t="s">
        <v>4803</v>
      </c>
      <c r="C31" s="208">
        <v>7</v>
      </c>
    </row>
    <row r="32" spans="1:3" ht="15.5" x14ac:dyDescent="0.35">
      <c r="A32" s="207" t="s">
        <v>4804</v>
      </c>
      <c r="B32" s="207" t="s">
        <v>4805</v>
      </c>
      <c r="C32" s="208">
        <v>5</v>
      </c>
    </row>
    <row r="33" spans="1:3" ht="15.5" x14ac:dyDescent="0.35">
      <c r="A33" s="207" t="s">
        <v>4806</v>
      </c>
      <c r="B33" s="207" t="s">
        <v>4807</v>
      </c>
      <c r="C33" s="208">
        <v>5</v>
      </c>
    </row>
    <row r="34" spans="1:3" ht="15.5" x14ac:dyDescent="0.35">
      <c r="A34" s="207" t="s">
        <v>4808</v>
      </c>
      <c r="B34" s="207" t="s">
        <v>4809</v>
      </c>
      <c r="C34" s="208">
        <v>8</v>
      </c>
    </row>
    <row r="35" spans="1:3" ht="15.5" x14ac:dyDescent="0.35">
      <c r="A35" s="207" t="s">
        <v>4810</v>
      </c>
      <c r="B35" s="207" t="s">
        <v>4811</v>
      </c>
      <c r="C35" s="208">
        <v>1</v>
      </c>
    </row>
    <row r="36" spans="1:3" ht="15.5" x14ac:dyDescent="0.35">
      <c r="A36" s="207" t="s">
        <v>4812</v>
      </c>
      <c r="B36" s="207" t="s">
        <v>4813</v>
      </c>
      <c r="C36" s="208">
        <v>5</v>
      </c>
    </row>
    <row r="37" spans="1:3" ht="15.5" x14ac:dyDescent="0.35">
      <c r="A37" s="207" t="s">
        <v>4814</v>
      </c>
      <c r="B37" s="207" t="s">
        <v>4815</v>
      </c>
      <c r="C37" s="208">
        <v>8</v>
      </c>
    </row>
    <row r="38" spans="1:3" ht="15.5" x14ac:dyDescent="0.35">
      <c r="A38" s="207" t="s">
        <v>4816</v>
      </c>
      <c r="B38" s="207" t="s">
        <v>4817</v>
      </c>
      <c r="C38" s="208">
        <v>5</v>
      </c>
    </row>
    <row r="39" spans="1:3" ht="15.5" x14ac:dyDescent="0.35">
      <c r="A39" s="207" t="s">
        <v>4818</v>
      </c>
      <c r="B39" s="207" t="s">
        <v>4819</v>
      </c>
      <c r="C39" s="208">
        <v>5</v>
      </c>
    </row>
    <row r="40" spans="1:3" ht="15.5" x14ac:dyDescent="0.35">
      <c r="A40" s="207" t="s">
        <v>4820</v>
      </c>
      <c r="B40" s="207" t="s">
        <v>4821</v>
      </c>
      <c r="C40" s="208">
        <v>2</v>
      </c>
    </row>
    <row r="41" spans="1:3" ht="15.5" x14ac:dyDescent="0.35">
      <c r="A41" s="207" t="s">
        <v>4822</v>
      </c>
      <c r="B41" s="207" t="s">
        <v>4823</v>
      </c>
      <c r="C41" s="208">
        <v>4</v>
      </c>
    </row>
    <row r="42" spans="1:3" ht="15.5" x14ac:dyDescent="0.35">
      <c r="A42" s="207" t="s">
        <v>4824</v>
      </c>
      <c r="B42" s="207" t="s">
        <v>4825</v>
      </c>
      <c r="C42" s="208">
        <v>5</v>
      </c>
    </row>
    <row r="43" spans="1:3" ht="15.5" x14ac:dyDescent="0.35">
      <c r="A43" s="207" t="s">
        <v>4826</v>
      </c>
      <c r="B43" s="207" t="s">
        <v>4827</v>
      </c>
      <c r="C43" s="208">
        <v>5</v>
      </c>
    </row>
    <row r="44" spans="1:3" ht="15.5" x14ac:dyDescent="0.35">
      <c r="A44" s="207" t="s">
        <v>4828</v>
      </c>
      <c r="B44" s="207" t="s">
        <v>4829</v>
      </c>
      <c r="C44" s="208">
        <v>6</v>
      </c>
    </row>
    <row r="45" spans="1:3" ht="15.5" x14ac:dyDescent="0.35">
      <c r="A45" s="207" t="s">
        <v>4830</v>
      </c>
      <c r="B45" s="207" t="s">
        <v>4831</v>
      </c>
      <c r="C45" s="208">
        <v>5</v>
      </c>
    </row>
    <row r="46" spans="1:3" ht="15.5" x14ac:dyDescent="0.35">
      <c r="A46" s="207" t="s">
        <v>4832</v>
      </c>
      <c r="B46" s="207" t="s">
        <v>4833</v>
      </c>
      <c r="C46" s="208">
        <v>4</v>
      </c>
    </row>
    <row r="47" spans="1:3" ht="15.5" x14ac:dyDescent="0.35">
      <c r="A47" s="207" t="s">
        <v>4834</v>
      </c>
      <c r="B47" s="207" t="s">
        <v>4835</v>
      </c>
      <c r="C47" s="208">
        <v>5</v>
      </c>
    </row>
    <row r="48" spans="1:3" ht="15.5" x14ac:dyDescent="0.35">
      <c r="A48" s="207" t="s">
        <v>4836</v>
      </c>
      <c r="B48" s="207" t="s">
        <v>4837</v>
      </c>
      <c r="C48" s="208">
        <v>6</v>
      </c>
    </row>
    <row r="49" spans="1:3" ht="15.5" x14ac:dyDescent="0.35">
      <c r="A49" s="207" t="s">
        <v>4838</v>
      </c>
      <c r="B49" s="207" t="s">
        <v>4839</v>
      </c>
      <c r="C49" s="208">
        <v>7</v>
      </c>
    </row>
    <row r="50" spans="1:3" ht="15.5" x14ac:dyDescent="0.35">
      <c r="A50" s="207" t="s">
        <v>4840</v>
      </c>
      <c r="B50" s="207" t="s">
        <v>4841</v>
      </c>
      <c r="C50" s="208">
        <v>3</v>
      </c>
    </row>
    <row r="51" spans="1:3" ht="15.5" x14ac:dyDescent="0.35">
      <c r="A51" s="207" t="s">
        <v>4842</v>
      </c>
      <c r="B51" s="207" t="s">
        <v>4843</v>
      </c>
      <c r="C51" s="208">
        <v>6</v>
      </c>
    </row>
    <row r="52" spans="1:3" ht="15.5" x14ac:dyDescent="0.35">
      <c r="A52" s="207" t="s">
        <v>4844</v>
      </c>
      <c r="B52" s="207" t="s">
        <v>4845</v>
      </c>
      <c r="C52" s="208">
        <v>4</v>
      </c>
    </row>
    <row r="53" spans="1:3" ht="15.5" x14ac:dyDescent="0.35">
      <c r="A53" s="207" t="s">
        <v>4846</v>
      </c>
      <c r="B53" s="207" t="s">
        <v>4847</v>
      </c>
      <c r="C53" s="208">
        <v>5</v>
      </c>
    </row>
    <row r="54" spans="1:3" ht="15.5" x14ac:dyDescent="0.35">
      <c r="A54" s="207" t="s">
        <v>4848</v>
      </c>
      <c r="B54" s="207" t="s">
        <v>4849</v>
      </c>
      <c r="C54" s="208">
        <v>2</v>
      </c>
    </row>
    <row r="55" spans="1:3" ht="15.5" x14ac:dyDescent="0.35">
      <c r="A55" s="207" t="s">
        <v>4850</v>
      </c>
      <c r="B55" s="207" t="s">
        <v>4851</v>
      </c>
      <c r="C55" s="208">
        <v>2</v>
      </c>
    </row>
    <row r="56" spans="1:3" ht="15.5" x14ac:dyDescent="0.35">
      <c r="A56" s="207" t="s">
        <v>4852</v>
      </c>
      <c r="B56" s="207" t="s">
        <v>4853</v>
      </c>
      <c r="C56" s="208">
        <v>5</v>
      </c>
    </row>
    <row r="57" spans="1:3" ht="15.5" x14ac:dyDescent="0.35">
      <c r="A57" s="207" t="s">
        <v>4854</v>
      </c>
      <c r="B57" s="207" t="s">
        <v>4855</v>
      </c>
      <c r="C57" s="208">
        <v>5</v>
      </c>
    </row>
    <row r="58" spans="1:3" ht="31" x14ac:dyDescent="0.35">
      <c r="A58" s="207" t="s">
        <v>4856</v>
      </c>
      <c r="B58" s="207" t="s">
        <v>4857</v>
      </c>
      <c r="C58" s="208">
        <v>5</v>
      </c>
    </row>
    <row r="59" spans="1:3" ht="15.5" x14ac:dyDescent="0.35">
      <c r="A59" s="207" t="s">
        <v>4858</v>
      </c>
      <c r="B59" s="207" t="s">
        <v>4859</v>
      </c>
      <c r="C59" s="208">
        <v>5</v>
      </c>
    </row>
    <row r="60" spans="1:3" ht="15.5" x14ac:dyDescent="0.35">
      <c r="A60" s="207" t="s">
        <v>4860</v>
      </c>
      <c r="B60" s="207" t="s">
        <v>4861</v>
      </c>
      <c r="C60" s="208">
        <v>3</v>
      </c>
    </row>
    <row r="61" spans="1:3" ht="15.5" x14ac:dyDescent="0.35">
      <c r="A61" s="207" t="s">
        <v>4862</v>
      </c>
      <c r="B61" s="207" t="s">
        <v>4863</v>
      </c>
      <c r="C61" s="208">
        <v>6</v>
      </c>
    </row>
    <row r="62" spans="1:3" ht="15.5" x14ac:dyDescent="0.35">
      <c r="A62" s="207" t="s">
        <v>4864</v>
      </c>
      <c r="B62" s="207" t="s">
        <v>4865</v>
      </c>
      <c r="C62" s="208">
        <v>3</v>
      </c>
    </row>
    <row r="63" spans="1:3" ht="15.5" x14ac:dyDescent="0.35">
      <c r="A63" s="207" t="s">
        <v>4866</v>
      </c>
      <c r="B63" s="207" t="s">
        <v>4867</v>
      </c>
      <c r="C63" s="208">
        <v>4</v>
      </c>
    </row>
    <row r="64" spans="1:3" ht="31" x14ac:dyDescent="0.35">
      <c r="A64" s="207" t="s">
        <v>4868</v>
      </c>
      <c r="B64" s="207" t="s">
        <v>4869</v>
      </c>
      <c r="C64" s="208">
        <v>3</v>
      </c>
    </row>
    <row r="65" spans="1:3" ht="15.5" x14ac:dyDescent="0.35">
      <c r="A65" s="207" t="s">
        <v>4870</v>
      </c>
      <c r="B65" s="207" t="s">
        <v>4871</v>
      </c>
      <c r="C65" s="208">
        <v>3</v>
      </c>
    </row>
    <row r="66" spans="1:3" ht="31" x14ac:dyDescent="0.35">
      <c r="A66" s="207" t="s">
        <v>4872</v>
      </c>
      <c r="B66" s="207" t="s">
        <v>4873</v>
      </c>
      <c r="C66" s="208">
        <v>6</v>
      </c>
    </row>
    <row r="67" spans="1:3" ht="15.5" x14ac:dyDescent="0.35">
      <c r="A67" s="207" t="s">
        <v>4874</v>
      </c>
      <c r="B67" s="207" t="s">
        <v>4875</v>
      </c>
      <c r="C67" s="208">
        <v>6</v>
      </c>
    </row>
    <row r="68" spans="1:3" ht="31" x14ac:dyDescent="0.35">
      <c r="A68" s="207" t="s">
        <v>4876</v>
      </c>
      <c r="B68" s="207" t="s">
        <v>4877</v>
      </c>
      <c r="C68" s="208">
        <v>5</v>
      </c>
    </row>
    <row r="69" spans="1:3" ht="15.5" x14ac:dyDescent="0.35">
      <c r="A69" s="207" t="s">
        <v>4878</v>
      </c>
      <c r="B69" s="207" t="s">
        <v>4879</v>
      </c>
      <c r="C69" s="208">
        <v>3</v>
      </c>
    </row>
    <row r="70" spans="1:3" ht="15.5" x14ac:dyDescent="0.35">
      <c r="A70" s="207" t="s">
        <v>4880</v>
      </c>
      <c r="B70" s="207" t="s">
        <v>4771</v>
      </c>
      <c r="C70" s="208">
        <v>2</v>
      </c>
    </row>
    <row r="71" spans="1:3" ht="15.5" x14ac:dyDescent="0.35">
      <c r="A71" s="207" t="s">
        <v>4881</v>
      </c>
      <c r="B71" s="207" t="s">
        <v>4882</v>
      </c>
      <c r="C71" s="208">
        <v>3</v>
      </c>
    </row>
    <row r="72" spans="1:3" ht="15.5" x14ac:dyDescent="0.35">
      <c r="A72" s="207" t="s">
        <v>4883</v>
      </c>
      <c r="B72" s="207" t="s">
        <v>4884</v>
      </c>
      <c r="C72" s="208">
        <v>3</v>
      </c>
    </row>
    <row r="73" spans="1:3" ht="15.5" x14ac:dyDescent="0.35">
      <c r="A73" s="207" t="s">
        <v>4885</v>
      </c>
      <c r="B73" s="207" t="s">
        <v>4886</v>
      </c>
      <c r="C73" s="208">
        <v>3</v>
      </c>
    </row>
    <row r="74" spans="1:3" ht="15.5" x14ac:dyDescent="0.35">
      <c r="A74" s="207" t="s">
        <v>4887</v>
      </c>
      <c r="B74" s="207" t="s">
        <v>4888</v>
      </c>
      <c r="C74" s="208">
        <v>5</v>
      </c>
    </row>
    <row r="75" spans="1:3" ht="15.5" x14ac:dyDescent="0.35">
      <c r="A75" s="207" t="s">
        <v>4889</v>
      </c>
      <c r="B75" s="207" t="s">
        <v>4890</v>
      </c>
      <c r="C75" s="208">
        <v>3</v>
      </c>
    </row>
    <row r="76" spans="1:3" ht="15.5" x14ac:dyDescent="0.35">
      <c r="A76" s="207" t="s">
        <v>4891</v>
      </c>
      <c r="B76" s="207" t="s">
        <v>4892</v>
      </c>
      <c r="C76" s="208">
        <v>6</v>
      </c>
    </row>
    <row r="77" spans="1:3" ht="15.5" x14ac:dyDescent="0.35">
      <c r="A77" s="207" t="s">
        <v>4893</v>
      </c>
      <c r="B77" s="207" t="s">
        <v>4894</v>
      </c>
      <c r="C77" s="208">
        <v>5</v>
      </c>
    </row>
    <row r="78" spans="1:3" ht="15.5" x14ac:dyDescent="0.35">
      <c r="A78" s="207" t="s">
        <v>4895</v>
      </c>
      <c r="B78" s="207" t="s">
        <v>4896</v>
      </c>
      <c r="C78" s="208">
        <v>4</v>
      </c>
    </row>
    <row r="79" spans="1:3" ht="15.5" x14ac:dyDescent="0.35">
      <c r="A79" s="207" t="s">
        <v>4897</v>
      </c>
      <c r="B79" s="207" t="s">
        <v>4898</v>
      </c>
      <c r="C79" s="208">
        <v>4</v>
      </c>
    </row>
    <row r="80" spans="1:3" ht="15.5" x14ac:dyDescent="0.35">
      <c r="A80" s="207" t="s">
        <v>4899</v>
      </c>
      <c r="B80" s="207" t="s">
        <v>4900</v>
      </c>
      <c r="C80" s="208">
        <v>4</v>
      </c>
    </row>
    <row r="81" spans="1:3" ht="15.5" x14ac:dyDescent="0.35">
      <c r="A81" s="207" t="s">
        <v>4901</v>
      </c>
      <c r="B81" s="207" t="s">
        <v>4902</v>
      </c>
      <c r="C81" s="208">
        <v>7</v>
      </c>
    </row>
    <row r="82" spans="1:3" ht="15.5" x14ac:dyDescent="0.35">
      <c r="A82" s="207" t="s">
        <v>2954</v>
      </c>
      <c r="B82" s="207" t="s">
        <v>4903</v>
      </c>
      <c r="C82" s="208">
        <v>6</v>
      </c>
    </row>
    <row r="83" spans="1:3" ht="15.5" x14ac:dyDescent="0.35">
      <c r="A83" s="207" t="s">
        <v>183</v>
      </c>
      <c r="B83" s="207" t="s">
        <v>4904</v>
      </c>
      <c r="C83" s="208">
        <v>5</v>
      </c>
    </row>
    <row r="84" spans="1:3" ht="15.5" x14ac:dyDescent="0.35">
      <c r="A84" s="207" t="s">
        <v>4905</v>
      </c>
      <c r="B84" s="207" t="s">
        <v>4906</v>
      </c>
      <c r="C84" s="208">
        <v>3</v>
      </c>
    </row>
    <row r="85" spans="1:3" ht="15.5" x14ac:dyDescent="0.35">
      <c r="A85" s="207" t="s">
        <v>4907</v>
      </c>
      <c r="B85" s="207" t="s">
        <v>4908</v>
      </c>
      <c r="C85" s="208">
        <v>5</v>
      </c>
    </row>
    <row r="86" spans="1:3" ht="15.5" x14ac:dyDescent="0.35">
      <c r="A86" s="207" t="s">
        <v>4909</v>
      </c>
      <c r="B86" s="207" t="s">
        <v>4910</v>
      </c>
      <c r="C86" s="208">
        <v>4</v>
      </c>
    </row>
    <row r="87" spans="1:3" ht="15.5" x14ac:dyDescent="0.35">
      <c r="A87" s="207" t="s">
        <v>216</v>
      </c>
      <c r="B87" s="207" t="s">
        <v>4911</v>
      </c>
      <c r="C87" s="208">
        <v>2</v>
      </c>
    </row>
    <row r="88" spans="1:3" ht="15.5" x14ac:dyDescent="0.35">
      <c r="A88" s="207" t="s">
        <v>1414</v>
      </c>
      <c r="B88" s="207" t="s">
        <v>4912</v>
      </c>
      <c r="C88" s="208">
        <v>4</v>
      </c>
    </row>
    <row r="89" spans="1:3" ht="15.5" x14ac:dyDescent="0.35">
      <c r="A89" s="207" t="s">
        <v>1401</v>
      </c>
      <c r="B89" s="207" t="s">
        <v>4913</v>
      </c>
      <c r="C89" s="208">
        <v>4</v>
      </c>
    </row>
    <row r="90" spans="1:3" ht="15.5" x14ac:dyDescent="0.35">
      <c r="A90" s="207" t="s">
        <v>200</v>
      </c>
      <c r="B90" s="207" t="s">
        <v>4914</v>
      </c>
      <c r="C90" s="208">
        <v>4</v>
      </c>
    </row>
    <row r="91" spans="1:3" ht="15.5" x14ac:dyDescent="0.35">
      <c r="A91" s="207" t="s">
        <v>4915</v>
      </c>
      <c r="B91" s="207" t="s">
        <v>4771</v>
      </c>
      <c r="C91" s="208">
        <v>2</v>
      </c>
    </row>
    <row r="92" spans="1:3" ht="15.5" x14ac:dyDescent="0.35">
      <c r="A92" s="207" t="s">
        <v>987</v>
      </c>
      <c r="B92" s="207" t="s">
        <v>4916</v>
      </c>
      <c r="C92" s="208">
        <v>3</v>
      </c>
    </row>
    <row r="93" spans="1:3" ht="15.5" x14ac:dyDescent="0.35">
      <c r="A93" s="207" t="s">
        <v>4917</v>
      </c>
      <c r="B93" s="207" t="s">
        <v>4918</v>
      </c>
      <c r="C93" s="208">
        <v>6</v>
      </c>
    </row>
    <row r="94" spans="1:3" ht="15.5" x14ac:dyDescent="0.35">
      <c r="A94" s="207" t="s">
        <v>4919</v>
      </c>
      <c r="B94" s="207" t="s">
        <v>4920</v>
      </c>
      <c r="C94" s="208">
        <v>3</v>
      </c>
    </row>
    <row r="95" spans="1:3" ht="15.5" x14ac:dyDescent="0.35">
      <c r="A95" s="207" t="s">
        <v>1480</v>
      </c>
      <c r="B95" s="207" t="s">
        <v>4921</v>
      </c>
      <c r="C95" s="208">
        <v>6</v>
      </c>
    </row>
    <row r="96" spans="1:3" ht="15.5" x14ac:dyDescent="0.35">
      <c r="A96" s="207" t="s">
        <v>4922</v>
      </c>
      <c r="B96" s="207" t="s">
        <v>4923</v>
      </c>
      <c r="C96" s="208">
        <v>5</v>
      </c>
    </row>
    <row r="97" spans="1:3" ht="15.5" x14ac:dyDescent="0.35">
      <c r="A97" s="207" t="s">
        <v>4924</v>
      </c>
      <c r="B97" s="207" t="s">
        <v>4925</v>
      </c>
      <c r="C97" s="208">
        <v>5</v>
      </c>
    </row>
    <row r="98" spans="1:3" ht="15.5" x14ac:dyDescent="0.35">
      <c r="A98" s="207" t="s">
        <v>1449</v>
      </c>
      <c r="B98" s="207" t="s">
        <v>4926</v>
      </c>
      <c r="C98" s="208">
        <v>5</v>
      </c>
    </row>
    <row r="99" spans="1:3" ht="15.5" x14ac:dyDescent="0.35">
      <c r="A99" s="207" t="s">
        <v>4927</v>
      </c>
      <c r="B99" s="207" t="s">
        <v>4928</v>
      </c>
      <c r="C99" s="208">
        <v>3</v>
      </c>
    </row>
    <row r="100" spans="1:3" ht="15.5" x14ac:dyDescent="0.35">
      <c r="A100" s="207" t="s">
        <v>4929</v>
      </c>
      <c r="B100" s="207" t="s">
        <v>4930</v>
      </c>
      <c r="C100" s="208">
        <v>5</v>
      </c>
    </row>
    <row r="101" spans="1:3" ht="15.5" x14ac:dyDescent="0.35">
      <c r="A101" s="207" t="s">
        <v>4931</v>
      </c>
      <c r="B101" s="207" t="s">
        <v>4932</v>
      </c>
      <c r="C101" s="208">
        <v>2</v>
      </c>
    </row>
    <row r="102" spans="1:3" ht="15.5" x14ac:dyDescent="0.35">
      <c r="A102" s="207" t="s">
        <v>4933</v>
      </c>
      <c r="B102" s="207" t="s">
        <v>4934</v>
      </c>
      <c r="C102" s="208">
        <v>5</v>
      </c>
    </row>
    <row r="103" spans="1:3" ht="15.5" x14ac:dyDescent="0.35">
      <c r="A103" s="207" t="s">
        <v>4935</v>
      </c>
      <c r="B103" s="207" t="s">
        <v>4936</v>
      </c>
      <c r="C103" s="208">
        <v>4</v>
      </c>
    </row>
    <row r="104" spans="1:3" ht="15.5" x14ac:dyDescent="0.35">
      <c r="A104" s="207" t="s">
        <v>4937</v>
      </c>
      <c r="B104" s="207" t="s">
        <v>4938</v>
      </c>
      <c r="C104" s="208">
        <v>2</v>
      </c>
    </row>
    <row r="105" spans="1:3" ht="15.5" x14ac:dyDescent="0.35">
      <c r="A105" s="207" t="s">
        <v>4939</v>
      </c>
      <c r="B105" s="207" t="s">
        <v>4940</v>
      </c>
      <c r="C105" s="208">
        <v>2</v>
      </c>
    </row>
    <row r="106" spans="1:3" ht="15.5" x14ac:dyDescent="0.35">
      <c r="A106" s="207" t="s">
        <v>4941</v>
      </c>
      <c r="B106" s="207" t="s">
        <v>4942</v>
      </c>
      <c r="C106" s="208">
        <v>4</v>
      </c>
    </row>
    <row r="107" spans="1:3" ht="31" x14ac:dyDescent="0.35">
      <c r="A107" s="207" t="s">
        <v>4943</v>
      </c>
      <c r="B107" s="207" t="s">
        <v>4944</v>
      </c>
      <c r="C107" s="208">
        <v>5</v>
      </c>
    </row>
    <row r="108" spans="1:3" ht="15.5" x14ac:dyDescent="0.35">
      <c r="A108" s="207" t="s">
        <v>4945</v>
      </c>
      <c r="B108" s="207" t="s">
        <v>4946</v>
      </c>
      <c r="C108" s="208">
        <v>4</v>
      </c>
    </row>
    <row r="109" spans="1:3" ht="15.5" x14ac:dyDescent="0.35">
      <c r="A109" s="207" t="s">
        <v>4947</v>
      </c>
      <c r="B109" s="207" t="s">
        <v>4948</v>
      </c>
      <c r="C109" s="208">
        <v>4</v>
      </c>
    </row>
    <row r="110" spans="1:3" ht="15.5" x14ac:dyDescent="0.35">
      <c r="A110" s="207" t="s">
        <v>4949</v>
      </c>
      <c r="B110" s="207" t="s">
        <v>4771</v>
      </c>
      <c r="C110" s="208">
        <v>2</v>
      </c>
    </row>
    <row r="111" spans="1:3" ht="15.5" x14ac:dyDescent="0.35">
      <c r="A111" s="207" t="s">
        <v>4950</v>
      </c>
      <c r="B111" s="207" t="s">
        <v>4951</v>
      </c>
      <c r="C111" s="208">
        <v>4</v>
      </c>
    </row>
    <row r="112" spans="1:3" ht="15.5" x14ac:dyDescent="0.35">
      <c r="A112" s="207" t="s">
        <v>4952</v>
      </c>
      <c r="B112" s="207" t="s">
        <v>4953</v>
      </c>
      <c r="C112" s="208">
        <v>5</v>
      </c>
    </row>
    <row r="113" spans="1:3" ht="15.5" x14ac:dyDescent="0.35">
      <c r="A113" s="207" t="s">
        <v>4954</v>
      </c>
      <c r="B113" s="207" t="s">
        <v>4955</v>
      </c>
      <c r="C113" s="208">
        <v>2</v>
      </c>
    </row>
    <row r="114" spans="1:3" ht="15.5" x14ac:dyDescent="0.35">
      <c r="A114" s="207" t="s">
        <v>4956</v>
      </c>
      <c r="B114" s="207" t="s">
        <v>4957</v>
      </c>
      <c r="C114" s="208">
        <v>5</v>
      </c>
    </row>
    <row r="115" spans="1:3" ht="15.5" x14ac:dyDescent="0.35">
      <c r="A115" s="207" t="s">
        <v>4958</v>
      </c>
      <c r="B115" s="207" t="s">
        <v>4959</v>
      </c>
      <c r="C115" s="208">
        <v>6</v>
      </c>
    </row>
    <row r="116" spans="1:3" ht="15.5" x14ac:dyDescent="0.35">
      <c r="A116" s="207" t="s">
        <v>4960</v>
      </c>
      <c r="B116" s="207" t="s">
        <v>4961</v>
      </c>
      <c r="C116" s="208">
        <v>4</v>
      </c>
    </row>
    <row r="117" spans="1:3" ht="15.5" x14ac:dyDescent="0.35">
      <c r="A117" s="207" t="s">
        <v>4962</v>
      </c>
      <c r="B117" s="207" t="s">
        <v>4963</v>
      </c>
      <c r="C117" s="208">
        <v>5</v>
      </c>
    </row>
    <row r="118" spans="1:3" ht="15.5" x14ac:dyDescent="0.35">
      <c r="A118" s="207" t="s">
        <v>4964</v>
      </c>
      <c r="B118" s="207" t="s">
        <v>4965</v>
      </c>
      <c r="C118" s="208">
        <v>4</v>
      </c>
    </row>
    <row r="119" spans="1:3" ht="15.5" x14ac:dyDescent="0.35">
      <c r="A119" s="207" t="s">
        <v>4966</v>
      </c>
      <c r="B119" s="207" t="s">
        <v>4967</v>
      </c>
      <c r="C119" s="208">
        <v>2</v>
      </c>
    </row>
    <row r="120" spans="1:3" ht="15.5" x14ac:dyDescent="0.35">
      <c r="A120" s="207" t="s">
        <v>4968</v>
      </c>
      <c r="B120" s="207" t="s">
        <v>4969</v>
      </c>
      <c r="C120" s="208">
        <v>2</v>
      </c>
    </row>
    <row r="121" spans="1:3" ht="15.5" x14ac:dyDescent="0.35">
      <c r="A121" s="207" t="s">
        <v>4970</v>
      </c>
      <c r="B121" s="207" t="s">
        <v>4971</v>
      </c>
      <c r="C121" s="208">
        <v>3</v>
      </c>
    </row>
    <row r="122" spans="1:3" ht="15.5" x14ac:dyDescent="0.35">
      <c r="A122" s="207" t="s">
        <v>4972</v>
      </c>
      <c r="B122" s="207" t="s">
        <v>4973</v>
      </c>
      <c r="C122" s="208">
        <v>3</v>
      </c>
    </row>
    <row r="123" spans="1:3" ht="15.5" x14ac:dyDescent="0.35">
      <c r="A123" s="207" t="s">
        <v>4974</v>
      </c>
      <c r="B123" s="207" t="s">
        <v>4975</v>
      </c>
      <c r="C123" s="208">
        <v>5</v>
      </c>
    </row>
    <row r="124" spans="1:3" ht="15.5" x14ac:dyDescent="0.35">
      <c r="A124" s="207" t="s">
        <v>4976</v>
      </c>
      <c r="B124" s="207" t="s">
        <v>4977</v>
      </c>
      <c r="C124" s="208">
        <v>4</v>
      </c>
    </row>
    <row r="125" spans="1:3" ht="15.5" x14ac:dyDescent="0.35">
      <c r="A125" s="207" t="s">
        <v>4978</v>
      </c>
      <c r="B125" s="207" t="s">
        <v>4979</v>
      </c>
      <c r="C125" s="208">
        <v>6</v>
      </c>
    </row>
    <row r="126" spans="1:3" ht="15.5" x14ac:dyDescent="0.35">
      <c r="A126" s="207" t="s">
        <v>4980</v>
      </c>
      <c r="B126" s="207" t="s">
        <v>4981</v>
      </c>
      <c r="C126" s="208">
        <v>6</v>
      </c>
    </row>
    <row r="127" spans="1:3" ht="15.5" x14ac:dyDescent="0.35">
      <c r="A127" s="207" t="s">
        <v>4982</v>
      </c>
      <c r="B127" s="207" t="s">
        <v>4983</v>
      </c>
      <c r="C127" s="208">
        <v>6</v>
      </c>
    </row>
    <row r="128" spans="1:3" ht="31" x14ac:dyDescent="0.35">
      <c r="A128" s="207" t="s">
        <v>4984</v>
      </c>
      <c r="B128" s="207" t="s">
        <v>4985</v>
      </c>
      <c r="C128" s="208">
        <v>5</v>
      </c>
    </row>
    <row r="129" spans="1:3" ht="15.5" x14ac:dyDescent="0.35">
      <c r="A129" s="207" t="s">
        <v>4986</v>
      </c>
      <c r="B129" s="207" t="s">
        <v>4987</v>
      </c>
      <c r="C129" s="208">
        <v>5</v>
      </c>
    </row>
    <row r="130" spans="1:3" ht="15.5" x14ac:dyDescent="0.35">
      <c r="A130" s="207" t="s">
        <v>4988</v>
      </c>
      <c r="B130" s="207" t="s">
        <v>4989</v>
      </c>
      <c r="C130" s="208">
        <v>3</v>
      </c>
    </row>
    <row r="131" spans="1:3" ht="15.5" x14ac:dyDescent="0.35">
      <c r="A131" s="207" t="s">
        <v>208</v>
      </c>
      <c r="B131" s="207" t="s">
        <v>4990</v>
      </c>
      <c r="C131" s="208">
        <v>5</v>
      </c>
    </row>
    <row r="132" spans="1:3" ht="15.5" x14ac:dyDescent="0.35">
      <c r="A132" s="207" t="s">
        <v>4991</v>
      </c>
      <c r="B132" s="207" t="s">
        <v>4771</v>
      </c>
      <c r="C132" s="208">
        <v>2</v>
      </c>
    </row>
    <row r="133" spans="1:3" ht="15.5" x14ac:dyDescent="0.35">
      <c r="A133" s="207" t="s">
        <v>4992</v>
      </c>
      <c r="B133" s="207" t="s">
        <v>4993</v>
      </c>
      <c r="C133" s="208">
        <v>4</v>
      </c>
    </row>
    <row r="134" spans="1:3" ht="15.5" x14ac:dyDescent="0.35">
      <c r="A134" s="207" t="s">
        <v>4994</v>
      </c>
      <c r="B134" s="207" t="s">
        <v>4995</v>
      </c>
      <c r="C134" s="208">
        <v>1</v>
      </c>
    </row>
    <row r="135" spans="1:3" ht="15.5" x14ac:dyDescent="0.35">
      <c r="A135" s="207" t="s">
        <v>4996</v>
      </c>
      <c r="B135" s="207" t="s">
        <v>4997</v>
      </c>
      <c r="C135" s="208">
        <v>6</v>
      </c>
    </row>
    <row r="136" spans="1:3" ht="15.5" x14ac:dyDescent="0.35">
      <c r="A136" s="207" t="s">
        <v>4998</v>
      </c>
      <c r="B136" s="207" t="s">
        <v>4999</v>
      </c>
      <c r="C136" s="208">
        <v>5</v>
      </c>
    </row>
    <row r="137" spans="1:3" ht="15.5" x14ac:dyDescent="0.35">
      <c r="A137" s="207" t="s">
        <v>5000</v>
      </c>
      <c r="B137" s="207" t="s">
        <v>5001</v>
      </c>
      <c r="C137" s="208">
        <v>3</v>
      </c>
    </row>
    <row r="138" spans="1:3" ht="15.5" x14ac:dyDescent="0.35">
      <c r="A138" s="207" t="s">
        <v>5002</v>
      </c>
      <c r="B138" s="207" t="s">
        <v>5003</v>
      </c>
      <c r="C138" s="208">
        <v>3</v>
      </c>
    </row>
    <row r="139" spans="1:3" ht="15.5" x14ac:dyDescent="0.35">
      <c r="A139" s="207" t="s">
        <v>5004</v>
      </c>
      <c r="B139" s="207" t="s">
        <v>5005</v>
      </c>
      <c r="C139" s="208">
        <v>4</v>
      </c>
    </row>
    <row r="140" spans="1:3" ht="15.5" x14ac:dyDescent="0.35">
      <c r="A140" s="207" t="s">
        <v>5006</v>
      </c>
      <c r="B140" s="207" t="s">
        <v>5007</v>
      </c>
      <c r="C140" s="208">
        <v>4</v>
      </c>
    </row>
    <row r="141" spans="1:3" ht="15.5" x14ac:dyDescent="0.35">
      <c r="A141" s="207" t="s">
        <v>5008</v>
      </c>
      <c r="B141" s="207" t="s">
        <v>5009</v>
      </c>
      <c r="C141" s="208">
        <v>6</v>
      </c>
    </row>
    <row r="142" spans="1:3" ht="15.5" x14ac:dyDescent="0.35">
      <c r="A142" s="207" t="s">
        <v>5010</v>
      </c>
      <c r="B142" s="207" t="s">
        <v>5011</v>
      </c>
      <c r="C142" s="208">
        <v>3</v>
      </c>
    </row>
    <row r="143" spans="1:3" ht="15.5" x14ac:dyDescent="0.35">
      <c r="A143" s="207" t="s">
        <v>5012</v>
      </c>
      <c r="B143" s="207" t="s">
        <v>5013</v>
      </c>
      <c r="C143" s="208">
        <v>5</v>
      </c>
    </row>
    <row r="144" spans="1:3" ht="15.5" x14ac:dyDescent="0.35">
      <c r="A144" s="207" t="s">
        <v>5014</v>
      </c>
      <c r="B144" s="207" t="s">
        <v>5015</v>
      </c>
      <c r="C144" s="208">
        <v>6</v>
      </c>
    </row>
    <row r="145" spans="1:3" ht="15.5" x14ac:dyDescent="0.35">
      <c r="A145" s="207" t="s">
        <v>5016</v>
      </c>
      <c r="B145" s="207" t="s">
        <v>5017</v>
      </c>
      <c r="C145" s="208">
        <v>4</v>
      </c>
    </row>
    <row r="146" spans="1:3" ht="15.5" x14ac:dyDescent="0.35">
      <c r="A146" s="207" t="s">
        <v>5018</v>
      </c>
      <c r="B146" s="207" t="s">
        <v>5019</v>
      </c>
      <c r="C146" s="208">
        <v>5</v>
      </c>
    </row>
    <row r="147" spans="1:3" ht="15.5" x14ac:dyDescent="0.35">
      <c r="A147" s="207" t="s">
        <v>5020</v>
      </c>
      <c r="B147" s="207" t="s">
        <v>5021</v>
      </c>
      <c r="C147" s="208">
        <v>4</v>
      </c>
    </row>
    <row r="148" spans="1:3" ht="15.5" x14ac:dyDescent="0.35">
      <c r="A148" s="207" t="s">
        <v>5022</v>
      </c>
      <c r="B148" s="207" t="s">
        <v>5023</v>
      </c>
      <c r="C148" s="208">
        <v>4</v>
      </c>
    </row>
    <row r="149" spans="1:3" ht="15.5" x14ac:dyDescent="0.35">
      <c r="A149" s="207" t="s">
        <v>5024</v>
      </c>
      <c r="B149" s="207" t="s">
        <v>5025</v>
      </c>
      <c r="C149" s="208">
        <v>4</v>
      </c>
    </row>
    <row r="150" spans="1:3" ht="15.5" x14ac:dyDescent="0.35">
      <c r="A150" s="207" t="s">
        <v>5026</v>
      </c>
      <c r="B150" s="207" t="s">
        <v>5027</v>
      </c>
      <c r="C150" s="208">
        <v>5</v>
      </c>
    </row>
    <row r="151" spans="1:3" ht="15.5" x14ac:dyDescent="0.35">
      <c r="A151" s="207" t="s">
        <v>5028</v>
      </c>
      <c r="B151" s="207" t="s">
        <v>5029</v>
      </c>
      <c r="C151" s="208">
        <v>6</v>
      </c>
    </row>
    <row r="152" spans="1:3" ht="31" x14ac:dyDescent="0.35">
      <c r="A152" s="207" t="s">
        <v>5030</v>
      </c>
      <c r="B152" s="207" t="s">
        <v>5031</v>
      </c>
      <c r="C152" s="208">
        <v>5</v>
      </c>
    </row>
    <row r="153" spans="1:3" ht="15.5" x14ac:dyDescent="0.35">
      <c r="A153" s="207" t="s">
        <v>5032</v>
      </c>
      <c r="B153" s="207" t="s">
        <v>5033</v>
      </c>
      <c r="C153" s="208">
        <v>7</v>
      </c>
    </row>
    <row r="154" spans="1:3" ht="15.5" x14ac:dyDescent="0.35">
      <c r="A154" s="207" t="s">
        <v>5034</v>
      </c>
      <c r="B154" s="207" t="s">
        <v>5035</v>
      </c>
      <c r="C154" s="208">
        <v>6</v>
      </c>
    </row>
    <row r="155" spans="1:3" ht="15.5" x14ac:dyDescent="0.35">
      <c r="A155" s="207" t="s">
        <v>5036</v>
      </c>
      <c r="B155" s="207" t="s">
        <v>5037</v>
      </c>
      <c r="C155" s="208">
        <v>1</v>
      </c>
    </row>
    <row r="156" spans="1:3" ht="15.5" x14ac:dyDescent="0.35">
      <c r="A156" s="207" t="s">
        <v>5038</v>
      </c>
      <c r="B156" s="207" t="s">
        <v>5039</v>
      </c>
      <c r="C156" s="208">
        <v>6</v>
      </c>
    </row>
    <row r="157" spans="1:3" ht="31" x14ac:dyDescent="0.35">
      <c r="A157" s="207" t="s">
        <v>5040</v>
      </c>
      <c r="B157" s="207" t="s">
        <v>5041</v>
      </c>
      <c r="C157" s="208">
        <v>6</v>
      </c>
    </row>
    <row r="158" spans="1:3" ht="31" x14ac:dyDescent="0.35">
      <c r="A158" s="207" t="s">
        <v>5042</v>
      </c>
      <c r="B158" s="207" t="s">
        <v>5043</v>
      </c>
      <c r="C158" s="208">
        <v>6</v>
      </c>
    </row>
    <row r="159" spans="1:3" ht="15.5" x14ac:dyDescent="0.35">
      <c r="A159" s="207" t="s">
        <v>5044</v>
      </c>
      <c r="B159" s="207" t="s">
        <v>5045</v>
      </c>
      <c r="C159" s="208">
        <v>4</v>
      </c>
    </row>
    <row r="160" spans="1:3" ht="15.5" x14ac:dyDescent="0.35">
      <c r="A160" s="207" t="s">
        <v>5046</v>
      </c>
      <c r="B160" s="207" t="s">
        <v>5047</v>
      </c>
      <c r="C160" s="208">
        <v>6</v>
      </c>
    </row>
    <row r="161" spans="1:3" ht="15.5" x14ac:dyDescent="0.35">
      <c r="A161" s="207" t="s">
        <v>5048</v>
      </c>
      <c r="B161" s="207" t="s">
        <v>5049</v>
      </c>
      <c r="C161" s="208">
        <v>3</v>
      </c>
    </row>
    <row r="162" spans="1:3" ht="15.5" x14ac:dyDescent="0.35">
      <c r="A162" s="207" t="s">
        <v>5050</v>
      </c>
      <c r="B162" s="207" t="s">
        <v>5051</v>
      </c>
      <c r="C162" s="208">
        <v>4</v>
      </c>
    </row>
    <row r="163" spans="1:3" ht="15.5" x14ac:dyDescent="0.35">
      <c r="A163" s="207" t="s">
        <v>5052</v>
      </c>
      <c r="B163" s="207" t="s">
        <v>5053</v>
      </c>
      <c r="C163" s="208">
        <v>5</v>
      </c>
    </row>
    <row r="164" spans="1:3" ht="31" x14ac:dyDescent="0.35">
      <c r="A164" s="207" t="s">
        <v>5054</v>
      </c>
      <c r="B164" s="207" t="s">
        <v>5055</v>
      </c>
      <c r="C164" s="208">
        <v>3</v>
      </c>
    </row>
    <row r="165" spans="1:3" ht="15.5" x14ac:dyDescent="0.35">
      <c r="A165" s="207" t="s">
        <v>5056</v>
      </c>
      <c r="B165" s="207" t="s">
        <v>5057</v>
      </c>
      <c r="C165" s="208">
        <v>5</v>
      </c>
    </row>
    <row r="166" spans="1:3" ht="15.5" x14ac:dyDescent="0.35">
      <c r="A166" s="207" t="s">
        <v>5058</v>
      </c>
      <c r="B166" s="207" t="s">
        <v>5059</v>
      </c>
      <c r="C166" s="208">
        <v>5</v>
      </c>
    </row>
    <row r="167" spans="1:3" ht="15.5" x14ac:dyDescent="0.35">
      <c r="A167" s="207" t="s">
        <v>5060</v>
      </c>
      <c r="B167" s="207" t="s">
        <v>5061</v>
      </c>
      <c r="C167" s="208">
        <v>5</v>
      </c>
    </row>
    <row r="168" spans="1:3" ht="15.5" x14ac:dyDescent="0.35">
      <c r="A168" s="207" t="s">
        <v>5062</v>
      </c>
      <c r="B168" s="207" t="s">
        <v>5063</v>
      </c>
      <c r="C168" s="208">
        <v>5</v>
      </c>
    </row>
    <row r="169" spans="1:3" ht="15.5" x14ac:dyDescent="0.35">
      <c r="A169" s="207" t="s">
        <v>5064</v>
      </c>
      <c r="B169" s="207" t="s">
        <v>5065</v>
      </c>
      <c r="C169" s="208">
        <v>5</v>
      </c>
    </row>
    <row r="170" spans="1:3" ht="15.5" x14ac:dyDescent="0.35">
      <c r="A170" s="207" t="s">
        <v>1112</v>
      </c>
      <c r="B170" s="207" t="s">
        <v>5066</v>
      </c>
      <c r="C170" s="208">
        <v>5</v>
      </c>
    </row>
    <row r="171" spans="1:3" ht="15.5" x14ac:dyDescent="0.35">
      <c r="A171" s="207" t="s">
        <v>5067</v>
      </c>
      <c r="B171" s="207" t="s">
        <v>5068</v>
      </c>
      <c r="C171" s="208">
        <v>6</v>
      </c>
    </row>
    <row r="172" spans="1:3" ht="15.5" x14ac:dyDescent="0.35">
      <c r="A172" s="207" t="s">
        <v>5069</v>
      </c>
      <c r="B172" s="207" t="s">
        <v>5070</v>
      </c>
      <c r="C172" s="208">
        <v>4</v>
      </c>
    </row>
    <row r="173" spans="1:3" ht="15.5" x14ac:dyDescent="0.35">
      <c r="A173" s="207" t="s">
        <v>5071</v>
      </c>
      <c r="B173" s="207" t="s">
        <v>5072</v>
      </c>
      <c r="C173" s="208">
        <v>3</v>
      </c>
    </row>
    <row r="174" spans="1:3" ht="15.5" x14ac:dyDescent="0.35">
      <c r="A174" s="207" t="s">
        <v>5073</v>
      </c>
      <c r="B174" s="207" t="s">
        <v>5074</v>
      </c>
      <c r="C174" s="208">
        <v>4</v>
      </c>
    </row>
    <row r="175" spans="1:3" ht="15.5" x14ac:dyDescent="0.35">
      <c r="A175" s="207" t="s">
        <v>5075</v>
      </c>
      <c r="B175" s="207" t="s">
        <v>5076</v>
      </c>
      <c r="C175" s="208">
        <v>6</v>
      </c>
    </row>
    <row r="176" spans="1:3" ht="31" x14ac:dyDescent="0.35">
      <c r="A176" s="207" t="s">
        <v>5077</v>
      </c>
      <c r="B176" s="207" t="s">
        <v>5078</v>
      </c>
      <c r="C176" s="208">
        <v>5</v>
      </c>
    </row>
    <row r="177" spans="1:3" ht="15.5" x14ac:dyDescent="0.35">
      <c r="A177" s="207" t="s">
        <v>5079</v>
      </c>
      <c r="B177" s="207" t="s">
        <v>5080</v>
      </c>
      <c r="C177" s="208">
        <v>3</v>
      </c>
    </row>
    <row r="178" spans="1:3" ht="15.5" x14ac:dyDescent="0.35">
      <c r="A178" s="207" t="s">
        <v>5081</v>
      </c>
      <c r="B178" s="207" t="s">
        <v>5082</v>
      </c>
      <c r="C178" s="208">
        <v>5</v>
      </c>
    </row>
    <row r="179" spans="1:3" ht="15.5" x14ac:dyDescent="0.35">
      <c r="A179" s="207" t="s">
        <v>251</v>
      </c>
      <c r="B179" s="207" t="s">
        <v>5083</v>
      </c>
      <c r="C179" s="208">
        <v>5</v>
      </c>
    </row>
    <row r="180" spans="1:3" ht="15.5" x14ac:dyDescent="0.35">
      <c r="A180" s="207" t="s">
        <v>5084</v>
      </c>
      <c r="B180" s="207" t="s">
        <v>5085</v>
      </c>
      <c r="C180" s="208">
        <v>4</v>
      </c>
    </row>
    <row r="181" spans="1:3" ht="15.5" x14ac:dyDescent="0.35">
      <c r="A181" s="207" t="s">
        <v>5086</v>
      </c>
      <c r="B181" s="207" t="s">
        <v>4771</v>
      </c>
      <c r="C181" s="208">
        <v>2</v>
      </c>
    </row>
    <row r="182" spans="1:3" ht="15.5" x14ac:dyDescent="0.35">
      <c r="A182" s="207" t="s">
        <v>5087</v>
      </c>
      <c r="B182" s="207" t="s">
        <v>5088</v>
      </c>
      <c r="C182" s="208">
        <v>3</v>
      </c>
    </row>
    <row r="183" spans="1:3" ht="15.5" x14ac:dyDescent="0.35">
      <c r="A183" s="207" t="s">
        <v>5089</v>
      </c>
      <c r="B183" s="207" t="s">
        <v>5090</v>
      </c>
      <c r="C183" s="208">
        <v>3</v>
      </c>
    </row>
    <row r="184" spans="1:3" ht="15.5" x14ac:dyDescent="0.35">
      <c r="A184" s="207" t="s">
        <v>5091</v>
      </c>
      <c r="B184" s="207" t="s">
        <v>5092</v>
      </c>
      <c r="C184" s="208">
        <v>5</v>
      </c>
    </row>
    <row r="185" spans="1:3" ht="15.5" x14ac:dyDescent="0.35">
      <c r="A185" s="207" t="s">
        <v>5093</v>
      </c>
      <c r="B185" s="207" t="s">
        <v>5094</v>
      </c>
      <c r="C185" s="208">
        <v>5</v>
      </c>
    </row>
    <row r="186" spans="1:3" ht="15.5" x14ac:dyDescent="0.35">
      <c r="A186" s="207" t="s">
        <v>5095</v>
      </c>
      <c r="B186" s="207" t="s">
        <v>5096</v>
      </c>
      <c r="C186" s="208">
        <v>2</v>
      </c>
    </row>
    <row r="187" spans="1:3" ht="15.5" x14ac:dyDescent="0.35">
      <c r="A187" s="207" t="s">
        <v>5097</v>
      </c>
      <c r="B187" s="207" t="s">
        <v>5098</v>
      </c>
      <c r="C187" s="208">
        <v>3</v>
      </c>
    </row>
    <row r="188" spans="1:3" ht="15.5" x14ac:dyDescent="0.35">
      <c r="A188" s="207" t="s">
        <v>5099</v>
      </c>
      <c r="B188" s="207" t="s">
        <v>5100</v>
      </c>
      <c r="C188" s="208">
        <v>4</v>
      </c>
    </row>
    <row r="189" spans="1:3" ht="15.5" x14ac:dyDescent="0.35">
      <c r="A189" s="207" t="s">
        <v>5101</v>
      </c>
      <c r="B189" s="207" t="s">
        <v>5102</v>
      </c>
      <c r="C189" s="208">
        <v>2</v>
      </c>
    </row>
    <row r="190" spans="1:3" ht="15.5" x14ac:dyDescent="0.35">
      <c r="A190" s="207" t="s">
        <v>5103</v>
      </c>
      <c r="B190" s="207" t="s">
        <v>5104</v>
      </c>
      <c r="C190" s="208">
        <v>2</v>
      </c>
    </row>
    <row r="191" spans="1:3" ht="15.5" x14ac:dyDescent="0.35">
      <c r="A191" s="207" t="s">
        <v>5105</v>
      </c>
      <c r="B191" s="207" t="s">
        <v>5106</v>
      </c>
      <c r="C191" s="208">
        <v>5</v>
      </c>
    </row>
    <row r="192" spans="1:3" ht="15.5" x14ac:dyDescent="0.35">
      <c r="A192" s="207" t="s">
        <v>5107</v>
      </c>
      <c r="B192" s="207" t="s">
        <v>4771</v>
      </c>
      <c r="C192" s="208">
        <v>2</v>
      </c>
    </row>
    <row r="193" spans="1:3" ht="15.5" x14ac:dyDescent="0.35">
      <c r="A193" s="207" t="s">
        <v>5108</v>
      </c>
      <c r="B193" s="207" t="s">
        <v>5109</v>
      </c>
      <c r="C193" s="208">
        <v>3</v>
      </c>
    </row>
    <row r="194" spans="1:3" ht="31" x14ac:dyDescent="0.35">
      <c r="A194" s="207" t="s">
        <v>5110</v>
      </c>
      <c r="B194" s="207" t="s">
        <v>5111</v>
      </c>
      <c r="C194" s="208">
        <v>3</v>
      </c>
    </row>
    <row r="195" spans="1:3" ht="31" x14ac:dyDescent="0.35">
      <c r="A195" s="207" t="s">
        <v>5112</v>
      </c>
      <c r="B195" s="207" t="s">
        <v>5113</v>
      </c>
      <c r="C195" s="208">
        <v>3</v>
      </c>
    </row>
    <row r="196" spans="1:3" ht="15.5" x14ac:dyDescent="0.35">
      <c r="A196" s="207" t="s">
        <v>5114</v>
      </c>
      <c r="B196" s="207" t="s">
        <v>5115</v>
      </c>
      <c r="C196" s="208">
        <v>5</v>
      </c>
    </row>
    <row r="197" spans="1:3" ht="15.5" x14ac:dyDescent="0.35">
      <c r="A197" s="207" t="s">
        <v>5116</v>
      </c>
      <c r="B197" s="207" t="s">
        <v>5117</v>
      </c>
      <c r="C197" s="208">
        <v>4</v>
      </c>
    </row>
    <row r="198" spans="1:3" ht="15.5" x14ac:dyDescent="0.35">
      <c r="A198" s="207" t="s">
        <v>5118</v>
      </c>
      <c r="B198" s="207" t="s">
        <v>4771</v>
      </c>
      <c r="C198" s="208">
        <v>2</v>
      </c>
    </row>
    <row r="199" spans="1:3" ht="15.5" x14ac:dyDescent="0.35">
      <c r="A199" s="207" t="s">
        <v>5119</v>
      </c>
      <c r="B199" s="207" t="s">
        <v>5120</v>
      </c>
      <c r="C199" s="208">
        <v>1</v>
      </c>
    </row>
    <row r="200" spans="1:3" ht="15.5" x14ac:dyDescent="0.35">
      <c r="A200" s="207" t="s">
        <v>5121</v>
      </c>
      <c r="B200" s="207" t="s">
        <v>5122</v>
      </c>
      <c r="C200" s="208">
        <v>4</v>
      </c>
    </row>
    <row r="201" spans="1:3" ht="15.5" x14ac:dyDescent="0.35">
      <c r="A201" s="207" t="s">
        <v>5123</v>
      </c>
      <c r="B201" s="207" t="s">
        <v>5124</v>
      </c>
      <c r="C201" s="208">
        <v>3</v>
      </c>
    </row>
    <row r="202" spans="1:3" ht="15.5" x14ac:dyDescent="0.35">
      <c r="A202" s="207" t="s">
        <v>5125</v>
      </c>
      <c r="B202" s="207" t="s">
        <v>5126</v>
      </c>
      <c r="C202" s="208">
        <v>4</v>
      </c>
    </row>
    <row r="203" spans="1:3" ht="15.5" x14ac:dyDescent="0.35">
      <c r="A203" s="207" t="s">
        <v>5127</v>
      </c>
      <c r="B203" s="207" t="s">
        <v>5128</v>
      </c>
      <c r="C203" s="208">
        <v>4</v>
      </c>
    </row>
    <row r="204" spans="1:3" ht="15.5" x14ac:dyDescent="0.35">
      <c r="A204" s="207" t="s">
        <v>5129</v>
      </c>
      <c r="B204" s="207" t="s">
        <v>5130</v>
      </c>
      <c r="C204" s="208">
        <v>4</v>
      </c>
    </row>
    <row r="205" spans="1:3" ht="15.5" x14ac:dyDescent="0.35">
      <c r="A205" s="207" t="s">
        <v>5131</v>
      </c>
      <c r="B205" s="207" t="s">
        <v>5132</v>
      </c>
      <c r="C205" s="208">
        <v>2</v>
      </c>
    </row>
    <row r="206" spans="1:3" ht="15.5" x14ac:dyDescent="0.35">
      <c r="A206" s="207" t="s">
        <v>5133</v>
      </c>
      <c r="B206" s="207" t="s">
        <v>5134</v>
      </c>
      <c r="C206" s="208">
        <v>3</v>
      </c>
    </row>
    <row r="207" spans="1:3" ht="15.5" x14ac:dyDescent="0.35">
      <c r="A207" s="207" t="s">
        <v>5135</v>
      </c>
      <c r="B207" s="207" t="s">
        <v>5136</v>
      </c>
      <c r="C207" s="208">
        <v>4</v>
      </c>
    </row>
    <row r="208" spans="1:3" ht="15.5" x14ac:dyDescent="0.35">
      <c r="A208" s="207" t="s">
        <v>5137</v>
      </c>
      <c r="B208" s="207" t="s">
        <v>5138</v>
      </c>
      <c r="C208" s="208">
        <v>2</v>
      </c>
    </row>
    <row r="209" spans="1:3" ht="15.5" x14ac:dyDescent="0.35">
      <c r="A209" s="207" t="s">
        <v>5139</v>
      </c>
      <c r="B209" s="207" t="s">
        <v>5140</v>
      </c>
      <c r="C209" s="208">
        <v>4</v>
      </c>
    </row>
    <row r="210" spans="1:3" ht="15.5" x14ac:dyDescent="0.35">
      <c r="A210" s="207" t="s">
        <v>5141</v>
      </c>
      <c r="B210" s="207" t="s">
        <v>5142</v>
      </c>
      <c r="C210" s="208">
        <v>4</v>
      </c>
    </row>
    <row r="211" spans="1:3" ht="15.5" x14ac:dyDescent="0.35">
      <c r="A211" s="207" t="s">
        <v>5143</v>
      </c>
      <c r="B211" s="207" t="s">
        <v>5144</v>
      </c>
      <c r="C211" s="208">
        <v>4</v>
      </c>
    </row>
    <row r="212" spans="1:3" ht="15.5" x14ac:dyDescent="0.35">
      <c r="A212" s="207" t="s">
        <v>5145</v>
      </c>
      <c r="B212" s="207" t="s">
        <v>5146</v>
      </c>
      <c r="C212" s="208">
        <v>3</v>
      </c>
    </row>
    <row r="213" spans="1:3" ht="15.5" x14ac:dyDescent="0.35">
      <c r="A213" s="207" t="s">
        <v>5147</v>
      </c>
      <c r="B213" s="207" t="s">
        <v>4771</v>
      </c>
      <c r="C213" s="208">
        <v>2</v>
      </c>
    </row>
    <row r="214" spans="1:3" ht="15.5" x14ac:dyDescent="0.35">
      <c r="A214" s="207" t="s">
        <v>5148</v>
      </c>
      <c r="B214" s="207" t="s">
        <v>5149</v>
      </c>
      <c r="C214" s="208">
        <v>1</v>
      </c>
    </row>
    <row r="215" spans="1:3" ht="15.5" x14ac:dyDescent="0.35">
      <c r="A215" s="207" t="s">
        <v>5150</v>
      </c>
      <c r="B215" s="207" t="s">
        <v>5151</v>
      </c>
      <c r="C215" s="208">
        <v>4</v>
      </c>
    </row>
    <row r="216" spans="1:3" ht="15.5" x14ac:dyDescent="0.35">
      <c r="A216" s="207" t="s">
        <v>5152</v>
      </c>
      <c r="B216" s="207" t="s">
        <v>5153</v>
      </c>
      <c r="C216" s="208">
        <v>4</v>
      </c>
    </row>
    <row r="217" spans="1:3" ht="15.5" x14ac:dyDescent="0.35">
      <c r="A217" s="207" t="s">
        <v>5154</v>
      </c>
      <c r="B217" s="207" t="s">
        <v>5155</v>
      </c>
      <c r="C217" s="208">
        <v>4</v>
      </c>
    </row>
    <row r="218" spans="1:3" ht="31" x14ac:dyDescent="0.35">
      <c r="A218" s="207" t="s">
        <v>5156</v>
      </c>
      <c r="B218" s="207" t="s">
        <v>5157</v>
      </c>
      <c r="C218" s="208">
        <v>4</v>
      </c>
    </row>
    <row r="219" spans="1:3" ht="15.5" x14ac:dyDescent="0.35">
      <c r="A219" s="207" t="s">
        <v>5158</v>
      </c>
      <c r="B219" s="207" t="s">
        <v>5159</v>
      </c>
      <c r="C219" s="208">
        <v>2</v>
      </c>
    </row>
    <row r="220" spans="1:3" ht="15.5" x14ac:dyDescent="0.35">
      <c r="A220" s="207" t="s">
        <v>5160</v>
      </c>
      <c r="B220" s="207" t="s">
        <v>5161</v>
      </c>
      <c r="C220" s="208">
        <v>1</v>
      </c>
    </row>
    <row r="221" spans="1:3" ht="15.5" x14ac:dyDescent="0.35">
      <c r="A221" s="207" t="s">
        <v>5162</v>
      </c>
      <c r="B221" s="207" t="s">
        <v>5163</v>
      </c>
      <c r="C221" s="208">
        <v>1</v>
      </c>
    </row>
    <row r="222" spans="1:3" ht="31" x14ac:dyDescent="0.35">
      <c r="A222" s="207" t="s">
        <v>5164</v>
      </c>
      <c r="B222" s="207" t="s">
        <v>5165</v>
      </c>
      <c r="C222" s="208">
        <v>4</v>
      </c>
    </row>
    <row r="223" spans="1:3" ht="15.5" x14ac:dyDescent="0.35">
      <c r="A223" s="207" t="s">
        <v>2103</v>
      </c>
      <c r="B223" s="207" t="s">
        <v>5166</v>
      </c>
      <c r="C223" s="208">
        <v>7</v>
      </c>
    </row>
    <row r="224" spans="1:3" ht="15.5" x14ac:dyDescent="0.35">
      <c r="A224" s="207" t="s">
        <v>1924</v>
      </c>
      <c r="B224" s="207" t="s">
        <v>5167</v>
      </c>
      <c r="C224" s="208">
        <v>5</v>
      </c>
    </row>
    <row r="225" spans="1:3" ht="15.5" x14ac:dyDescent="0.35">
      <c r="A225" s="207" t="s">
        <v>1834</v>
      </c>
      <c r="B225" s="207" t="s">
        <v>5168</v>
      </c>
      <c r="C225" s="208">
        <v>6</v>
      </c>
    </row>
    <row r="226" spans="1:3" ht="15.5" x14ac:dyDescent="0.35">
      <c r="A226" s="207" t="s">
        <v>1939</v>
      </c>
      <c r="B226" s="207" t="s">
        <v>5169</v>
      </c>
      <c r="C226" s="208">
        <v>5</v>
      </c>
    </row>
    <row r="227" spans="1:3" ht="15.5" x14ac:dyDescent="0.35">
      <c r="A227" s="207" t="s">
        <v>5170</v>
      </c>
      <c r="B227" s="207" t="s">
        <v>5171</v>
      </c>
      <c r="C227" s="208">
        <v>2</v>
      </c>
    </row>
    <row r="228" spans="1:3" ht="15.5" x14ac:dyDescent="0.35">
      <c r="A228" s="207" t="s">
        <v>1863</v>
      </c>
      <c r="B228" s="207" t="s">
        <v>5172</v>
      </c>
      <c r="C228" s="208">
        <v>3</v>
      </c>
    </row>
    <row r="229" spans="1:3" ht="15.5" x14ac:dyDescent="0.35">
      <c r="A229" s="207" t="s">
        <v>1952</v>
      </c>
      <c r="B229" s="207" t="s">
        <v>5173</v>
      </c>
      <c r="C229" s="208">
        <v>1</v>
      </c>
    </row>
    <row r="230" spans="1:3" ht="15.5" x14ac:dyDescent="0.35">
      <c r="A230" s="207" t="s">
        <v>5174</v>
      </c>
      <c r="B230" s="207" t="s">
        <v>5175</v>
      </c>
      <c r="C230" s="208">
        <v>7</v>
      </c>
    </row>
    <row r="231" spans="1:3" ht="15.5" x14ac:dyDescent="0.35">
      <c r="A231" s="207" t="s">
        <v>5176</v>
      </c>
      <c r="B231" s="207" t="s">
        <v>5177</v>
      </c>
      <c r="C231" s="208">
        <v>2</v>
      </c>
    </row>
    <row r="232" spans="1:3" ht="15.5" x14ac:dyDescent="0.35">
      <c r="A232" s="207" t="s">
        <v>5178</v>
      </c>
      <c r="B232" s="207" t="s">
        <v>5179</v>
      </c>
      <c r="C232" s="208">
        <v>5</v>
      </c>
    </row>
    <row r="233" spans="1:3" ht="15.5" x14ac:dyDescent="0.35">
      <c r="A233" s="207" t="s">
        <v>5180</v>
      </c>
      <c r="B233" s="207" t="s">
        <v>4771</v>
      </c>
      <c r="C233" s="208">
        <v>2</v>
      </c>
    </row>
    <row r="234" spans="1:3" ht="15.5" x14ac:dyDescent="0.35">
      <c r="A234" s="207" t="s">
        <v>1770</v>
      </c>
      <c r="B234" s="207" t="s">
        <v>5181</v>
      </c>
      <c r="C234" s="208">
        <v>6</v>
      </c>
    </row>
    <row r="235" spans="1:3" ht="15.5" x14ac:dyDescent="0.35">
      <c r="A235" s="207" t="s">
        <v>4700</v>
      </c>
      <c r="B235" s="207" t="s">
        <v>5182</v>
      </c>
      <c r="C235" s="208">
        <v>4</v>
      </c>
    </row>
    <row r="236" spans="1:3" ht="15.5" x14ac:dyDescent="0.35">
      <c r="A236" s="207" t="s">
        <v>5183</v>
      </c>
      <c r="B236" s="207" t="s">
        <v>5184</v>
      </c>
      <c r="C236" s="208">
        <v>6</v>
      </c>
    </row>
    <row r="237" spans="1:3" ht="15.5" x14ac:dyDescent="0.35">
      <c r="A237" s="207" t="s">
        <v>5185</v>
      </c>
      <c r="B237" s="207" t="s">
        <v>5186</v>
      </c>
      <c r="C237" s="208">
        <v>4</v>
      </c>
    </row>
    <row r="238" spans="1:3" ht="15.5" x14ac:dyDescent="0.35">
      <c r="A238" s="207" t="s">
        <v>5187</v>
      </c>
      <c r="B238" s="207" t="s">
        <v>5188</v>
      </c>
      <c r="C238" s="208">
        <v>6</v>
      </c>
    </row>
    <row r="239" spans="1:3" ht="15.5" x14ac:dyDescent="0.35">
      <c r="A239" s="207" t="s">
        <v>5189</v>
      </c>
      <c r="B239" s="207" t="s">
        <v>5190</v>
      </c>
      <c r="C239" s="208">
        <v>4</v>
      </c>
    </row>
    <row r="240" spans="1:3" ht="15.5" x14ac:dyDescent="0.35">
      <c r="A240" s="207" t="s">
        <v>5191</v>
      </c>
      <c r="B240" s="207" t="s">
        <v>5192</v>
      </c>
      <c r="C240" s="208">
        <v>7</v>
      </c>
    </row>
    <row r="241" spans="1:3" ht="15.5" x14ac:dyDescent="0.35">
      <c r="A241" s="207" t="s">
        <v>5193</v>
      </c>
      <c r="B241" s="207" t="s">
        <v>5194</v>
      </c>
      <c r="C241" s="208">
        <v>8</v>
      </c>
    </row>
    <row r="242" spans="1:3" ht="15.5" x14ac:dyDescent="0.35">
      <c r="A242" s="207" t="s">
        <v>5195</v>
      </c>
      <c r="B242" s="207" t="s">
        <v>5196</v>
      </c>
      <c r="C242" s="208">
        <v>6</v>
      </c>
    </row>
    <row r="243" spans="1:3" ht="15.5" x14ac:dyDescent="0.35">
      <c r="A243" s="207" t="s">
        <v>5197</v>
      </c>
      <c r="B243" s="207" t="s">
        <v>5198</v>
      </c>
      <c r="C243" s="208">
        <v>5</v>
      </c>
    </row>
    <row r="244" spans="1:3" ht="15.5" x14ac:dyDescent="0.35">
      <c r="A244" s="207" t="s">
        <v>5199</v>
      </c>
      <c r="B244" s="207" t="s">
        <v>5200</v>
      </c>
      <c r="C244" s="208">
        <v>6</v>
      </c>
    </row>
    <row r="245" spans="1:3" ht="31" x14ac:dyDescent="0.35">
      <c r="A245" s="207" t="s">
        <v>5201</v>
      </c>
      <c r="B245" s="207" t="s">
        <v>5202</v>
      </c>
      <c r="C245" s="208">
        <v>1</v>
      </c>
    </row>
    <row r="246" spans="1:3" ht="15.5" x14ac:dyDescent="0.35">
      <c r="A246" s="207" t="s">
        <v>5203</v>
      </c>
      <c r="B246" s="207" t="s">
        <v>5204</v>
      </c>
      <c r="C246" s="208">
        <v>4</v>
      </c>
    </row>
    <row r="247" spans="1:3" ht="15.5" x14ac:dyDescent="0.35">
      <c r="A247" s="207" t="s">
        <v>5205</v>
      </c>
      <c r="B247" s="207" t="s">
        <v>5206</v>
      </c>
      <c r="C247" s="208">
        <v>5</v>
      </c>
    </row>
    <row r="248" spans="1:3" ht="15.5" x14ac:dyDescent="0.35">
      <c r="A248" s="207" t="s">
        <v>5207</v>
      </c>
      <c r="B248" s="207" t="s">
        <v>4771</v>
      </c>
      <c r="C248" s="208">
        <v>2</v>
      </c>
    </row>
    <row r="249" spans="1:3" ht="15.5" x14ac:dyDescent="0.35">
      <c r="A249" s="207" t="s">
        <v>5208</v>
      </c>
      <c r="B249" s="207" t="s">
        <v>5209</v>
      </c>
      <c r="C249" s="208">
        <v>8</v>
      </c>
    </row>
    <row r="250" spans="1:3" ht="15.5" x14ac:dyDescent="0.35">
      <c r="A250" s="207" t="s">
        <v>5210</v>
      </c>
      <c r="B250" s="207" t="s">
        <v>5211</v>
      </c>
      <c r="C250" s="208">
        <v>8</v>
      </c>
    </row>
    <row r="251" spans="1:3" ht="31" x14ac:dyDescent="0.35">
      <c r="A251" s="207" t="s">
        <v>5212</v>
      </c>
      <c r="B251" s="207" t="s">
        <v>5213</v>
      </c>
      <c r="C251" s="208">
        <v>7</v>
      </c>
    </row>
    <row r="252" spans="1:3" ht="15.5" x14ac:dyDescent="0.35">
      <c r="A252" s="207" t="s">
        <v>5214</v>
      </c>
      <c r="B252" s="207" t="s">
        <v>5215</v>
      </c>
      <c r="C252" s="208">
        <v>5</v>
      </c>
    </row>
    <row r="253" spans="1:3" ht="15.5" x14ac:dyDescent="0.35">
      <c r="A253" s="207" t="s">
        <v>5216</v>
      </c>
      <c r="B253" s="207" t="s">
        <v>5217</v>
      </c>
      <c r="C253" s="208">
        <v>7</v>
      </c>
    </row>
    <row r="254" spans="1:3" ht="31" x14ac:dyDescent="0.35">
      <c r="A254" s="207" t="s">
        <v>5218</v>
      </c>
      <c r="B254" s="207" t="s">
        <v>5219</v>
      </c>
      <c r="C254" s="208">
        <v>4</v>
      </c>
    </row>
    <row r="255" spans="1:3" ht="15.5" x14ac:dyDescent="0.35">
      <c r="A255" s="207" t="s">
        <v>5220</v>
      </c>
      <c r="B255" s="207" t="s">
        <v>5221</v>
      </c>
      <c r="C255" s="208">
        <v>4</v>
      </c>
    </row>
    <row r="256" spans="1:3" ht="15.5" x14ac:dyDescent="0.35">
      <c r="A256" s="207" t="s">
        <v>5222</v>
      </c>
      <c r="B256" s="207" t="s">
        <v>5223</v>
      </c>
      <c r="C256" s="208">
        <v>5</v>
      </c>
    </row>
    <row r="257" spans="1:3" ht="15.5" x14ac:dyDescent="0.35">
      <c r="A257" s="207" t="s">
        <v>5224</v>
      </c>
      <c r="B257" s="207" t="s">
        <v>5225</v>
      </c>
      <c r="C257" s="208">
        <v>8</v>
      </c>
    </row>
    <row r="258" spans="1:3" ht="15.5" x14ac:dyDescent="0.35">
      <c r="A258" s="207" t="s">
        <v>5226</v>
      </c>
      <c r="B258" s="207" t="s">
        <v>5227</v>
      </c>
      <c r="C258" s="208">
        <v>4</v>
      </c>
    </row>
    <row r="259" spans="1:3" ht="15.5" x14ac:dyDescent="0.35">
      <c r="A259" s="207" t="s">
        <v>5228</v>
      </c>
      <c r="B259" s="207" t="s">
        <v>4771</v>
      </c>
      <c r="C259" s="208">
        <v>3</v>
      </c>
    </row>
    <row r="260" spans="1:3" ht="15.5" x14ac:dyDescent="0.35">
      <c r="A260" s="207" t="s">
        <v>5229</v>
      </c>
      <c r="B260" s="207" t="s">
        <v>5230</v>
      </c>
      <c r="C260" s="208">
        <v>5</v>
      </c>
    </row>
    <row r="261" spans="1:3" ht="15.5" x14ac:dyDescent="0.35">
      <c r="A261" s="207" t="s">
        <v>5231</v>
      </c>
      <c r="B261" s="207" t="s">
        <v>5232</v>
      </c>
      <c r="C261" s="208">
        <v>8</v>
      </c>
    </row>
    <row r="262" spans="1:3" ht="15.5" x14ac:dyDescent="0.35">
      <c r="A262" s="207" t="s">
        <v>5233</v>
      </c>
      <c r="B262" s="207" t="s">
        <v>5234</v>
      </c>
      <c r="C262" s="208">
        <v>5</v>
      </c>
    </row>
    <row r="263" spans="1:3" ht="15.5" x14ac:dyDescent="0.35">
      <c r="A263" s="207" t="s">
        <v>5235</v>
      </c>
      <c r="B263" s="207" t="s">
        <v>5236</v>
      </c>
      <c r="C263" s="208">
        <v>4</v>
      </c>
    </row>
    <row r="264" spans="1:3" ht="15.5" x14ac:dyDescent="0.35">
      <c r="A264" s="207" t="s">
        <v>5237</v>
      </c>
      <c r="B264" s="207" t="s">
        <v>5238</v>
      </c>
      <c r="C264" s="208">
        <v>4</v>
      </c>
    </row>
    <row r="265" spans="1:3" ht="15.5" x14ac:dyDescent="0.35">
      <c r="A265" s="207" t="s">
        <v>5239</v>
      </c>
      <c r="B265" s="207" t="s">
        <v>5240</v>
      </c>
      <c r="C265" s="208">
        <v>5</v>
      </c>
    </row>
    <row r="266" spans="1:3" ht="15.5" x14ac:dyDescent="0.35">
      <c r="A266" s="207" t="s">
        <v>5241</v>
      </c>
      <c r="B266" s="207" t="s">
        <v>5242</v>
      </c>
      <c r="C266" s="208">
        <v>6</v>
      </c>
    </row>
    <row r="267" spans="1:3" ht="15.5" x14ac:dyDescent="0.35">
      <c r="A267" s="207" t="s">
        <v>5243</v>
      </c>
      <c r="B267" s="207" t="s">
        <v>5244</v>
      </c>
      <c r="C267" s="208">
        <v>5</v>
      </c>
    </row>
    <row r="268" spans="1:3" ht="15.5" x14ac:dyDescent="0.35">
      <c r="A268" s="207" t="s">
        <v>5245</v>
      </c>
      <c r="B268" s="207" t="s">
        <v>5246</v>
      </c>
      <c r="C268" s="208">
        <v>6</v>
      </c>
    </row>
    <row r="269" spans="1:3" ht="31" x14ac:dyDescent="0.35">
      <c r="A269" s="207" t="s">
        <v>5247</v>
      </c>
      <c r="B269" s="207" t="s">
        <v>5248</v>
      </c>
      <c r="C269" s="208">
        <v>8</v>
      </c>
    </row>
    <row r="270" spans="1:3" ht="31" x14ac:dyDescent="0.35">
      <c r="A270" s="207" t="s">
        <v>5249</v>
      </c>
      <c r="B270" s="207" t="s">
        <v>5250</v>
      </c>
      <c r="C270" s="208">
        <v>7</v>
      </c>
    </row>
    <row r="271" spans="1:3" ht="15.5" x14ac:dyDescent="0.35">
      <c r="A271" s="207" t="s">
        <v>5251</v>
      </c>
      <c r="B271" s="207" t="s">
        <v>5252</v>
      </c>
      <c r="C271" s="208">
        <v>6</v>
      </c>
    </row>
    <row r="272" spans="1:3" ht="15.5" x14ac:dyDescent="0.35">
      <c r="A272" s="207" t="s">
        <v>5253</v>
      </c>
      <c r="B272" s="207" t="s">
        <v>5254</v>
      </c>
      <c r="C272" s="208">
        <v>8</v>
      </c>
    </row>
    <row r="273" spans="1:3" ht="31" x14ac:dyDescent="0.35">
      <c r="A273" s="207" t="s">
        <v>3377</v>
      </c>
      <c r="B273" s="207" t="s">
        <v>5255</v>
      </c>
      <c r="C273" s="208">
        <v>4</v>
      </c>
    </row>
    <row r="274" spans="1:3" ht="15.5" x14ac:dyDescent="0.35">
      <c r="A274" s="207" t="s">
        <v>5256</v>
      </c>
      <c r="B274" s="207" t="s">
        <v>5257</v>
      </c>
      <c r="C274" s="208">
        <v>8</v>
      </c>
    </row>
    <row r="275" spans="1:3" ht="15.5" x14ac:dyDescent="0.35">
      <c r="A275" s="207" t="s">
        <v>5258</v>
      </c>
      <c r="B275" s="207" t="s">
        <v>5259</v>
      </c>
      <c r="C275" s="208">
        <v>6</v>
      </c>
    </row>
    <row r="276" spans="1:3" ht="15.5" x14ac:dyDescent="0.35">
      <c r="A276" s="207" t="s">
        <v>1732</v>
      </c>
      <c r="B276" s="207" t="s">
        <v>5260</v>
      </c>
      <c r="C276" s="208">
        <v>6</v>
      </c>
    </row>
    <row r="277" spans="1:3" ht="15.5" x14ac:dyDescent="0.35">
      <c r="A277" s="207" t="s">
        <v>5261</v>
      </c>
      <c r="B277" s="207" t="s">
        <v>5262</v>
      </c>
      <c r="C277" s="208">
        <v>6</v>
      </c>
    </row>
    <row r="278" spans="1:3" ht="15.5" x14ac:dyDescent="0.35">
      <c r="A278" s="207" t="s">
        <v>5263</v>
      </c>
      <c r="B278" s="207" t="s">
        <v>5264</v>
      </c>
      <c r="C278" s="208">
        <v>4</v>
      </c>
    </row>
    <row r="279" spans="1:3" ht="15.5" x14ac:dyDescent="0.35">
      <c r="A279" s="207" t="s">
        <v>5265</v>
      </c>
      <c r="B279" s="207" t="s">
        <v>4771</v>
      </c>
      <c r="C279" s="208">
        <v>2</v>
      </c>
    </row>
    <row r="280" spans="1:3" ht="15.5" x14ac:dyDescent="0.35">
      <c r="A280" s="207" t="s">
        <v>5266</v>
      </c>
      <c r="B280" s="207" t="s">
        <v>5267</v>
      </c>
      <c r="C280" s="208">
        <v>2</v>
      </c>
    </row>
    <row r="281" spans="1:3" ht="15.5" x14ac:dyDescent="0.35">
      <c r="A281" s="207" t="s">
        <v>5268</v>
      </c>
      <c r="B281" s="207" t="s">
        <v>5269</v>
      </c>
      <c r="C281" s="208">
        <v>5</v>
      </c>
    </row>
    <row r="282" spans="1:3" ht="15.5" x14ac:dyDescent="0.35">
      <c r="A282" s="207" t="s">
        <v>5270</v>
      </c>
      <c r="B282" s="207" t="s">
        <v>5271</v>
      </c>
      <c r="C282" s="208">
        <v>5</v>
      </c>
    </row>
    <row r="283" spans="1:3" ht="15.5" x14ac:dyDescent="0.35">
      <c r="A283" s="207" t="s">
        <v>5272</v>
      </c>
      <c r="B283" s="207" t="s">
        <v>5273</v>
      </c>
      <c r="C283" s="208">
        <v>4</v>
      </c>
    </row>
    <row r="284" spans="1:3" ht="31" x14ac:dyDescent="0.35">
      <c r="A284" s="207" t="s">
        <v>5274</v>
      </c>
      <c r="B284" s="207" t="s">
        <v>5275</v>
      </c>
      <c r="C284" s="208">
        <v>4</v>
      </c>
    </row>
    <row r="285" spans="1:3" ht="15.5" x14ac:dyDescent="0.35">
      <c r="A285" s="207" t="s">
        <v>5276</v>
      </c>
      <c r="B285" s="207" t="s">
        <v>5277</v>
      </c>
      <c r="C285" s="208">
        <v>8</v>
      </c>
    </row>
    <row r="286" spans="1:3" ht="31" x14ac:dyDescent="0.35">
      <c r="A286" s="207" t="s">
        <v>5278</v>
      </c>
      <c r="B286" s="207" t="s">
        <v>5279</v>
      </c>
      <c r="C286" s="208">
        <v>7</v>
      </c>
    </row>
    <row r="287" spans="1:3" ht="31" x14ac:dyDescent="0.35">
      <c r="A287" s="207" t="s">
        <v>5280</v>
      </c>
      <c r="B287" s="207" t="s">
        <v>5281</v>
      </c>
      <c r="C287" s="208">
        <v>6</v>
      </c>
    </row>
    <row r="288" spans="1:3" ht="31" x14ac:dyDescent="0.35">
      <c r="A288" s="207" t="s">
        <v>5282</v>
      </c>
      <c r="B288" s="207" t="s">
        <v>5283</v>
      </c>
      <c r="C288" s="208">
        <v>8</v>
      </c>
    </row>
    <row r="289" spans="1:3" ht="31" x14ac:dyDescent="0.35">
      <c r="A289" s="207" t="s">
        <v>5284</v>
      </c>
      <c r="B289" s="207" t="s">
        <v>5285</v>
      </c>
      <c r="C289" s="208">
        <v>7</v>
      </c>
    </row>
    <row r="290" spans="1:3" ht="15.5" x14ac:dyDescent="0.35">
      <c r="A290" s="207" t="s">
        <v>5286</v>
      </c>
      <c r="B290" s="207" t="s">
        <v>5287</v>
      </c>
      <c r="C290" s="208">
        <v>6</v>
      </c>
    </row>
    <row r="291" spans="1:3" ht="31" x14ac:dyDescent="0.35">
      <c r="A291" s="207" t="s">
        <v>5288</v>
      </c>
      <c r="B291" s="207" t="s">
        <v>5289</v>
      </c>
      <c r="C291" s="208">
        <v>4</v>
      </c>
    </row>
    <row r="292" spans="1:3" ht="15.5" x14ac:dyDescent="0.35">
      <c r="A292" s="207" t="s">
        <v>5290</v>
      </c>
      <c r="B292" s="207" t="s">
        <v>5291</v>
      </c>
      <c r="C292" s="208">
        <v>4</v>
      </c>
    </row>
    <row r="293" spans="1:3" ht="15.5" x14ac:dyDescent="0.35">
      <c r="A293" s="207" t="s">
        <v>5292</v>
      </c>
      <c r="B293" s="207" t="s">
        <v>5293</v>
      </c>
      <c r="C293" s="208">
        <v>5</v>
      </c>
    </row>
    <row r="294" spans="1:3" ht="15.5" x14ac:dyDescent="0.35">
      <c r="A294" s="207" t="s">
        <v>5294</v>
      </c>
      <c r="B294" s="207" t="s">
        <v>5295</v>
      </c>
      <c r="C294" s="208">
        <v>1</v>
      </c>
    </row>
    <row r="295" spans="1:3" ht="15.5" x14ac:dyDescent="0.35">
      <c r="A295" s="207" t="s">
        <v>5296</v>
      </c>
      <c r="B295" s="207" t="s">
        <v>5297</v>
      </c>
      <c r="C295" s="208">
        <v>4</v>
      </c>
    </row>
    <row r="296" spans="1:3" ht="15.5" x14ac:dyDescent="0.35">
      <c r="A296" s="207" t="s">
        <v>5298</v>
      </c>
      <c r="B296" s="207" t="s">
        <v>5299</v>
      </c>
      <c r="C296" s="208">
        <v>7</v>
      </c>
    </row>
    <row r="297" spans="1:3" ht="15.5" x14ac:dyDescent="0.35">
      <c r="A297" s="207" t="s">
        <v>5300</v>
      </c>
      <c r="B297" s="207" t="s">
        <v>5301</v>
      </c>
      <c r="C297" s="208">
        <v>6</v>
      </c>
    </row>
    <row r="298" spans="1:3" ht="15.5" x14ac:dyDescent="0.35">
      <c r="A298" s="207" t="s">
        <v>5302</v>
      </c>
      <c r="B298" s="207" t="s">
        <v>5303</v>
      </c>
      <c r="C298" s="208">
        <v>5</v>
      </c>
    </row>
    <row r="299" spans="1:3" ht="15.5" x14ac:dyDescent="0.35">
      <c r="A299" s="207" t="s">
        <v>5304</v>
      </c>
      <c r="B299" s="207" t="s">
        <v>5305</v>
      </c>
      <c r="C299" s="208">
        <v>5</v>
      </c>
    </row>
    <row r="300" spans="1:3" ht="15.5" x14ac:dyDescent="0.35">
      <c r="A300" s="207" t="s">
        <v>5306</v>
      </c>
      <c r="B300" s="207" t="s">
        <v>5307</v>
      </c>
      <c r="C300" s="208">
        <v>3</v>
      </c>
    </row>
    <row r="301" spans="1:3" ht="15.5" x14ac:dyDescent="0.35">
      <c r="A301" s="207" t="s">
        <v>5308</v>
      </c>
      <c r="B301" s="207" t="s">
        <v>5309</v>
      </c>
      <c r="C301" s="208">
        <v>6</v>
      </c>
    </row>
    <row r="302" spans="1:3" ht="15.5" x14ac:dyDescent="0.35">
      <c r="A302" s="207" t="s">
        <v>5310</v>
      </c>
      <c r="B302" s="207" t="s">
        <v>5311</v>
      </c>
      <c r="C302" s="208">
        <v>5</v>
      </c>
    </row>
    <row r="303" spans="1:3" ht="15.5" x14ac:dyDescent="0.35">
      <c r="A303" s="207" t="s">
        <v>5312</v>
      </c>
      <c r="B303" s="207" t="s">
        <v>5313</v>
      </c>
      <c r="C303" s="208">
        <v>5</v>
      </c>
    </row>
    <row r="304" spans="1:3" ht="15.5" x14ac:dyDescent="0.35">
      <c r="A304" s="207" t="s">
        <v>5314</v>
      </c>
      <c r="B304" s="207" t="s">
        <v>5315</v>
      </c>
      <c r="C304" s="208">
        <v>6</v>
      </c>
    </row>
    <row r="305" spans="1:3" ht="15.5" x14ac:dyDescent="0.35">
      <c r="A305" s="207" t="s">
        <v>5316</v>
      </c>
      <c r="B305" s="207" t="s">
        <v>5317</v>
      </c>
      <c r="C305" s="208">
        <v>5</v>
      </c>
    </row>
    <row r="306" spans="1:3" ht="15.5" x14ac:dyDescent="0.35">
      <c r="A306" s="207" t="s">
        <v>5318</v>
      </c>
      <c r="B306" s="207" t="s">
        <v>5319</v>
      </c>
      <c r="C306" s="208">
        <v>5</v>
      </c>
    </row>
    <row r="307" spans="1:3" ht="15.5" x14ac:dyDescent="0.35">
      <c r="A307" s="207" t="s">
        <v>4405</v>
      </c>
      <c r="B307" s="207" t="s">
        <v>4771</v>
      </c>
      <c r="C307" s="208">
        <v>2</v>
      </c>
    </row>
    <row r="308" spans="1:3" ht="15.5" x14ac:dyDescent="0.35">
      <c r="A308" s="207" t="s">
        <v>5320</v>
      </c>
      <c r="B308" s="207" t="s">
        <v>5321</v>
      </c>
      <c r="C308" s="208">
        <v>1</v>
      </c>
    </row>
    <row r="309" spans="1:3" ht="15.5" x14ac:dyDescent="0.35">
      <c r="A309" s="207" t="s">
        <v>5322</v>
      </c>
      <c r="B309" s="207" t="s">
        <v>5323</v>
      </c>
      <c r="C309" s="208">
        <v>4</v>
      </c>
    </row>
    <row r="310" spans="1:3" ht="15.5" x14ac:dyDescent="0.35">
      <c r="A310" s="207" t="s">
        <v>5324</v>
      </c>
      <c r="B310" s="207" t="s">
        <v>5325</v>
      </c>
      <c r="C310" s="208">
        <v>5</v>
      </c>
    </row>
    <row r="311" spans="1:3" ht="15.5" x14ac:dyDescent="0.35">
      <c r="A311" s="207" t="s">
        <v>5326</v>
      </c>
      <c r="B311" s="207" t="s">
        <v>5327</v>
      </c>
      <c r="C311" s="208">
        <v>3</v>
      </c>
    </row>
    <row r="312" spans="1:3" ht="15.5" x14ac:dyDescent="0.35">
      <c r="A312" s="207" t="s">
        <v>5328</v>
      </c>
      <c r="B312" s="207" t="s">
        <v>5329</v>
      </c>
      <c r="C312" s="208">
        <v>6</v>
      </c>
    </row>
    <row r="313" spans="1:3" ht="15.5" x14ac:dyDescent="0.35">
      <c r="A313" s="207" t="s">
        <v>1564</v>
      </c>
      <c r="B313" s="207" t="s">
        <v>5330</v>
      </c>
      <c r="C313" s="208">
        <v>4</v>
      </c>
    </row>
    <row r="314" spans="1:3" ht="15.5" x14ac:dyDescent="0.35">
      <c r="A314" s="207" t="s">
        <v>1798</v>
      </c>
      <c r="B314" s="207" t="s">
        <v>5331</v>
      </c>
      <c r="C314" s="208">
        <v>5</v>
      </c>
    </row>
    <row r="315" spans="1:3" ht="15.5" x14ac:dyDescent="0.35">
      <c r="A315" s="207" t="s">
        <v>5332</v>
      </c>
      <c r="B315" s="207" t="s">
        <v>5333</v>
      </c>
      <c r="C315" s="208">
        <v>4</v>
      </c>
    </row>
    <row r="316" spans="1:3" ht="15.5" x14ac:dyDescent="0.35">
      <c r="A316" s="207" t="s">
        <v>1354</v>
      </c>
      <c r="B316" s="207" t="s">
        <v>5334</v>
      </c>
      <c r="C316" s="208">
        <v>6</v>
      </c>
    </row>
    <row r="317" spans="1:3" ht="15.5" x14ac:dyDescent="0.35">
      <c r="A317" s="207" t="s">
        <v>5335</v>
      </c>
      <c r="B317" s="207" t="s">
        <v>5336</v>
      </c>
      <c r="C317" s="208">
        <v>6</v>
      </c>
    </row>
    <row r="318" spans="1:3" ht="15.5" x14ac:dyDescent="0.35">
      <c r="A318" s="207" t="s">
        <v>3236</v>
      </c>
      <c r="B318" s="207" t="s">
        <v>5337</v>
      </c>
      <c r="C318" s="208">
        <v>4</v>
      </c>
    </row>
    <row r="319" spans="1:3" ht="15.5" x14ac:dyDescent="0.35">
      <c r="A319" s="207" t="s">
        <v>5338</v>
      </c>
      <c r="B319" s="207" t="s">
        <v>5339</v>
      </c>
      <c r="C319" s="208">
        <v>6</v>
      </c>
    </row>
    <row r="320" spans="1:3" ht="15.5" x14ac:dyDescent="0.35">
      <c r="A320" s="207" t="s">
        <v>5340</v>
      </c>
      <c r="B320" s="207" t="s">
        <v>5341</v>
      </c>
      <c r="C320" s="208">
        <v>3</v>
      </c>
    </row>
    <row r="321" spans="1:3" ht="15.5" x14ac:dyDescent="0.35">
      <c r="A321" s="207" t="s">
        <v>5342</v>
      </c>
      <c r="B321" s="207" t="s">
        <v>5343</v>
      </c>
      <c r="C321" s="208">
        <v>5</v>
      </c>
    </row>
    <row r="322" spans="1:3" ht="15.5" x14ac:dyDescent="0.35">
      <c r="A322" s="207" t="s">
        <v>5344</v>
      </c>
      <c r="B322" s="207" t="s">
        <v>5345</v>
      </c>
      <c r="C322" s="208">
        <v>4</v>
      </c>
    </row>
    <row r="323" spans="1:3" ht="15.5" x14ac:dyDescent="0.35">
      <c r="A323" s="207" t="s">
        <v>5346</v>
      </c>
      <c r="B323" s="207" t="s">
        <v>5347</v>
      </c>
      <c r="C323" s="208">
        <v>3</v>
      </c>
    </row>
    <row r="324" spans="1:3" ht="15.5" x14ac:dyDescent="0.35">
      <c r="A324" s="207" t="s">
        <v>5348</v>
      </c>
      <c r="B324" s="207" t="s">
        <v>5349</v>
      </c>
      <c r="C324" s="208">
        <v>4</v>
      </c>
    </row>
    <row r="325" spans="1:3" ht="15.5" x14ac:dyDescent="0.35">
      <c r="A325" s="207" t="s">
        <v>5350</v>
      </c>
      <c r="B325" s="207" t="s">
        <v>5351</v>
      </c>
      <c r="C325" s="208">
        <v>5</v>
      </c>
    </row>
    <row r="326" spans="1:3" ht="15.5" x14ac:dyDescent="0.35">
      <c r="A326" s="207" t="s">
        <v>5352</v>
      </c>
      <c r="B326" s="207" t="s">
        <v>5353</v>
      </c>
      <c r="C326" s="208">
        <v>4</v>
      </c>
    </row>
    <row r="327" spans="1:3" ht="15.5" x14ac:dyDescent="0.35">
      <c r="A327" s="207" t="s">
        <v>5354</v>
      </c>
      <c r="B327" s="207" t="s">
        <v>5355</v>
      </c>
      <c r="C327" s="208">
        <v>5</v>
      </c>
    </row>
    <row r="328" spans="1:3" ht="15.5" x14ac:dyDescent="0.35">
      <c r="A328" s="207" t="s">
        <v>5356</v>
      </c>
      <c r="B328" s="207" t="s">
        <v>5357</v>
      </c>
      <c r="C328" s="208">
        <v>4</v>
      </c>
    </row>
    <row r="329" spans="1:3" ht="15.5" x14ac:dyDescent="0.35">
      <c r="A329" s="207" t="s">
        <v>5358</v>
      </c>
      <c r="B329" s="207" t="s">
        <v>5359</v>
      </c>
      <c r="C329" s="208">
        <v>4</v>
      </c>
    </row>
    <row r="330" spans="1:3" ht="15.5" x14ac:dyDescent="0.35">
      <c r="A330" s="207" t="s">
        <v>5360</v>
      </c>
      <c r="B330" s="207" t="s">
        <v>5361</v>
      </c>
      <c r="C330" s="208">
        <v>5</v>
      </c>
    </row>
    <row r="331" spans="1:3" ht="31" x14ac:dyDescent="0.35">
      <c r="A331" s="207" t="s">
        <v>5362</v>
      </c>
      <c r="B331" s="207" t="s">
        <v>5363</v>
      </c>
      <c r="C331" s="208">
        <v>6</v>
      </c>
    </row>
    <row r="332" spans="1:3" ht="15.5" x14ac:dyDescent="0.35">
      <c r="A332" s="207" t="s">
        <v>5364</v>
      </c>
      <c r="B332" s="207" t="s">
        <v>5365</v>
      </c>
      <c r="C332" s="208">
        <v>5</v>
      </c>
    </row>
    <row r="333" spans="1:3" ht="15.5" x14ac:dyDescent="0.35">
      <c r="A333" s="207" t="s">
        <v>1163</v>
      </c>
      <c r="B333" s="207" t="s">
        <v>5366</v>
      </c>
      <c r="C333" s="208">
        <v>5</v>
      </c>
    </row>
    <row r="334" spans="1:3" ht="15.5" x14ac:dyDescent="0.35">
      <c r="A334" s="207" t="s">
        <v>5367</v>
      </c>
      <c r="B334" s="207" t="s">
        <v>5368</v>
      </c>
      <c r="C334" s="208">
        <v>6</v>
      </c>
    </row>
    <row r="335" spans="1:3" ht="15.5" x14ac:dyDescent="0.35">
      <c r="A335" s="207" t="s">
        <v>5369</v>
      </c>
      <c r="B335" s="207" t="s">
        <v>5370</v>
      </c>
      <c r="C335" s="208">
        <v>5</v>
      </c>
    </row>
    <row r="336" spans="1:3" ht="15.5" x14ac:dyDescent="0.35">
      <c r="A336" s="207" t="s">
        <v>5371</v>
      </c>
      <c r="B336" s="207" t="s">
        <v>5372</v>
      </c>
      <c r="C336" s="208">
        <v>5</v>
      </c>
    </row>
    <row r="337" spans="1:3" ht="15.5" x14ac:dyDescent="0.35">
      <c r="A337" s="207" t="s">
        <v>5373</v>
      </c>
      <c r="B337" s="207" t="s">
        <v>5374</v>
      </c>
      <c r="C337" s="208">
        <v>6</v>
      </c>
    </row>
    <row r="338" spans="1:3" ht="15.5" x14ac:dyDescent="0.35">
      <c r="A338" s="207" t="s">
        <v>5375</v>
      </c>
      <c r="B338" s="207" t="s">
        <v>5376</v>
      </c>
      <c r="C338" s="208">
        <v>6</v>
      </c>
    </row>
    <row r="339" spans="1:3" ht="15.5" x14ac:dyDescent="0.35">
      <c r="A339" s="207" t="s">
        <v>175</v>
      </c>
      <c r="B339" s="207" t="s">
        <v>5377</v>
      </c>
      <c r="C339" s="208">
        <v>6</v>
      </c>
    </row>
    <row r="340" spans="1:3" ht="15.5" x14ac:dyDescent="0.35">
      <c r="A340" s="207" t="s">
        <v>5378</v>
      </c>
      <c r="B340" s="207" t="s">
        <v>5379</v>
      </c>
      <c r="C340" s="208">
        <v>6</v>
      </c>
    </row>
    <row r="341" spans="1:3" ht="15.5" x14ac:dyDescent="0.35">
      <c r="A341" s="207" t="s">
        <v>5380</v>
      </c>
      <c r="B341" s="207" t="s">
        <v>5381</v>
      </c>
      <c r="C341" s="208">
        <v>6</v>
      </c>
    </row>
    <row r="342" spans="1:3" ht="15.5" x14ac:dyDescent="0.35">
      <c r="A342" s="207" t="s">
        <v>5382</v>
      </c>
      <c r="B342" s="207" t="s">
        <v>5383</v>
      </c>
      <c r="C342" s="208">
        <v>5</v>
      </c>
    </row>
    <row r="343" spans="1:3" ht="15.5" x14ac:dyDescent="0.35">
      <c r="A343" s="207" t="s">
        <v>357</v>
      </c>
      <c r="B343" s="207" t="s">
        <v>5384</v>
      </c>
      <c r="C343" s="208">
        <v>6</v>
      </c>
    </row>
    <row r="344" spans="1:3" ht="15.5" x14ac:dyDescent="0.35">
      <c r="A344" s="207" t="s">
        <v>477</v>
      </c>
      <c r="B344" s="207" t="s">
        <v>5385</v>
      </c>
      <c r="C344" s="208">
        <v>5</v>
      </c>
    </row>
    <row r="345" spans="1:3" ht="15.5" x14ac:dyDescent="0.35">
      <c r="A345" s="207" t="s">
        <v>5386</v>
      </c>
      <c r="B345" s="207" t="s">
        <v>5387</v>
      </c>
      <c r="C345" s="208">
        <v>6</v>
      </c>
    </row>
    <row r="346" spans="1:3" ht="15.5" x14ac:dyDescent="0.35">
      <c r="A346" s="207" t="s">
        <v>5388</v>
      </c>
      <c r="B346" s="207" t="s">
        <v>5389</v>
      </c>
      <c r="C346" s="208">
        <v>6</v>
      </c>
    </row>
    <row r="347" spans="1:3" ht="15.5" x14ac:dyDescent="0.35">
      <c r="A347" s="207" t="s">
        <v>493</v>
      </c>
      <c r="B347" s="207" t="s">
        <v>5390</v>
      </c>
      <c r="C347" s="208">
        <v>4</v>
      </c>
    </row>
    <row r="348" spans="1:3" ht="15.5" x14ac:dyDescent="0.35">
      <c r="A348" s="207" t="s">
        <v>5391</v>
      </c>
      <c r="B348" s="207" t="s">
        <v>5392</v>
      </c>
      <c r="C348" s="208">
        <v>5</v>
      </c>
    </row>
    <row r="349" spans="1:3" ht="15.5" x14ac:dyDescent="0.35">
      <c r="A349" s="207" t="s">
        <v>5393</v>
      </c>
      <c r="B349" s="207" t="s">
        <v>5394</v>
      </c>
      <c r="C349" s="208">
        <v>4</v>
      </c>
    </row>
    <row r="350" spans="1:3" ht="15.5" x14ac:dyDescent="0.35">
      <c r="A350" s="207" t="s">
        <v>5395</v>
      </c>
      <c r="B350" s="207" t="s">
        <v>5396</v>
      </c>
      <c r="C350" s="208">
        <v>3</v>
      </c>
    </row>
    <row r="351" spans="1:3" ht="15.5" x14ac:dyDescent="0.35">
      <c r="A351" s="207" t="s">
        <v>5397</v>
      </c>
      <c r="B351" s="207" t="s">
        <v>5398</v>
      </c>
      <c r="C351" s="208">
        <v>2</v>
      </c>
    </row>
    <row r="352" spans="1:3" ht="15.5" x14ac:dyDescent="0.35">
      <c r="A352" s="207" t="s">
        <v>5399</v>
      </c>
      <c r="B352" s="207" t="s">
        <v>5400</v>
      </c>
      <c r="C352" s="208">
        <v>3</v>
      </c>
    </row>
    <row r="353" spans="1:3" ht="15.5" x14ac:dyDescent="0.35">
      <c r="A353" s="207" t="s">
        <v>5401</v>
      </c>
      <c r="B353" s="207" t="s">
        <v>4771</v>
      </c>
      <c r="C353" s="208">
        <v>2</v>
      </c>
    </row>
    <row r="354" spans="1:3" ht="15.5" x14ac:dyDescent="0.35">
      <c r="A354" s="207" t="s">
        <v>5402</v>
      </c>
      <c r="B354" s="207" t="s">
        <v>5403</v>
      </c>
      <c r="C354" s="208">
        <v>7</v>
      </c>
    </row>
    <row r="355" spans="1:3" ht="15.5" x14ac:dyDescent="0.35">
      <c r="A355" s="207" t="s">
        <v>5404</v>
      </c>
      <c r="B355" s="207" t="s">
        <v>5405</v>
      </c>
      <c r="C355" s="208">
        <v>6</v>
      </c>
    </row>
    <row r="356" spans="1:3" ht="15.5" x14ac:dyDescent="0.35">
      <c r="A356" s="207" t="s">
        <v>5406</v>
      </c>
      <c r="B356" s="207" t="s">
        <v>5407</v>
      </c>
      <c r="C356" s="208">
        <v>7</v>
      </c>
    </row>
    <row r="357" spans="1:3" ht="15.5" x14ac:dyDescent="0.35">
      <c r="A357" s="207" t="s">
        <v>5408</v>
      </c>
      <c r="B357" s="207" t="s">
        <v>5409</v>
      </c>
      <c r="C357" s="208">
        <v>5</v>
      </c>
    </row>
    <row r="358" spans="1:3" ht="15.5" x14ac:dyDescent="0.35">
      <c r="A358" s="207" t="s">
        <v>5410</v>
      </c>
      <c r="B358" s="207" t="s">
        <v>5411</v>
      </c>
      <c r="C358" s="208">
        <v>5</v>
      </c>
    </row>
    <row r="359" spans="1:3" ht="15.5" x14ac:dyDescent="0.35">
      <c r="A359" s="207" t="s">
        <v>5412</v>
      </c>
      <c r="B359" s="207" t="s">
        <v>5413</v>
      </c>
      <c r="C359" s="208">
        <v>6</v>
      </c>
    </row>
    <row r="360" spans="1:3" ht="15.5" x14ac:dyDescent="0.35">
      <c r="A360" s="207" t="s">
        <v>5414</v>
      </c>
      <c r="B360" s="207" t="s">
        <v>5415</v>
      </c>
      <c r="C360" s="208">
        <v>5</v>
      </c>
    </row>
    <row r="361" spans="1:3" ht="15.5" x14ac:dyDescent="0.35">
      <c r="A361" s="207" t="s">
        <v>5416</v>
      </c>
      <c r="B361" s="207" t="s">
        <v>5417</v>
      </c>
      <c r="C361" s="208">
        <v>4</v>
      </c>
    </row>
    <row r="362" spans="1:3" ht="15.5" x14ac:dyDescent="0.35">
      <c r="A362" s="207" t="s">
        <v>5418</v>
      </c>
      <c r="B362" s="207" t="s">
        <v>5419</v>
      </c>
      <c r="C362" s="208">
        <v>2</v>
      </c>
    </row>
    <row r="363" spans="1:3" ht="15.5" x14ac:dyDescent="0.35">
      <c r="A363" s="207" t="s">
        <v>5420</v>
      </c>
      <c r="B363" s="207" t="s">
        <v>5421</v>
      </c>
      <c r="C363" s="208">
        <v>4</v>
      </c>
    </row>
    <row r="364" spans="1:3" ht="15.5" x14ac:dyDescent="0.35">
      <c r="A364" s="207" t="s">
        <v>5422</v>
      </c>
      <c r="B364" s="207" t="s">
        <v>5423</v>
      </c>
      <c r="C364" s="208">
        <v>4</v>
      </c>
    </row>
    <row r="365" spans="1:3" ht="15.5" x14ac:dyDescent="0.35">
      <c r="A365" s="207" t="s">
        <v>5424</v>
      </c>
      <c r="B365" s="207" t="s">
        <v>5425</v>
      </c>
      <c r="C365" s="208">
        <v>5</v>
      </c>
    </row>
    <row r="366" spans="1:3" ht="15.5" x14ac:dyDescent="0.35">
      <c r="A366" s="207" t="s">
        <v>5426</v>
      </c>
      <c r="B366" s="207" t="s">
        <v>5427</v>
      </c>
      <c r="C366" s="208">
        <v>2</v>
      </c>
    </row>
    <row r="367" spans="1:3" ht="15.5" x14ac:dyDescent="0.35">
      <c r="A367" s="207" t="s">
        <v>5428</v>
      </c>
      <c r="B367" s="207" t="s">
        <v>5429</v>
      </c>
      <c r="C367" s="208">
        <v>4</v>
      </c>
    </row>
    <row r="368" spans="1:3" ht="15.5" x14ac:dyDescent="0.35">
      <c r="A368" s="207" t="s">
        <v>5430</v>
      </c>
      <c r="B368" s="207" t="s">
        <v>5431</v>
      </c>
      <c r="C368" s="208">
        <v>4</v>
      </c>
    </row>
    <row r="369" spans="1:3" ht="15.5" x14ac:dyDescent="0.35">
      <c r="A369" s="207" t="s">
        <v>5432</v>
      </c>
      <c r="B369" s="207" t="s">
        <v>5433</v>
      </c>
      <c r="C369" s="208">
        <v>5</v>
      </c>
    </row>
    <row r="370" spans="1:3" ht="15.5" x14ac:dyDescent="0.35">
      <c r="A370" s="207" t="s">
        <v>5434</v>
      </c>
      <c r="B370" s="207" t="s">
        <v>5435</v>
      </c>
      <c r="C370" s="208">
        <v>8</v>
      </c>
    </row>
    <row r="371" spans="1:3" ht="15.5" x14ac:dyDescent="0.35">
      <c r="A371" s="207" t="s">
        <v>5436</v>
      </c>
      <c r="B371" s="207" t="s">
        <v>5437</v>
      </c>
      <c r="C371" s="208">
        <v>3</v>
      </c>
    </row>
    <row r="372" spans="1:3" ht="15.5" x14ac:dyDescent="0.35">
      <c r="A372" s="207" t="s">
        <v>5438</v>
      </c>
      <c r="B372" s="207" t="s">
        <v>5439</v>
      </c>
      <c r="C372" s="208">
        <v>4</v>
      </c>
    </row>
    <row r="373" spans="1:3" ht="15.5" x14ac:dyDescent="0.35">
      <c r="A373" s="207" t="s">
        <v>5440</v>
      </c>
      <c r="B373" s="207" t="s">
        <v>5441</v>
      </c>
      <c r="C373" s="208">
        <v>4</v>
      </c>
    </row>
    <row r="374" spans="1:3" ht="31" x14ac:dyDescent="0.35">
      <c r="A374" s="207" t="s">
        <v>5442</v>
      </c>
      <c r="B374" s="207" t="s">
        <v>5443</v>
      </c>
      <c r="C374" s="208">
        <v>4</v>
      </c>
    </row>
    <row r="375" spans="1:3" ht="15.5" x14ac:dyDescent="0.35">
      <c r="A375" s="207" t="s">
        <v>5444</v>
      </c>
      <c r="B375" s="207" t="s">
        <v>5445</v>
      </c>
      <c r="C375" s="208">
        <v>5</v>
      </c>
    </row>
    <row r="376" spans="1:3" ht="15.5" x14ac:dyDescent="0.35">
      <c r="A376" s="207" t="s">
        <v>585</v>
      </c>
      <c r="B376" s="207" t="s">
        <v>5446</v>
      </c>
      <c r="C376" s="208">
        <v>5</v>
      </c>
    </row>
    <row r="377" spans="1:3" ht="15.5" x14ac:dyDescent="0.35">
      <c r="A377" s="207" t="s">
        <v>506</v>
      </c>
      <c r="B377" s="207" t="s">
        <v>5447</v>
      </c>
      <c r="C377" s="208">
        <v>5</v>
      </c>
    </row>
    <row r="378" spans="1:3" ht="15.5" x14ac:dyDescent="0.35">
      <c r="A378" s="207" t="s">
        <v>5448</v>
      </c>
      <c r="B378" s="207" t="s">
        <v>5449</v>
      </c>
      <c r="C378" s="208">
        <v>4</v>
      </c>
    </row>
    <row r="379" spans="1:3" ht="15.5" x14ac:dyDescent="0.35">
      <c r="A379" s="207" t="s">
        <v>5450</v>
      </c>
      <c r="B379" s="207" t="s">
        <v>5451</v>
      </c>
      <c r="C379" s="208">
        <v>6</v>
      </c>
    </row>
    <row r="380" spans="1:3" ht="15.5" x14ac:dyDescent="0.35">
      <c r="A380" s="207" t="s">
        <v>5452</v>
      </c>
      <c r="B380" s="207" t="s">
        <v>5453</v>
      </c>
      <c r="C380" s="208">
        <v>4</v>
      </c>
    </row>
    <row r="381" spans="1:3" ht="15.5" x14ac:dyDescent="0.35">
      <c r="A381" s="207" t="s">
        <v>5454</v>
      </c>
      <c r="B381" s="207" t="s">
        <v>4771</v>
      </c>
      <c r="C381" s="208">
        <v>2</v>
      </c>
    </row>
    <row r="382" spans="1:3" ht="15.5" x14ac:dyDescent="0.35">
      <c r="A382" s="207" t="s">
        <v>5455</v>
      </c>
      <c r="B382" s="207" t="s">
        <v>5456</v>
      </c>
      <c r="C382" s="208">
        <v>4</v>
      </c>
    </row>
    <row r="383" spans="1:3" ht="15.5" x14ac:dyDescent="0.35">
      <c r="A383" s="207" t="s">
        <v>5457</v>
      </c>
      <c r="B383" s="207" t="s">
        <v>5458</v>
      </c>
      <c r="C383" s="208">
        <v>1</v>
      </c>
    </row>
    <row r="384" spans="1:3" ht="15.5" x14ac:dyDescent="0.35">
      <c r="A384" s="207" t="s">
        <v>5459</v>
      </c>
      <c r="B384" s="207" t="s">
        <v>5460</v>
      </c>
      <c r="C384" s="208">
        <v>4</v>
      </c>
    </row>
    <row r="385" spans="1:3" ht="15.5" x14ac:dyDescent="0.35">
      <c r="A385" s="207" t="s">
        <v>5461</v>
      </c>
      <c r="B385" s="207" t="s">
        <v>5462</v>
      </c>
      <c r="C385" s="208">
        <v>3</v>
      </c>
    </row>
    <row r="386" spans="1:3" ht="15.5" x14ac:dyDescent="0.35">
      <c r="A386" s="207" t="s">
        <v>5463</v>
      </c>
      <c r="B386" s="207" t="s">
        <v>5464</v>
      </c>
      <c r="C386" s="208">
        <v>5</v>
      </c>
    </row>
    <row r="387" spans="1:3" ht="15.5" x14ac:dyDescent="0.35">
      <c r="A387" s="207" t="s">
        <v>5465</v>
      </c>
      <c r="B387" s="207" t="s">
        <v>5466</v>
      </c>
      <c r="C387" s="208">
        <v>4</v>
      </c>
    </row>
    <row r="388" spans="1:3" ht="15.5" x14ac:dyDescent="0.35">
      <c r="A388" s="207" t="s">
        <v>5467</v>
      </c>
      <c r="B388" s="207" t="s">
        <v>5468</v>
      </c>
      <c r="C388" s="208">
        <v>4</v>
      </c>
    </row>
    <row r="389" spans="1:3" ht="15.5" x14ac:dyDescent="0.35">
      <c r="A389" s="207" t="s">
        <v>5469</v>
      </c>
      <c r="B389" s="207" t="s">
        <v>5470</v>
      </c>
      <c r="C389" s="208">
        <v>5</v>
      </c>
    </row>
    <row r="390" spans="1:3" ht="15.5" x14ac:dyDescent="0.35">
      <c r="A390" s="207" t="s">
        <v>5471</v>
      </c>
      <c r="B390" s="207" t="s">
        <v>5472</v>
      </c>
      <c r="C390" s="208">
        <v>1</v>
      </c>
    </row>
    <row r="391" spans="1:3" ht="15.5" x14ac:dyDescent="0.35">
      <c r="A391" s="207" t="s">
        <v>5473</v>
      </c>
      <c r="B391" s="207" t="s">
        <v>5474</v>
      </c>
      <c r="C391" s="208">
        <v>1</v>
      </c>
    </row>
    <row r="392" spans="1:3" ht="15.5" x14ac:dyDescent="0.35">
      <c r="A392" s="207" t="s">
        <v>5475</v>
      </c>
      <c r="B392" s="207" t="s">
        <v>4771</v>
      </c>
      <c r="C392" s="208">
        <v>2</v>
      </c>
    </row>
    <row r="393" spans="1:3" ht="15.5" x14ac:dyDescent="0.35">
      <c r="A393" s="207" t="s">
        <v>5476</v>
      </c>
      <c r="B393" s="207" t="s">
        <v>5477</v>
      </c>
      <c r="C393" s="208">
        <v>1</v>
      </c>
    </row>
    <row r="394" spans="1:3" ht="15.5" x14ac:dyDescent="0.35">
      <c r="A394" s="207" t="s">
        <v>5478</v>
      </c>
      <c r="B394" s="207" t="s">
        <v>5479</v>
      </c>
      <c r="C394" s="208">
        <v>1</v>
      </c>
    </row>
    <row r="395" spans="1:3" ht="15.5" x14ac:dyDescent="0.35">
      <c r="A395" s="207" t="s">
        <v>5480</v>
      </c>
      <c r="B395" s="207" t="s">
        <v>5481</v>
      </c>
      <c r="C395" s="208">
        <v>1</v>
      </c>
    </row>
    <row r="396" spans="1:3" ht="15.5" x14ac:dyDescent="0.35">
      <c r="A396" s="207" t="s">
        <v>5482</v>
      </c>
      <c r="B396" s="207" t="s">
        <v>5483</v>
      </c>
      <c r="C396" s="208">
        <v>1</v>
      </c>
    </row>
    <row r="397" spans="1:3" ht="15.5" x14ac:dyDescent="0.35">
      <c r="A397" s="207" t="s">
        <v>5484</v>
      </c>
      <c r="B397" s="207" t="s">
        <v>5485</v>
      </c>
      <c r="C397" s="208">
        <v>1</v>
      </c>
    </row>
    <row r="398" spans="1:3" ht="15.5" x14ac:dyDescent="0.35">
      <c r="A398" s="207" t="s">
        <v>5486</v>
      </c>
      <c r="B398" s="207" t="s">
        <v>5487</v>
      </c>
      <c r="C398" s="208">
        <v>1</v>
      </c>
    </row>
    <row r="399" spans="1:3" ht="15.5" x14ac:dyDescent="0.35">
      <c r="A399" s="207" t="s">
        <v>5488</v>
      </c>
      <c r="B399" s="207" t="s">
        <v>5489</v>
      </c>
      <c r="C399" s="208">
        <v>1</v>
      </c>
    </row>
    <row r="400" spans="1:3" ht="15.5" x14ac:dyDescent="0.35">
      <c r="A400" s="207" t="s">
        <v>5490</v>
      </c>
      <c r="B400" s="207" t="s">
        <v>5491</v>
      </c>
      <c r="C400" s="208">
        <v>1</v>
      </c>
    </row>
    <row r="401" spans="1:3" ht="15.5" x14ac:dyDescent="0.35">
      <c r="A401" s="207" t="s">
        <v>5492</v>
      </c>
      <c r="B401" s="207" t="s">
        <v>5493</v>
      </c>
      <c r="C401" s="208">
        <v>1</v>
      </c>
    </row>
    <row r="402" spans="1:3" ht="15.5" x14ac:dyDescent="0.35">
      <c r="A402" s="207" t="s">
        <v>5494</v>
      </c>
      <c r="B402" s="207" t="s">
        <v>5495</v>
      </c>
      <c r="C402" s="208">
        <v>1</v>
      </c>
    </row>
    <row r="403" spans="1:3" ht="15.5" x14ac:dyDescent="0.35">
      <c r="A403" s="207" t="s">
        <v>5496</v>
      </c>
      <c r="B403" s="207" t="s">
        <v>5497</v>
      </c>
      <c r="C403" s="208">
        <v>1</v>
      </c>
    </row>
    <row r="404" spans="1:3" ht="15.5" x14ac:dyDescent="0.35">
      <c r="A404" s="207" t="s">
        <v>5498</v>
      </c>
      <c r="B404" s="207" t="s">
        <v>5499</v>
      </c>
      <c r="C404" s="208">
        <v>1</v>
      </c>
    </row>
    <row r="405" spans="1:3" ht="15.5" x14ac:dyDescent="0.35">
      <c r="A405" s="207" t="s">
        <v>5500</v>
      </c>
      <c r="B405" s="207" t="s">
        <v>5501</v>
      </c>
      <c r="C405" s="208">
        <v>1</v>
      </c>
    </row>
    <row r="406" spans="1:3" ht="15.5" x14ac:dyDescent="0.35">
      <c r="A406" s="207" t="s">
        <v>5502</v>
      </c>
      <c r="B406" s="207" t="s">
        <v>5503</v>
      </c>
      <c r="C406" s="208">
        <v>1</v>
      </c>
    </row>
    <row r="407" spans="1:3" ht="15.5" x14ac:dyDescent="0.35">
      <c r="A407" s="207" t="s">
        <v>5504</v>
      </c>
      <c r="B407" s="207" t="s">
        <v>5505</v>
      </c>
      <c r="C407" s="208">
        <v>1</v>
      </c>
    </row>
    <row r="408" spans="1:3" ht="15.5" x14ac:dyDescent="0.35">
      <c r="A408" s="207" t="s">
        <v>5506</v>
      </c>
      <c r="B408" s="207" t="s">
        <v>5507</v>
      </c>
      <c r="C408" s="208">
        <v>1</v>
      </c>
    </row>
    <row r="409" spans="1:3" ht="15.5" x14ac:dyDescent="0.35">
      <c r="A409" s="207" t="s">
        <v>5508</v>
      </c>
      <c r="B409" s="207" t="s">
        <v>5509</v>
      </c>
      <c r="C409" s="208">
        <v>1</v>
      </c>
    </row>
    <row r="410" spans="1:3" ht="15.5" x14ac:dyDescent="0.35">
      <c r="A410" s="207" t="s">
        <v>5510</v>
      </c>
      <c r="B410" s="207" t="s">
        <v>5511</v>
      </c>
      <c r="C410" s="208">
        <v>1</v>
      </c>
    </row>
    <row r="411" spans="1:3" ht="15.5" x14ac:dyDescent="0.35">
      <c r="A411" s="207" t="s">
        <v>5512</v>
      </c>
      <c r="B411" s="207" t="s">
        <v>5513</v>
      </c>
      <c r="C411" s="208">
        <v>1</v>
      </c>
    </row>
    <row r="412" spans="1:3" ht="15.5" x14ac:dyDescent="0.35">
      <c r="A412" s="207" t="s">
        <v>5514</v>
      </c>
      <c r="B412" s="207" t="s">
        <v>5515</v>
      </c>
      <c r="C412" s="208">
        <v>1</v>
      </c>
    </row>
    <row r="413" spans="1:3" ht="15.5" x14ac:dyDescent="0.35">
      <c r="A413" s="207" t="s">
        <v>5516</v>
      </c>
      <c r="B413" s="207" t="s">
        <v>5517</v>
      </c>
      <c r="C413" s="208">
        <v>1</v>
      </c>
    </row>
    <row r="414" spans="1:3" ht="15.5" x14ac:dyDescent="0.35">
      <c r="A414" s="207" t="s">
        <v>5518</v>
      </c>
      <c r="B414" s="207" t="s">
        <v>5519</v>
      </c>
      <c r="C414" s="208">
        <v>1</v>
      </c>
    </row>
    <row r="415" spans="1:3" ht="15.5" x14ac:dyDescent="0.35">
      <c r="A415" s="207" t="s">
        <v>5520</v>
      </c>
      <c r="B415" s="207" t="s">
        <v>5521</v>
      </c>
      <c r="C415" s="208">
        <v>1</v>
      </c>
    </row>
    <row r="416" spans="1:3" ht="15.5" x14ac:dyDescent="0.35">
      <c r="A416" s="207" t="s">
        <v>5522</v>
      </c>
      <c r="B416" s="207" t="s">
        <v>5523</v>
      </c>
      <c r="C416" s="208">
        <v>1</v>
      </c>
    </row>
    <row r="417" spans="1:3" ht="15.5" x14ac:dyDescent="0.35">
      <c r="A417" s="207" t="s">
        <v>5524</v>
      </c>
      <c r="B417" s="207" t="s">
        <v>5525</v>
      </c>
      <c r="C417" s="208">
        <v>1</v>
      </c>
    </row>
    <row r="418" spans="1:3" ht="15.5" x14ac:dyDescent="0.35">
      <c r="A418" s="207" t="s">
        <v>5526</v>
      </c>
      <c r="B418" s="207" t="s">
        <v>5527</v>
      </c>
      <c r="C418" s="208">
        <v>1</v>
      </c>
    </row>
    <row r="419" spans="1:3" ht="15.5" x14ac:dyDescent="0.35">
      <c r="A419" s="207" t="s">
        <v>5528</v>
      </c>
      <c r="B419" s="207" t="s">
        <v>5529</v>
      </c>
      <c r="C419" s="208">
        <v>1</v>
      </c>
    </row>
    <row r="420" spans="1:3" ht="15.5" x14ac:dyDescent="0.35">
      <c r="A420" s="207" t="s">
        <v>5530</v>
      </c>
      <c r="B420" s="207" t="s">
        <v>5531</v>
      </c>
      <c r="C420" s="208">
        <v>1</v>
      </c>
    </row>
    <row r="421" spans="1:3" ht="15.5" x14ac:dyDescent="0.35">
      <c r="A421" s="207" t="s">
        <v>5532</v>
      </c>
      <c r="B421" s="207" t="s">
        <v>5533</v>
      </c>
      <c r="C421" s="208">
        <v>1</v>
      </c>
    </row>
    <row r="422" spans="1:3" ht="15.5" x14ac:dyDescent="0.35">
      <c r="A422" s="207" t="s">
        <v>5534</v>
      </c>
      <c r="B422" s="207" t="s">
        <v>5535</v>
      </c>
      <c r="C422" s="208">
        <v>1</v>
      </c>
    </row>
    <row r="423" spans="1:3" ht="15.5" x14ac:dyDescent="0.35">
      <c r="A423" s="207" t="s">
        <v>5536</v>
      </c>
      <c r="B423" s="207" t="s">
        <v>5537</v>
      </c>
      <c r="C423" s="208">
        <v>1</v>
      </c>
    </row>
    <row r="424" spans="1:3" ht="15.5" x14ac:dyDescent="0.35">
      <c r="A424" s="207" t="s">
        <v>5538</v>
      </c>
      <c r="B424" s="207" t="s">
        <v>5539</v>
      </c>
      <c r="C424" s="208">
        <v>1</v>
      </c>
    </row>
    <row r="425" spans="1:3" ht="15.5" x14ac:dyDescent="0.35">
      <c r="A425" s="207" t="s">
        <v>5540</v>
      </c>
      <c r="B425" s="207" t="s">
        <v>5541</v>
      </c>
      <c r="C425" s="208">
        <v>1</v>
      </c>
    </row>
    <row r="426" spans="1:3" ht="15.5" x14ac:dyDescent="0.35">
      <c r="A426" s="207" t="s">
        <v>5542</v>
      </c>
      <c r="B426" s="207" t="s">
        <v>5543</v>
      </c>
      <c r="C426" s="208">
        <v>1</v>
      </c>
    </row>
    <row r="427" spans="1:3" ht="15.5" x14ac:dyDescent="0.35">
      <c r="A427" s="207" t="s">
        <v>5544</v>
      </c>
      <c r="B427" s="207" t="s">
        <v>5545</v>
      </c>
      <c r="C427" s="208">
        <v>1</v>
      </c>
    </row>
    <row r="428" spans="1:3" ht="15.5" x14ac:dyDescent="0.35">
      <c r="A428" s="207" t="s">
        <v>5546</v>
      </c>
      <c r="B428" s="207" t="s">
        <v>5547</v>
      </c>
      <c r="C428" s="208">
        <v>1</v>
      </c>
    </row>
    <row r="429" spans="1:3" ht="15.5" x14ac:dyDescent="0.35">
      <c r="A429" s="207" t="s">
        <v>5548</v>
      </c>
      <c r="B429" s="207" t="s">
        <v>5535</v>
      </c>
      <c r="C429" s="208">
        <v>1</v>
      </c>
    </row>
    <row r="430" spans="1:3" ht="15.5" x14ac:dyDescent="0.35">
      <c r="A430" s="207" t="s">
        <v>5549</v>
      </c>
      <c r="B430" s="207" t="s">
        <v>5550</v>
      </c>
      <c r="C430" s="208">
        <v>1</v>
      </c>
    </row>
    <row r="431" spans="1:3" ht="15.5" x14ac:dyDescent="0.35">
      <c r="A431" s="207" t="s">
        <v>5551</v>
      </c>
      <c r="B431" s="207" t="s">
        <v>5552</v>
      </c>
      <c r="C431" s="208">
        <v>1</v>
      </c>
    </row>
    <row r="432" spans="1:3" ht="15.5" x14ac:dyDescent="0.35">
      <c r="A432" s="207" t="s">
        <v>5553</v>
      </c>
      <c r="B432" s="207" t="s">
        <v>5554</v>
      </c>
      <c r="C432" s="208">
        <v>1</v>
      </c>
    </row>
    <row r="433" spans="1:3" ht="15.5" x14ac:dyDescent="0.35">
      <c r="A433" s="207" t="s">
        <v>5555</v>
      </c>
      <c r="B433" s="207" t="s">
        <v>5556</v>
      </c>
      <c r="C433" s="208">
        <v>1</v>
      </c>
    </row>
    <row r="434" spans="1:3" ht="15.5" x14ac:dyDescent="0.35">
      <c r="A434" s="207" t="s">
        <v>5557</v>
      </c>
      <c r="B434" s="207" t="s">
        <v>5558</v>
      </c>
      <c r="C434" s="208">
        <v>1</v>
      </c>
    </row>
    <row r="435" spans="1:3" ht="15.5" x14ac:dyDescent="0.35">
      <c r="A435" s="207" t="s">
        <v>5559</v>
      </c>
      <c r="B435" s="207" t="s">
        <v>5560</v>
      </c>
      <c r="C435" s="208">
        <v>1</v>
      </c>
    </row>
    <row r="436" spans="1:3" ht="15.5" x14ac:dyDescent="0.35">
      <c r="A436" s="207" t="s">
        <v>5561</v>
      </c>
      <c r="B436" s="207" t="s">
        <v>5562</v>
      </c>
      <c r="C436" s="208">
        <v>1</v>
      </c>
    </row>
    <row r="437" spans="1:3" ht="15.5" x14ac:dyDescent="0.35">
      <c r="A437" s="207" t="s">
        <v>5563</v>
      </c>
      <c r="B437" s="207" t="s">
        <v>5564</v>
      </c>
      <c r="C437" s="208">
        <v>1</v>
      </c>
    </row>
    <row r="438" spans="1:3" ht="15.5" x14ac:dyDescent="0.35">
      <c r="A438" s="207" t="s">
        <v>5565</v>
      </c>
      <c r="B438" s="207" t="s">
        <v>5566</v>
      </c>
      <c r="C438" s="208">
        <v>1</v>
      </c>
    </row>
    <row r="439" spans="1:3" ht="15.5" x14ac:dyDescent="0.35">
      <c r="A439" s="207" t="s">
        <v>5567</v>
      </c>
      <c r="B439" s="207" t="s">
        <v>5568</v>
      </c>
      <c r="C439" s="208">
        <v>1</v>
      </c>
    </row>
    <row r="440" spans="1:3" ht="15.5" x14ac:dyDescent="0.35">
      <c r="A440" s="207" t="s">
        <v>5569</v>
      </c>
      <c r="B440" s="207" t="s">
        <v>5570</v>
      </c>
      <c r="C440" s="208">
        <v>1</v>
      </c>
    </row>
    <row r="441" spans="1:3" ht="15.5" x14ac:dyDescent="0.35">
      <c r="A441" s="207" t="s">
        <v>5571</v>
      </c>
      <c r="B441" s="207" t="s">
        <v>5572</v>
      </c>
      <c r="C441" s="208">
        <v>1</v>
      </c>
    </row>
    <row r="442" spans="1:3" ht="15.5" x14ac:dyDescent="0.35">
      <c r="A442" s="207" t="s">
        <v>5573</v>
      </c>
      <c r="B442" s="207" t="s">
        <v>5574</v>
      </c>
      <c r="C442" s="208">
        <v>1</v>
      </c>
    </row>
    <row r="443" spans="1:3" ht="15.5" x14ac:dyDescent="0.35">
      <c r="A443" s="207" t="s">
        <v>5575</v>
      </c>
      <c r="B443" s="207" t="s">
        <v>5576</v>
      </c>
      <c r="C443" s="208">
        <v>1</v>
      </c>
    </row>
    <row r="444" spans="1:3" ht="15.5" x14ac:dyDescent="0.35">
      <c r="A444" s="207" t="s">
        <v>5577</v>
      </c>
      <c r="B444" s="207" t="s">
        <v>5578</v>
      </c>
      <c r="C444" s="208">
        <v>1</v>
      </c>
    </row>
    <row r="445" spans="1:3" ht="15.5" x14ac:dyDescent="0.35">
      <c r="A445" s="207" t="s">
        <v>5579</v>
      </c>
      <c r="B445" s="207" t="s">
        <v>5580</v>
      </c>
      <c r="C445" s="208">
        <v>1</v>
      </c>
    </row>
    <row r="446" spans="1:3" ht="15.5" x14ac:dyDescent="0.35">
      <c r="A446" s="207" t="s">
        <v>5581</v>
      </c>
      <c r="B446" s="207" t="s">
        <v>5582</v>
      </c>
      <c r="C446" s="208">
        <v>1</v>
      </c>
    </row>
    <row r="447" spans="1:3" ht="15.5" x14ac:dyDescent="0.35">
      <c r="A447" s="207" t="s">
        <v>5583</v>
      </c>
      <c r="B447" s="207" t="s">
        <v>5584</v>
      </c>
      <c r="C447" s="208">
        <v>1</v>
      </c>
    </row>
    <row r="448" spans="1:3" ht="15.5" x14ac:dyDescent="0.35">
      <c r="A448" s="207" t="s">
        <v>5585</v>
      </c>
      <c r="B448" s="207" t="s">
        <v>5586</v>
      </c>
      <c r="C448" s="208">
        <v>1</v>
      </c>
    </row>
    <row r="449" spans="1:3" ht="15.5" x14ac:dyDescent="0.35">
      <c r="A449" s="207" t="s">
        <v>5587</v>
      </c>
      <c r="B449" s="207" t="s">
        <v>5588</v>
      </c>
      <c r="C449" s="208">
        <v>1</v>
      </c>
    </row>
    <row r="450" spans="1:3" ht="15.5" x14ac:dyDescent="0.35">
      <c r="A450" s="207" t="s">
        <v>5589</v>
      </c>
      <c r="B450" s="207" t="s">
        <v>5590</v>
      </c>
      <c r="C450" s="208">
        <v>1</v>
      </c>
    </row>
    <row r="451" spans="1:3" ht="15.5" x14ac:dyDescent="0.35">
      <c r="A451" s="207" t="s">
        <v>5591</v>
      </c>
      <c r="B451" s="207" t="s">
        <v>5592</v>
      </c>
      <c r="C451" s="208">
        <v>1</v>
      </c>
    </row>
    <row r="452" spans="1:3" ht="15.5" x14ac:dyDescent="0.35">
      <c r="A452" s="207" t="s">
        <v>5593</v>
      </c>
      <c r="B452" s="207" t="s">
        <v>5594</v>
      </c>
      <c r="C452" s="208">
        <v>1</v>
      </c>
    </row>
    <row r="453" spans="1:3" ht="15.5" x14ac:dyDescent="0.35">
      <c r="A453" s="207" t="s">
        <v>5595</v>
      </c>
      <c r="B453" s="207" t="s">
        <v>5596</v>
      </c>
      <c r="C453" s="208">
        <v>1</v>
      </c>
    </row>
    <row r="454" spans="1:3" ht="15.5" x14ac:dyDescent="0.35">
      <c r="A454" s="207" t="s">
        <v>5597</v>
      </c>
      <c r="B454" s="207" t="s">
        <v>5598</v>
      </c>
      <c r="C454" s="208">
        <v>1</v>
      </c>
    </row>
    <row r="455" spans="1:3" ht="15.5" x14ac:dyDescent="0.35">
      <c r="A455" s="207" t="s">
        <v>5599</v>
      </c>
      <c r="B455" s="207" t="s">
        <v>5600</v>
      </c>
      <c r="C455" s="208">
        <v>1</v>
      </c>
    </row>
    <row r="456" spans="1:3" ht="15.5" x14ac:dyDescent="0.35">
      <c r="A456" s="207" t="s">
        <v>5601</v>
      </c>
      <c r="B456" s="207" t="s">
        <v>5602</v>
      </c>
      <c r="C456" s="208">
        <v>1</v>
      </c>
    </row>
    <row r="457" spans="1:3" ht="15.5" x14ac:dyDescent="0.35">
      <c r="A457" s="207" t="s">
        <v>5603</v>
      </c>
      <c r="B457" s="207" t="s">
        <v>5604</v>
      </c>
      <c r="C457" s="208">
        <v>1</v>
      </c>
    </row>
    <row r="458" spans="1:3" ht="15.5" x14ac:dyDescent="0.35">
      <c r="A458" s="207" t="s">
        <v>5605</v>
      </c>
      <c r="B458" s="207" t="s">
        <v>5606</v>
      </c>
      <c r="C458" s="208">
        <v>1</v>
      </c>
    </row>
    <row r="459" spans="1:3" ht="15.5" x14ac:dyDescent="0.35">
      <c r="A459" s="207" t="s">
        <v>5607</v>
      </c>
      <c r="B459" s="207" t="s">
        <v>5608</v>
      </c>
      <c r="C459" s="208">
        <v>1</v>
      </c>
    </row>
    <row r="460" spans="1:3" ht="15.5" x14ac:dyDescent="0.35">
      <c r="A460" s="207" t="s">
        <v>5609</v>
      </c>
      <c r="B460" s="207" t="s">
        <v>5610</v>
      </c>
      <c r="C460" s="208">
        <v>1</v>
      </c>
    </row>
    <row r="461" spans="1:3" ht="15.5" x14ac:dyDescent="0.35">
      <c r="A461" s="207" t="s">
        <v>5611</v>
      </c>
      <c r="B461" s="207" t="s">
        <v>5612</v>
      </c>
      <c r="C461" s="208">
        <v>1</v>
      </c>
    </row>
    <row r="462" spans="1:3" ht="15.5" x14ac:dyDescent="0.35">
      <c r="A462" s="207" t="s">
        <v>5613</v>
      </c>
      <c r="B462" s="207" t="s">
        <v>5614</v>
      </c>
      <c r="C462" s="208">
        <v>1</v>
      </c>
    </row>
    <row r="463" spans="1:3" ht="15.5" x14ac:dyDescent="0.35">
      <c r="A463" s="207" t="s">
        <v>5615</v>
      </c>
      <c r="B463" s="207" t="s">
        <v>5616</v>
      </c>
      <c r="C463" s="208">
        <v>1</v>
      </c>
    </row>
    <row r="464" spans="1:3" ht="15.5" x14ac:dyDescent="0.35">
      <c r="A464" s="207" t="s">
        <v>5617</v>
      </c>
      <c r="B464" s="207" t="s">
        <v>5618</v>
      </c>
      <c r="C464" s="208">
        <v>1</v>
      </c>
    </row>
    <row r="465" spans="1:3" ht="15.5" x14ac:dyDescent="0.35">
      <c r="A465" s="207" t="s">
        <v>5619</v>
      </c>
      <c r="B465" s="207" t="s">
        <v>5620</v>
      </c>
      <c r="C465" s="208">
        <v>1</v>
      </c>
    </row>
    <row r="466" spans="1:3" ht="15.5" x14ac:dyDescent="0.35">
      <c r="A466" s="207" t="s">
        <v>5621</v>
      </c>
      <c r="B466" s="207" t="s">
        <v>5622</v>
      </c>
      <c r="C466" s="208">
        <v>1</v>
      </c>
    </row>
    <row r="467" spans="1:3" ht="15.5" x14ac:dyDescent="0.35">
      <c r="A467" s="207" t="s">
        <v>5623</v>
      </c>
      <c r="B467" s="207" t="s">
        <v>5624</v>
      </c>
      <c r="C467" s="208">
        <v>1</v>
      </c>
    </row>
    <row r="468" spans="1:3" ht="15.5" x14ac:dyDescent="0.35">
      <c r="A468" s="207" t="s">
        <v>5625</v>
      </c>
      <c r="B468" s="207" t="s">
        <v>5626</v>
      </c>
      <c r="C468" s="208">
        <v>1</v>
      </c>
    </row>
    <row r="469" spans="1:3" ht="15.5" x14ac:dyDescent="0.35">
      <c r="A469" s="207" t="s">
        <v>5627</v>
      </c>
      <c r="B469" s="207" t="s">
        <v>5628</v>
      </c>
      <c r="C469" s="208">
        <v>1</v>
      </c>
    </row>
    <row r="470" spans="1:3" ht="15.5" x14ac:dyDescent="0.35">
      <c r="A470" s="207" t="s">
        <v>5629</v>
      </c>
      <c r="B470" s="207" t="s">
        <v>5630</v>
      </c>
      <c r="C470" s="208">
        <v>1</v>
      </c>
    </row>
    <row r="471" spans="1:3" ht="15.5" x14ac:dyDescent="0.35">
      <c r="A471" s="207" t="s">
        <v>5631</v>
      </c>
      <c r="B471" s="207" t="s">
        <v>5632</v>
      </c>
      <c r="C471" s="208">
        <v>1</v>
      </c>
    </row>
    <row r="472" spans="1:3" ht="15.5" x14ac:dyDescent="0.35">
      <c r="A472" s="207" t="s">
        <v>5633</v>
      </c>
      <c r="B472" s="207" t="s">
        <v>5634</v>
      </c>
      <c r="C472" s="208">
        <v>1</v>
      </c>
    </row>
    <row r="473" spans="1:3" ht="15.5" x14ac:dyDescent="0.35">
      <c r="A473" s="207" t="s">
        <v>5635</v>
      </c>
      <c r="B473" s="207" t="s">
        <v>5636</v>
      </c>
      <c r="C473" s="208">
        <v>1</v>
      </c>
    </row>
    <row r="474" spans="1:3" ht="15.5" x14ac:dyDescent="0.35">
      <c r="A474" s="207" t="s">
        <v>5637</v>
      </c>
      <c r="B474" s="207" t="s">
        <v>5638</v>
      </c>
      <c r="C474" s="208">
        <v>1</v>
      </c>
    </row>
    <row r="475" spans="1:3" ht="15.5" x14ac:dyDescent="0.35">
      <c r="A475" s="207" t="s">
        <v>5639</v>
      </c>
      <c r="B475" s="207" t="s">
        <v>5640</v>
      </c>
      <c r="C475" s="208">
        <v>5</v>
      </c>
    </row>
    <row r="476" spans="1:3" ht="15.5" x14ac:dyDescent="0.35">
      <c r="A476" s="207" t="s">
        <v>5641</v>
      </c>
      <c r="B476" s="207" t="s">
        <v>5642</v>
      </c>
      <c r="C476" s="208">
        <v>4</v>
      </c>
    </row>
    <row r="477" spans="1:3" ht="15.5" x14ac:dyDescent="0.35">
      <c r="A477" s="207" t="s">
        <v>5643</v>
      </c>
      <c r="B477" s="207" t="s">
        <v>5644</v>
      </c>
      <c r="C477" s="208">
        <v>1</v>
      </c>
    </row>
    <row r="478" spans="1:3" ht="15.5" x14ac:dyDescent="0.35">
      <c r="A478" s="207" t="s">
        <v>5645</v>
      </c>
      <c r="B478" s="207" t="s">
        <v>5646</v>
      </c>
      <c r="C478" s="208">
        <v>1</v>
      </c>
    </row>
    <row r="479" spans="1:3" ht="15.5" x14ac:dyDescent="0.35">
      <c r="A479" s="207" t="s">
        <v>5647</v>
      </c>
      <c r="B479" s="207" t="s">
        <v>5648</v>
      </c>
      <c r="C479" s="208">
        <v>1</v>
      </c>
    </row>
    <row r="480" spans="1:3" ht="15.5" x14ac:dyDescent="0.35">
      <c r="A480" s="207" t="s">
        <v>5649</v>
      </c>
      <c r="B480" s="207" t="s">
        <v>5650</v>
      </c>
      <c r="C480" s="208">
        <v>1</v>
      </c>
    </row>
    <row r="481" spans="1:3" ht="15.5" x14ac:dyDescent="0.35">
      <c r="A481" s="207" t="s">
        <v>5651</v>
      </c>
      <c r="B481" s="207" t="s">
        <v>5652</v>
      </c>
      <c r="C481" s="208">
        <v>1</v>
      </c>
    </row>
    <row r="482" spans="1:3" ht="15.5" x14ac:dyDescent="0.35">
      <c r="A482" s="207" t="s">
        <v>5653</v>
      </c>
      <c r="B482" s="207" t="s">
        <v>5654</v>
      </c>
      <c r="C482" s="208">
        <v>1</v>
      </c>
    </row>
    <row r="483" spans="1:3" ht="15.5" x14ac:dyDescent="0.35">
      <c r="A483" s="207" t="s">
        <v>5655</v>
      </c>
      <c r="B483" s="207" t="s">
        <v>5656</v>
      </c>
      <c r="C483" s="208">
        <v>1</v>
      </c>
    </row>
    <row r="484" spans="1:3" ht="15.5" x14ac:dyDescent="0.35">
      <c r="A484" s="207" t="s">
        <v>5657</v>
      </c>
      <c r="B484" s="207" t="s">
        <v>5658</v>
      </c>
      <c r="C484" s="208">
        <v>1</v>
      </c>
    </row>
    <row r="485" spans="1:3" ht="15.5" x14ac:dyDescent="0.35">
      <c r="A485" s="207" t="s">
        <v>5659</v>
      </c>
      <c r="B485" s="207" t="s">
        <v>5660</v>
      </c>
      <c r="C485" s="208">
        <v>1</v>
      </c>
    </row>
    <row r="486" spans="1:3" ht="15.5" x14ac:dyDescent="0.35">
      <c r="A486" s="207" t="s">
        <v>5661</v>
      </c>
      <c r="B486" s="207" t="s">
        <v>5662</v>
      </c>
      <c r="C486" s="208">
        <v>1</v>
      </c>
    </row>
    <row r="487" spans="1:3" ht="15.5" x14ac:dyDescent="0.35">
      <c r="A487" s="207" t="s">
        <v>5663</v>
      </c>
      <c r="B487" s="207" t="s">
        <v>5664</v>
      </c>
      <c r="C487" s="208">
        <v>1</v>
      </c>
    </row>
    <row r="488" spans="1:3" ht="15.5" x14ac:dyDescent="0.35">
      <c r="A488" s="207" t="s">
        <v>5665</v>
      </c>
      <c r="B488" s="207" t="s">
        <v>5666</v>
      </c>
      <c r="C488" s="208">
        <v>1</v>
      </c>
    </row>
    <row r="489" spans="1:3" ht="15.5" x14ac:dyDescent="0.35">
      <c r="A489" s="207" t="s">
        <v>5667</v>
      </c>
      <c r="B489" s="207" t="s">
        <v>5668</v>
      </c>
      <c r="C489" s="208">
        <v>1</v>
      </c>
    </row>
    <row r="490" spans="1:3" ht="15.5" x14ac:dyDescent="0.35">
      <c r="A490" s="207" t="s">
        <v>5669</v>
      </c>
      <c r="B490" s="207" t="s">
        <v>5670</v>
      </c>
      <c r="C490" s="208">
        <v>8</v>
      </c>
    </row>
    <row r="491" spans="1:3" ht="15.5" x14ac:dyDescent="0.35">
      <c r="A491" s="207" t="s">
        <v>5671</v>
      </c>
      <c r="B491" s="207" t="s">
        <v>5672</v>
      </c>
      <c r="C491" s="208">
        <v>1</v>
      </c>
    </row>
    <row r="492" spans="1:3" ht="15.5" x14ac:dyDescent="0.35">
      <c r="A492" s="207" t="s">
        <v>5673</v>
      </c>
      <c r="B492" s="207" t="s">
        <v>5674</v>
      </c>
      <c r="C492" s="208">
        <v>1</v>
      </c>
    </row>
    <row r="493" spans="1:3" ht="15.5" x14ac:dyDescent="0.35">
      <c r="A493" s="207" t="s">
        <v>5675</v>
      </c>
      <c r="B493" s="207" t="s">
        <v>5676</v>
      </c>
      <c r="C493" s="208">
        <v>1</v>
      </c>
    </row>
    <row r="494" spans="1:3" ht="15.5" x14ac:dyDescent="0.35">
      <c r="A494" s="207" t="s">
        <v>5677</v>
      </c>
      <c r="B494" s="207" t="s">
        <v>5678</v>
      </c>
      <c r="C494" s="208">
        <v>1</v>
      </c>
    </row>
    <row r="495" spans="1:3" ht="15.5" x14ac:dyDescent="0.35">
      <c r="A495" s="207" t="s">
        <v>5679</v>
      </c>
      <c r="B495" s="207" t="s">
        <v>5680</v>
      </c>
      <c r="C495" s="208">
        <v>1</v>
      </c>
    </row>
    <row r="496" spans="1:3" ht="15.5" x14ac:dyDescent="0.35">
      <c r="A496" s="207" t="s">
        <v>5681</v>
      </c>
      <c r="B496" s="207" t="s">
        <v>5682</v>
      </c>
      <c r="C496" s="208">
        <v>1</v>
      </c>
    </row>
    <row r="497" spans="1:3" ht="15.5" x14ac:dyDescent="0.35">
      <c r="A497" s="207" t="s">
        <v>5683</v>
      </c>
      <c r="B497" s="207" t="s">
        <v>5684</v>
      </c>
      <c r="C497" s="208">
        <v>1</v>
      </c>
    </row>
    <row r="498" spans="1:3" ht="15.5" x14ac:dyDescent="0.35">
      <c r="A498" s="207" t="s">
        <v>5685</v>
      </c>
      <c r="B498" s="207" t="s">
        <v>5686</v>
      </c>
      <c r="C498" s="208">
        <v>1</v>
      </c>
    </row>
    <row r="499" spans="1:3" ht="15.5" x14ac:dyDescent="0.35">
      <c r="A499" s="207" t="s">
        <v>5687</v>
      </c>
      <c r="B499" s="207" t="s">
        <v>5688</v>
      </c>
      <c r="C499" s="208">
        <v>1</v>
      </c>
    </row>
    <row r="500" spans="1:3" ht="15.5" x14ac:dyDescent="0.35">
      <c r="A500" s="207" t="s">
        <v>5689</v>
      </c>
      <c r="B500" s="207" t="s">
        <v>5690</v>
      </c>
      <c r="C500" s="208">
        <v>1</v>
      </c>
    </row>
    <row r="501" spans="1:3" ht="15.5" x14ac:dyDescent="0.35">
      <c r="A501" s="207" t="s">
        <v>5691</v>
      </c>
      <c r="B501" s="207" t="s">
        <v>5692</v>
      </c>
      <c r="C501" s="208">
        <v>1</v>
      </c>
    </row>
    <row r="502" spans="1:3" ht="15.5" x14ac:dyDescent="0.35">
      <c r="A502" s="207" t="s">
        <v>5693</v>
      </c>
      <c r="B502" s="207" t="s">
        <v>5694</v>
      </c>
      <c r="C502" s="208">
        <v>1</v>
      </c>
    </row>
    <row r="503" spans="1:3" ht="15.5" x14ac:dyDescent="0.35">
      <c r="A503" s="207" t="s">
        <v>5695</v>
      </c>
      <c r="B503" s="207" t="s">
        <v>5696</v>
      </c>
      <c r="C503" s="208">
        <v>1</v>
      </c>
    </row>
    <row r="504" spans="1:3" ht="15.5" x14ac:dyDescent="0.35">
      <c r="A504" s="207" t="s">
        <v>5697</v>
      </c>
      <c r="B504" s="207" t="s">
        <v>5698</v>
      </c>
      <c r="C504" s="208">
        <v>1</v>
      </c>
    </row>
    <row r="505" spans="1:3" ht="15.5" x14ac:dyDescent="0.35">
      <c r="A505" s="207" t="s">
        <v>5699</v>
      </c>
      <c r="B505" s="207" t="s">
        <v>5700</v>
      </c>
      <c r="C505" s="208">
        <v>1</v>
      </c>
    </row>
    <row r="506" spans="1:3" ht="15.5" x14ac:dyDescent="0.35">
      <c r="A506" s="207" t="s">
        <v>5701</v>
      </c>
      <c r="B506" s="207" t="s">
        <v>5702</v>
      </c>
      <c r="C506" s="208">
        <v>1</v>
      </c>
    </row>
    <row r="507" spans="1:3" ht="15.5" x14ac:dyDescent="0.35">
      <c r="A507" s="207" t="s">
        <v>5703</v>
      </c>
      <c r="B507" s="207" t="s">
        <v>5704</v>
      </c>
      <c r="C507" s="208">
        <v>1</v>
      </c>
    </row>
    <row r="508" spans="1:3" ht="15.5" x14ac:dyDescent="0.35">
      <c r="A508" s="207" t="s">
        <v>5705</v>
      </c>
      <c r="B508" s="207" t="s">
        <v>5706</v>
      </c>
      <c r="C508" s="208">
        <v>1</v>
      </c>
    </row>
    <row r="509" spans="1:3" ht="15.5" x14ac:dyDescent="0.35">
      <c r="A509" s="207" t="s">
        <v>5707</v>
      </c>
      <c r="B509" s="207" t="s">
        <v>5708</v>
      </c>
      <c r="C509" s="208">
        <v>1</v>
      </c>
    </row>
    <row r="510" spans="1:3" ht="15.5" x14ac:dyDescent="0.35">
      <c r="A510" s="207" t="s">
        <v>5709</v>
      </c>
      <c r="B510" s="207" t="s">
        <v>5710</v>
      </c>
      <c r="C510" s="208">
        <v>1</v>
      </c>
    </row>
    <row r="511" spans="1:3" ht="15.5" x14ac:dyDescent="0.35">
      <c r="A511" s="207" t="s">
        <v>5711</v>
      </c>
      <c r="B511" s="207" t="s">
        <v>5712</v>
      </c>
      <c r="C511" s="208">
        <v>1</v>
      </c>
    </row>
    <row r="512" spans="1:3" ht="15.5" x14ac:dyDescent="0.35">
      <c r="A512" s="207" t="s">
        <v>5713</v>
      </c>
      <c r="B512" s="207" t="s">
        <v>5714</v>
      </c>
      <c r="C512" s="208">
        <v>1</v>
      </c>
    </row>
    <row r="513" spans="1:3" ht="15.5" x14ac:dyDescent="0.35">
      <c r="A513" s="207" t="s">
        <v>5715</v>
      </c>
      <c r="B513" s="207" t="s">
        <v>5716</v>
      </c>
      <c r="C513" s="208">
        <v>1</v>
      </c>
    </row>
    <row r="514" spans="1:3" ht="15.5" x14ac:dyDescent="0.35">
      <c r="A514" s="207" t="s">
        <v>5717</v>
      </c>
      <c r="B514" s="207" t="s">
        <v>5718</v>
      </c>
      <c r="C514" s="208">
        <v>1</v>
      </c>
    </row>
    <row r="515" spans="1:3" ht="15.5" x14ac:dyDescent="0.35">
      <c r="A515" s="207" t="s">
        <v>5719</v>
      </c>
      <c r="B515" s="207" t="s">
        <v>5720</v>
      </c>
      <c r="C515" s="208">
        <v>1</v>
      </c>
    </row>
    <row r="516" spans="1:3" ht="15.5" x14ac:dyDescent="0.35">
      <c r="A516" s="207" t="s">
        <v>5721</v>
      </c>
      <c r="B516" s="207" t="s">
        <v>5722</v>
      </c>
      <c r="C516" s="208">
        <v>1</v>
      </c>
    </row>
    <row r="517" spans="1:3" ht="15.5" x14ac:dyDescent="0.35">
      <c r="A517" s="207" t="s">
        <v>5723</v>
      </c>
      <c r="B517" s="207" t="s">
        <v>5724</v>
      </c>
      <c r="C517" s="208">
        <v>1</v>
      </c>
    </row>
    <row r="518" spans="1:3" ht="15.5" x14ac:dyDescent="0.35">
      <c r="A518" s="207" t="s">
        <v>5725</v>
      </c>
      <c r="B518" s="207" t="s">
        <v>5726</v>
      </c>
      <c r="C518" s="208">
        <v>1</v>
      </c>
    </row>
    <row r="519" spans="1:3" ht="15.5" x14ac:dyDescent="0.35">
      <c r="A519" s="207" t="s">
        <v>5727</v>
      </c>
      <c r="B519" s="207" t="s">
        <v>5728</v>
      </c>
      <c r="C519" s="208">
        <v>1</v>
      </c>
    </row>
    <row r="520" spans="1:3" ht="15.5" x14ac:dyDescent="0.35">
      <c r="A520" s="207" t="s">
        <v>5729</v>
      </c>
      <c r="B520" s="207" t="s">
        <v>5730</v>
      </c>
      <c r="C520" s="208">
        <v>1</v>
      </c>
    </row>
    <row r="521" spans="1:3" ht="15.5" x14ac:dyDescent="0.35">
      <c r="A521" s="207" t="s">
        <v>5731</v>
      </c>
      <c r="B521" s="207" t="s">
        <v>5732</v>
      </c>
      <c r="C521" s="208">
        <v>1</v>
      </c>
    </row>
    <row r="522" spans="1:3" ht="15.5" x14ac:dyDescent="0.35">
      <c r="A522" s="207" t="s">
        <v>5733</v>
      </c>
      <c r="B522" s="207" t="s">
        <v>5734</v>
      </c>
      <c r="C522" s="208">
        <v>1</v>
      </c>
    </row>
    <row r="523" spans="1:3" ht="15.5" x14ac:dyDescent="0.35">
      <c r="A523" s="207" t="s">
        <v>5735</v>
      </c>
      <c r="B523" s="207" t="s">
        <v>5736</v>
      </c>
      <c r="C523" s="208">
        <v>1</v>
      </c>
    </row>
    <row r="524" spans="1:3" ht="15.5" x14ac:dyDescent="0.35">
      <c r="A524" s="207" t="s">
        <v>5737</v>
      </c>
      <c r="B524" s="207" t="s">
        <v>5738</v>
      </c>
      <c r="C524" s="208">
        <v>1</v>
      </c>
    </row>
    <row r="525" spans="1:3" ht="15.5" x14ac:dyDescent="0.35">
      <c r="A525" s="207" t="s">
        <v>5739</v>
      </c>
      <c r="B525" s="207" t="s">
        <v>5740</v>
      </c>
      <c r="C525" s="208">
        <v>1</v>
      </c>
    </row>
    <row r="526" spans="1:3" ht="15.5" x14ac:dyDescent="0.35">
      <c r="A526" s="207" t="s">
        <v>5741</v>
      </c>
      <c r="B526" s="207" t="s">
        <v>5742</v>
      </c>
      <c r="C526" s="208">
        <v>1</v>
      </c>
    </row>
    <row r="527" spans="1:3" ht="15.5" x14ac:dyDescent="0.35">
      <c r="A527" s="207" t="s">
        <v>5743</v>
      </c>
      <c r="B527" s="207" t="s">
        <v>5744</v>
      </c>
      <c r="C527" s="208">
        <v>1</v>
      </c>
    </row>
    <row r="528" spans="1:3" ht="15.5" x14ac:dyDescent="0.35">
      <c r="A528" s="207" t="s">
        <v>5745</v>
      </c>
      <c r="B528" s="207" t="s">
        <v>5746</v>
      </c>
      <c r="C528" s="208">
        <v>1</v>
      </c>
    </row>
    <row r="529" spans="1:3" ht="15.5" x14ac:dyDescent="0.35">
      <c r="A529" s="207" t="s">
        <v>5747</v>
      </c>
      <c r="B529" s="207" t="s">
        <v>5748</v>
      </c>
      <c r="C529" s="208">
        <v>1</v>
      </c>
    </row>
    <row r="530" spans="1:3" ht="15.5" x14ac:dyDescent="0.35">
      <c r="A530" s="207" t="s">
        <v>5749</v>
      </c>
      <c r="B530" s="207" t="s">
        <v>5750</v>
      </c>
      <c r="C530" s="208">
        <v>1</v>
      </c>
    </row>
    <row r="531" spans="1:3" ht="15.5" x14ac:dyDescent="0.35">
      <c r="A531" s="207" t="s">
        <v>5751</v>
      </c>
      <c r="B531" s="207" t="s">
        <v>5752</v>
      </c>
      <c r="C531" s="208">
        <v>1</v>
      </c>
    </row>
    <row r="532" spans="1:3" ht="15.5" x14ac:dyDescent="0.35">
      <c r="A532" s="207" t="s">
        <v>5753</v>
      </c>
      <c r="B532" s="207" t="s">
        <v>5754</v>
      </c>
      <c r="C532" s="208">
        <v>1</v>
      </c>
    </row>
    <row r="533" spans="1:3" ht="15.5" x14ac:dyDescent="0.35">
      <c r="A533" s="207" t="s">
        <v>5755</v>
      </c>
      <c r="B533" s="207" t="s">
        <v>5756</v>
      </c>
      <c r="C533" s="208">
        <v>1</v>
      </c>
    </row>
    <row r="534" spans="1:3" ht="31" x14ac:dyDescent="0.35">
      <c r="A534" s="207" t="s">
        <v>5757</v>
      </c>
      <c r="B534" s="207" t="s">
        <v>5758</v>
      </c>
      <c r="C534" s="208">
        <v>1</v>
      </c>
    </row>
    <row r="535" spans="1:3" ht="31" x14ac:dyDescent="0.35">
      <c r="A535" s="207" t="s">
        <v>5759</v>
      </c>
      <c r="B535" s="207" t="s">
        <v>5760</v>
      </c>
      <c r="C535" s="208">
        <v>1</v>
      </c>
    </row>
    <row r="536" spans="1:3" ht="15.5" x14ac:dyDescent="0.35">
      <c r="A536" s="207" t="s">
        <v>5761</v>
      </c>
      <c r="B536" s="207" t="s">
        <v>5762</v>
      </c>
      <c r="C536" s="208">
        <v>1</v>
      </c>
    </row>
    <row r="537" spans="1:3" ht="15.5" x14ac:dyDescent="0.35">
      <c r="A537" s="207" t="s">
        <v>5763</v>
      </c>
      <c r="B537" s="207" t="s">
        <v>5764</v>
      </c>
      <c r="C537" s="208">
        <v>1</v>
      </c>
    </row>
    <row r="538" spans="1:3" ht="15.5" x14ac:dyDescent="0.35">
      <c r="A538" s="207" t="s">
        <v>5765</v>
      </c>
      <c r="B538" s="207" t="s">
        <v>5766</v>
      </c>
      <c r="C538" s="208">
        <v>1</v>
      </c>
    </row>
    <row r="539" spans="1:3" ht="15.5" x14ac:dyDescent="0.35">
      <c r="A539" s="207" t="s">
        <v>5767</v>
      </c>
      <c r="B539" s="207" t="s">
        <v>5768</v>
      </c>
      <c r="C539" s="208">
        <v>1</v>
      </c>
    </row>
    <row r="540" spans="1:3" ht="15.5" x14ac:dyDescent="0.35">
      <c r="A540" s="207" t="s">
        <v>5769</v>
      </c>
      <c r="B540" s="207" t="s">
        <v>5770</v>
      </c>
      <c r="C540" s="208">
        <v>1</v>
      </c>
    </row>
    <row r="541" spans="1:3" ht="15.5" x14ac:dyDescent="0.35">
      <c r="A541" s="207" t="s">
        <v>5771</v>
      </c>
      <c r="B541" s="207" t="s">
        <v>5772</v>
      </c>
      <c r="C541" s="208">
        <v>1</v>
      </c>
    </row>
    <row r="542" spans="1:3" ht="15.5" x14ac:dyDescent="0.35">
      <c r="A542" s="207" t="s">
        <v>5773</v>
      </c>
      <c r="B542" s="207" t="s">
        <v>5774</v>
      </c>
      <c r="C542" s="208">
        <v>1</v>
      </c>
    </row>
    <row r="543" spans="1:3" ht="15.5" x14ac:dyDescent="0.35">
      <c r="A543" s="207" t="s">
        <v>5775</v>
      </c>
      <c r="B543" s="207" t="s">
        <v>5776</v>
      </c>
      <c r="C543" s="208">
        <v>1</v>
      </c>
    </row>
    <row r="544" spans="1:3" ht="15.5" x14ac:dyDescent="0.35">
      <c r="A544" s="207" t="s">
        <v>5777</v>
      </c>
      <c r="B544" s="207" t="s">
        <v>5778</v>
      </c>
      <c r="C544" s="208">
        <v>1</v>
      </c>
    </row>
    <row r="545" spans="1:3" ht="15.5" x14ac:dyDescent="0.35">
      <c r="A545" s="207" t="s">
        <v>5779</v>
      </c>
      <c r="B545" s="207" t="s">
        <v>5780</v>
      </c>
      <c r="C545" s="208">
        <v>1</v>
      </c>
    </row>
    <row r="546" spans="1:3" ht="15.5" x14ac:dyDescent="0.35">
      <c r="A546" s="207" t="s">
        <v>5781</v>
      </c>
      <c r="B546" s="207" t="s">
        <v>5782</v>
      </c>
      <c r="C546" s="208">
        <v>1</v>
      </c>
    </row>
    <row r="547" spans="1:3" ht="15.5" x14ac:dyDescent="0.35">
      <c r="A547" s="207" t="s">
        <v>5783</v>
      </c>
      <c r="B547" s="207" t="s">
        <v>5784</v>
      </c>
      <c r="C547" s="208">
        <v>1</v>
      </c>
    </row>
    <row r="548" spans="1:3" ht="15.5" x14ac:dyDescent="0.35">
      <c r="A548" s="207" t="s">
        <v>5785</v>
      </c>
      <c r="B548" s="207" t="s">
        <v>5786</v>
      </c>
      <c r="C548" s="208">
        <v>1</v>
      </c>
    </row>
  </sheetData>
  <autoFilter ref="A1:D527" xr:uid="{00000000-0001-0000-08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1"/>
  <sheetViews>
    <sheetView tabSelected="1" zoomScaleNormal="100" workbookViewId="0">
      <selection activeCell="S65" sqref="S65"/>
    </sheetView>
  </sheetViews>
  <sheetFormatPr defaultColWidth="9.26953125" defaultRowHeight="12.75" customHeight="1" x14ac:dyDescent="0.35"/>
  <cols>
    <col min="1" max="1" width="21" style="30" customWidth="1"/>
    <col min="2" max="2" width="11.26953125" style="30" customWidth="1"/>
    <col min="3" max="3" width="11.7265625" style="30" customWidth="1"/>
    <col min="4" max="4" width="12.7265625" style="30" customWidth="1"/>
    <col min="5" max="5" width="11.453125" style="30" customWidth="1"/>
    <col min="6" max="6" width="13.26953125" style="30" customWidth="1"/>
    <col min="7" max="7" width="11.26953125" style="30" customWidth="1"/>
    <col min="8" max="9" width="9.26953125" style="30" hidden="1" customWidth="1"/>
    <col min="10" max="12" width="9.26953125" style="30"/>
    <col min="13" max="13" width="9.26953125" style="30" customWidth="1"/>
    <col min="14" max="14" width="9.26953125" style="30"/>
    <col min="15" max="15" width="9.26953125" style="30" customWidth="1"/>
    <col min="16" max="16" width="10.7265625" style="30" customWidth="1"/>
    <col min="17" max="16384" width="9.26953125" style="30"/>
  </cols>
  <sheetData>
    <row r="1" spans="1:16" ht="14.5" x14ac:dyDescent="0.35">
      <c r="A1" s="88" t="s">
        <v>35</v>
      </c>
      <c r="B1" s="127"/>
      <c r="C1" s="127"/>
      <c r="D1" s="127"/>
      <c r="E1" s="127"/>
      <c r="F1" s="127"/>
      <c r="G1" s="127"/>
      <c r="H1" s="127"/>
      <c r="I1" s="127"/>
      <c r="J1" s="127"/>
      <c r="K1" s="127"/>
      <c r="L1" s="127"/>
      <c r="M1" s="127"/>
      <c r="N1" s="127"/>
      <c r="O1" s="127"/>
      <c r="P1" s="128"/>
    </row>
    <row r="2" spans="1:16" ht="18" customHeight="1" x14ac:dyDescent="0.35">
      <c r="A2" s="129" t="s">
        <v>36</v>
      </c>
      <c r="B2" s="130"/>
      <c r="C2" s="130"/>
      <c r="D2" s="130"/>
      <c r="E2" s="130"/>
      <c r="F2" s="130"/>
      <c r="G2" s="130"/>
      <c r="H2" s="130"/>
      <c r="I2" s="130"/>
      <c r="J2" s="130"/>
      <c r="K2" s="130"/>
      <c r="L2" s="130"/>
      <c r="M2" s="130"/>
      <c r="N2" s="130"/>
      <c r="O2" s="130"/>
      <c r="P2" s="131"/>
    </row>
    <row r="3" spans="1:16" ht="12.75" customHeight="1" x14ac:dyDescent="0.35">
      <c r="A3" s="83" t="s">
        <v>37</v>
      </c>
      <c r="B3" s="50"/>
      <c r="C3" s="50"/>
      <c r="D3" s="50"/>
      <c r="E3" s="50"/>
      <c r="F3" s="50"/>
      <c r="G3" s="50"/>
      <c r="H3" s="50"/>
      <c r="I3" s="50"/>
      <c r="J3" s="50"/>
      <c r="K3" s="50"/>
      <c r="L3" s="50"/>
      <c r="M3" s="50"/>
      <c r="N3" s="50"/>
      <c r="O3" s="50"/>
      <c r="P3" s="84"/>
    </row>
    <row r="4" spans="1:16" ht="14.5" x14ac:dyDescent="0.35">
      <c r="A4" s="83"/>
      <c r="B4" s="50"/>
      <c r="C4" s="50"/>
      <c r="D4" s="50"/>
      <c r="E4" s="50"/>
      <c r="F4" s="50"/>
      <c r="G4" s="50"/>
      <c r="H4" s="50"/>
      <c r="I4" s="50"/>
      <c r="J4" s="50"/>
      <c r="K4" s="50"/>
      <c r="L4" s="50"/>
      <c r="M4" s="50"/>
      <c r="N4" s="50"/>
      <c r="O4" s="50"/>
      <c r="P4" s="84"/>
    </row>
    <row r="5" spans="1:16" ht="14.5" x14ac:dyDescent="0.35">
      <c r="A5" s="83" t="s">
        <v>38</v>
      </c>
      <c r="B5" s="50"/>
      <c r="C5" s="50"/>
      <c r="D5" s="50"/>
      <c r="E5" s="50"/>
      <c r="F5" s="50"/>
      <c r="G5" s="50"/>
      <c r="H5" s="50"/>
      <c r="I5" s="50"/>
      <c r="J5" s="50"/>
      <c r="K5" s="50"/>
      <c r="L5" s="50"/>
      <c r="M5" s="50"/>
      <c r="N5" s="50"/>
      <c r="O5" s="50"/>
      <c r="P5" s="84"/>
    </row>
    <row r="6" spans="1:16" ht="14.5" x14ac:dyDescent="0.35">
      <c r="A6" s="83" t="s">
        <v>39</v>
      </c>
      <c r="B6" s="50"/>
      <c r="C6" s="50"/>
      <c r="D6" s="50"/>
      <c r="E6" s="50"/>
      <c r="F6" s="50"/>
      <c r="G6" s="50"/>
      <c r="H6" s="50"/>
      <c r="I6" s="50"/>
      <c r="J6" s="50"/>
      <c r="K6" s="50"/>
      <c r="L6" s="50"/>
      <c r="M6" s="50"/>
      <c r="N6" s="50"/>
      <c r="O6" s="50"/>
      <c r="P6" s="84"/>
    </row>
    <row r="7" spans="1:16" ht="14.5" x14ac:dyDescent="0.35">
      <c r="A7" s="85"/>
      <c r="B7" s="86"/>
      <c r="C7" s="86"/>
      <c r="D7" s="86"/>
      <c r="E7" s="86"/>
      <c r="F7" s="86"/>
      <c r="G7" s="86"/>
      <c r="H7" s="86"/>
      <c r="I7" s="86"/>
      <c r="J7" s="86"/>
      <c r="K7" s="86"/>
      <c r="L7" s="86"/>
      <c r="M7" s="86"/>
      <c r="N7" s="86"/>
      <c r="O7" s="86"/>
      <c r="P7" s="87"/>
    </row>
    <row r="8" spans="1:16" ht="12.75" customHeight="1" x14ac:dyDescent="0.35">
      <c r="A8" s="132"/>
      <c r="B8" s="133"/>
      <c r="C8" s="133"/>
      <c r="D8" s="133"/>
      <c r="E8" s="133"/>
      <c r="F8" s="133"/>
      <c r="G8" s="133"/>
      <c r="H8" s="133"/>
      <c r="I8" s="133"/>
      <c r="J8" s="133"/>
      <c r="K8" s="133"/>
      <c r="L8" s="133"/>
      <c r="M8" s="133"/>
      <c r="N8" s="133"/>
      <c r="O8" s="133"/>
      <c r="P8" s="131"/>
    </row>
    <row r="9" spans="1:16" ht="14.5" x14ac:dyDescent="0.35">
      <c r="A9" s="28"/>
      <c r="B9" s="29" t="s">
        <v>40</v>
      </c>
      <c r="C9" s="134"/>
      <c r="D9" s="134"/>
      <c r="E9" s="134"/>
      <c r="F9" s="134"/>
      <c r="G9" s="135"/>
      <c r="P9" s="84"/>
    </row>
    <row r="10" spans="1:16" ht="14.5" customHeight="1" x14ac:dyDescent="0.35">
      <c r="A10" s="309" t="s">
        <v>41</v>
      </c>
      <c r="B10" s="32" t="s">
        <v>42</v>
      </c>
      <c r="C10" s="33"/>
      <c r="D10" s="34"/>
      <c r="E10" s="34"/>
      <c r="F10" s="34"/>
      <c r="G10" s="35"/>
      <c r="K10" s="136" t="s">
        <v>43</v>
      </c>
      <c r="L10" s="137"/>
      <c r="M10" s="137"/>
      <c r="N10" s="137"/>
      <c r="O10" s="138"/>
      <c r="P10" s="84"/>
    </row>
    <row r="11" spans="1:16" ht="36" x14ac:dyDescent="0.35">
      <c r="A11" s="309"/>
      <c r="B11" s="36" t="s">
        <v>44</v>
      </c>
      <c r="C11" s="37" t="s">
        <v>45</v>
      </c>
      <c r="D11" s="37" t="s">
        <v>46</v>
      </c>
      <c r="E11" s="37" t="s">
        <v>47</v>
      </c>
      <c r="F11" s="37" t="s">
        <v>48</v>
      </c>
      <c r="G11" s="38" t="s">
        <v>49</v>
      </c>
      <c r="K11" s="139" t="s">
        <v>50</v>
      </c>
      <c r="L11" s="140"/>
      <c r="M11" s="216" t="s">
        <v>51</v>
      </c>
      <c r="N11" s="216" t="s">
        <v>52</v>
      </c>
      <c r="O11" s="141" t="s">
        <v>53</v>
      </c>
      <c r="P11" s="84"/>
    </row>
    <row r="12" spans="1:16" ht="12.75" customHeight="1" x14ac:dyDescent="0.35">
      <c r="A12" s="309"/>
      <c r="B12" s="217">
        <f>COUNTIF('Gen Test Cases'!I3:I12,"Pass")+COUNTIF('SUSE11 Test Cases'!J3:J187,"Pass")</f>
        <v>0</v>
      </c>
      <c r="C12" s="218">
        <f>COUNTIF('Gen Test Cases'!I3:I12,"Fail")+COUNTIF('SUSE11 Test Cases'!J3:J187,"Fail")</f>
        <v>0</v>
      </c>
      <c r="D12" s="217">
        <f>COUNTIF('Gen Test Cases'!I3:I12,"Info")+COUNTIF('SUSE11 Test Cases'!J3:J187,"Info")</f>
        <v>0</v>
      </c>
      <c r="E12" s="218">
        <f>COUNTIF('Gen Test Cases'!I3:I12,"N/A")+COUNTIF('SUSE11 Test Cases'!J3:J187,"N/A")</f>
        <v>0</v>
      </c>
      <c r="F12" s="217">
        <f>B12+C12</f>
        <v>0</v>
      </c>
      <c r="G12" s="219">
        <f>D24/100</f>
        <v>0</v>
      </c>
      <c r="K12" s="142" t="s">
        <v>54</v>
      </c>
      <c r="L12" s="143"/>
      <c r="M12" s="144">
        <f>COUNTA('Gen Test Cases'!I3:I12)+COUNTA('SUSE11 Test Cases'!J3:J187)</f>
        <v>0</v>
      </c>
      <c r="N12" s="144">
        <f>O12-M12</f>
        <v>195</v>
      </c>
      <c r="O12" s="145">
        <f>COUNTA('Gen Test Cases'!A3:A12)+COUNTA('SUSE11 Test Cases'!A3:A187)</f>
        <v>195</v>
      </c>
      <c r="P12" s="84"/>
    </row>
    <row r="13" spans="1:16" ht="12.75" customHeight="1" x14ac:dyDescent="0.35">
      <c r="A13" s="31"/>
      <c r="B13" s="39"/>
      <c r="K13" s="40"/>
      <c r="L13" s="40"/>
      <c r="M13" s="40"/>
      <c r="N13" s="40"/>
      <c r="O13" s="40"/>
      <c r="P13" s="84"/>
    </row>
    <row r="14" spans="1:16" ht="12.75" customHeight="1" x14ac:dyDescent="0.35">
      <c r="A14" s="31"/>
      <c r="B14" s="41" t="s">
        <v>55</v>
      </c>
      <c r="C14" s="146"/>
      <c r="D14" s="146"/>
      <c r="E14" s="146"/>
      <c r="F14" s="146"/>
      <c r="G14" s="147"/>
      <c r="K14" s="40"/>
      <c r="L14" s="40"/>
      <c r="M14" s="40"/>
      <c r="N14" s="40"/>
      <c r="O14" s="40"/>
      <c r="P14" s="84"/>
    </row>
    <row r="15" spans="1:16" ht="12.75" customHeight="1" x14ac:dyDescent="0.35">
      <c r="A15" s="42"/>
      <c r="B15" s="43" t="s">
        <v>56</v>
      </c>
      <c r="C15" s="43" t="s">
        <v>57</v>
      </c>
      <c r="D15" s="43" t="s">
        <v>58</v>
      </c>
      <c r="E15" s="43" t="s">
        <v>59</v>
      </c>
      <c r="F15" s="43" t="s">
        <v>47</v>
      </c>
      <c r="G15" s="43" t="s">
        <v>60</v>
      </c>
      <c r="H15" s="44" t="s">
        <v>61</v>
      </c>
      <c r="I15" s="44" t="s">
        <v>62</v>
      </c>
      <c r="K15" s="45"/>
      <c r="L15" s="45"/>
      <c r="M15" s="45"/>
      <c r="N15" s="45"/>
      <c r="O15" s="45"/>
      <c r="P15" s="84"/>
    </row>
    <row r="16" spans="1:16" ht="12.75" customHeight="1" x14ac:dyDescent="0.35">
      <c r="A16" s="42"/>
      <c r="B16" s="220">
        <v>8</v>
      </c>
      <c r="C16" s="221">
        <f>COUNTIF('Gen Test Cases'!AA:AA,B16)+COUNTIF('SUSE11 Test Cases'!AA:AA,B16)</f>
        <v>0</v>
      </c>
      <c r="D16" s="222">
        <f>COUNTIFS('Gen Test Cases'!AA:AA,B16,'Gen Test Cases'!I:I,$D$15)+COUNTIFS('SUSE11 Test Cases'!AA:AA,B16,'SUSE11 Test Cases'!J:J,$D$15)</f>
        <v>0</v>
      </c>
      <c r="E16" s="222">
        <f>COUNTIFS('Gen Test Cases'!AA:AA,B16,'Gen Test Cases'!I:I,$E$15)+COUNTIFS('SUSE11 Test Cases'!AA:AA,B16,'SUSE11 Test Cases'!J:J,$E$15)</f>
        <v>0</v>
      </c>
      <c r="F16" s="222">
        <f>COUNTIFS('Gen Test Cases'!AA:AA,B16,'Gen Test Cases'!I:I,$F$15)+COUNTIFS('SUSE11 Test Cases'!AA:AA,B16,'SUSE11 Test Cases'!J:J,$F$15)</f>
        <v>0</v>
      </c>
      <c r="G16" s="223">
        <v>1500</v>
      </c>
      <c r="H16" s="30">
        <f>(C16-F16)*(G16)</f>
        <v>0</v>
      </c>
      <c r="I16" s="30">
        <f>D16*G16</f>
        <v>0</v>
      </c>
      <c r="J16" s="75">
        <f>D12+N12</f>
        <v>195</v>
      </c>
      <c r="K16" s="76" t="str">
        <f>"WARNING: THERE IS AT LEAST ONE TEST CASE WITH"</f>
        <v>WARNING: THERE IS AT LEAST ONE TEST CASE WITH</v>
      </c>
      <c r="P16" s="84"/>
    </row>
    <row r="17" spans="1:16" ht="12.75" customHeight="1" x14ac:dyDescent="0.35">
      <c r="A17" s="42"/>
      <c r="B17" s="220">
        <v>7</v>
      </c>
      <c r="C17" s="221">
        <f>COUNTIF('Gen Test Cases'!AA:AA,B17)+COUNTIF('SUSE11 Test Cases'!AA:AA,B17)</f>
        <v>8</v>
      </c>
      <c r="D17" s="222">
        <f>COUNTIFS('Gen Test Cases'!AA:AA,B17,'Gen Test Cases'!I:I,$D$15)+COUNTIFS('SUSE11 Test Cases'!AA:AA,B17,'SUSE11 Test Cases'!J:J,$D$15)</f>
        <v>0</v>
      </c>
      <c r="E17" s="222">
        <f>COUNTIFS('Gen Test Cases'!AA:AA,B17,'Gen Test Cases'!I:I,$E$15)+COUNTIFS('SUSE11 Test Cases'!AA:AA,B17,'SUSE11 Test Cases'!J:J,$E$15)</f>
        <v>0</v>
      </c>
      <c r="F17" s="222">
        <f>COUNTIFS('Gen Test Cases'!AA:AA,B17,'Gen Test Cases'!I:I,$F$15)+COUNTIFS('SUSE11 Test Cases'!AA:AA,B17,'SUSE11 Test Cases'!J:J,$F$15)</f>
        <v>0</v>
      </c>
      <c r="G17" s="223">
        <v>750</v>
      </c>
      <c r="H17" s="30">
        <f t="shared" ref="H17:H23" si="0">(C17-F17)*(G17)</f>
        <v>6000</v>
      </c>
      <c r="I17" s="30">
        <f t="shared" ref="I17:I23" si="1">D17*G17</f>
        <v>0</v>
      </c>
      <c r="K17" s="76" t="str">
        <f>"AN 'INFO' OR BLANK STATUS (SEE ABOVE)"</f>
        <v>AN 'INFO' OR BLANK STATUS (SEE ABOVE)</v>
      </c>
      <c r="P17" s="84"/>
    </row>
    <row r="18" spans="1:16" ht="12.75" customHeight="1" x14ac:dyDescent="0.35">
      <c r="A18" s="42"/>
      <c r="B18" s="220">
        <v>6</v>
      </c>
      <c r="C18" s="221">
        <f>COUNTIF('Gen Test Cases'!AA:AA,B18)+COUNTIF('SUSE11 Test Cases'!AA:AA,B18)</f>
        <v>11</v>
      </c>
      <c r="D18" s="222">
        <f>COUNTIFS('Gen Test Cases'!AA:AA,B18,'Gen Test Cases'!I:I,$D$15)+COUNTIFS('SUSE11 Test Cases'!AA:AA,B18,'SUSE11 Test Cases'!J:J,$D$15)</f>
        <v>0</v>
      </c>
      <c r="E18" s="222">
        <f>COUNTIFS('Gen Test Cases'!AA:AA,B18,'Gen Test Cases'!I:I,$E$15)+COUNTIFS('SUSE11 Test Cases'!AA:AA,B18,'SUSE11 Test Cases'!J:J,$E$15)</f>
        <v>0</v>
      </c>
      <c r="F18" s="222">
        <f>COUNTIFS('Gen Test Cases'!AA:AA,B18,'Gen Test Cases'!I:I,$F$15)+COUNTIFS('SUSE11 Test Cases'!AA:AA,B18,'SUSE11 Test Cases'!J:J,$F$15)</f>
        <v>0</v>
      </c>
      <c r="G18" s="223">
        <v>100</v>
      </c>
      <c r="H18" s="30">
        <f t="shared" si="0"/>
        <v>1100</v>
      </c>
      <c r="I18" s="30">
        <f t="shared" si="1"/>
        <v>0</v>
      </c>
      <c r="P18" s="84"/>
    </row>
    <row r="19" spans="1:16" ht="12.75" customHeight="1" x14ac:dyDescent="0.35">
      <c r="A19" s="42"/>
      <c r="B19" s="220">
        <v>5</v>
      </c>
      <c r="C19" s="221">
        <f>COUNTIF('Gen Test Cases'!AA:AA,B19)+COUNTIF('SUSE11 Test Cases'!AA:AA,B19)</f>
        <v>137</v>
      </c>
      <c r="D19" s="222">
        <f>COUNTIFS('Gen Test Cases'!AA:AA,B19,'Gen Test Cases'!I:I,$D$15)+COUNTIFS('SUSE11 Test Cases'!AA:AA,B19,'SUSE11 Test Cases'!J:J,$D$15)</f>
        <v>0</v>
      </c>
      <c r="E19" s="222">
        <f>COUNTIFS('Gen Test Cases'!AA:AA,B19,'Gen Test Cases'!I:I,$E$15)+COUNTIFS('SUSE11 Test Cases'!AA:AA,B19,'SUSE11 Test Cases'!J:J,$E$15)</f>
        <v>0</v>
      </c>
      <c r="F19" s="222">
        <f>COUNTIFS('Gen Test Cases'!AA:AA,B19,'Gen Test Cases'!I:I,$F$15)+COUNTIFS('SUSE11 Test Cases'!AA:AA,B19,'SUSE11 Test Cases'!J:J,$F$15)</f>
        <v>0</v>
      </c>
      <c r="G19" s="223">
        <v>50</v>
      </c>
      <c r="H19" s="30">
        <f t="shared" si="0"/>
        <v>6850</v>
      </c>
      <c r="I19" s="30">
        <f t="shared" si="1"/>
        <v>0</v>
      </c>
      <c r="P19" s="84"/>
    </row>
    <row r="20" spans="1:16" ht="12.75" customHeight="1" x14ac:dyDescent="0.35">
      <c r="A20" s="42"/>
      <c r="B20" s="220">
        <v>4</v>
      </c>
      <c r="C20" s="221">
        <f>COUNTIF('Gen Test Cases'!AA:AA,B20)+COUNTIF('SUSE11 Test Cases'!AA:AA,B20)</f>
        <v>21</v>
      </c>
      <c r="D20" s="222">
        <f>COUNTIFS('Gen Test Cases'!AA:AA,B20,'Gen Test Cases'!I:I,$D$15)+COUNTIFS('SUSE11 Test Cases'!AA:AA,B20,'SUSE11 Test Cases'!J:J,$D$15)</f>
        <v>0</v>
      </c>
      <c r="E20" s="222">
        <f>COUNTIFS('Gen Test Cases'!AA:AA,B20,'Gen Test Cases'!I:I,$E$15)+COUNTIFS('SUSE11 Test Cases'!AA:AA,B20,'SUSE11 Test Cases'!J:J,$E$15)</f>
        <v>0</v>
      </c>
      <c r="F20" s="222">
        <f>COUNTIFS('Gen Test Cases'!AA:AA,B20,'Gen Test Cases'!I:I,$F$15)+COUNTIFS('SUSE11 Test Cases'!AA:AA,B20,'SUSE11 Test Cases'!J:J,$F$15)</f>
        <v>0</v>
      </c>
      <c r="G20" s="223">
        <v>10</v>
      </c>
      <c r="H20" s="30">
        <f t="shared" si="0"/>
        <v>210</v>
      </c>
      <c r="I20" s="30">
        <f t="shared" si="1"/>
        <v>0</v>
      </c>
      <c r="J20" s="75">
        <f>SUMPRODUCT(--ISERROR('Gen Test Cases'!AA3:AA23))+SUMPRODUCT(--ISERROR('SUSE11 Test Cases'!AA3:AA199))</f>
        <v>7</v>
      </c>
      <c r="K20" s="76" t="str">
        <f>"WARNING: THERE IS AT LEAST ONE TEST CASE WITH"</f>
        <v>WARNING: THERE IS AT LEAST ONE TEST CASE WITH</v>
      </c>
      <c r="P20" s="84"/>
    </row>
    <row r="21" spans="1:16" ht="12.75" customHeight="1" x14ac:dyDescent="0.35">
      <c r="A21" s="42"/>
      <c r="B21" s="220">
        <v>3</v>
      </c>
      <c r="C21" s="221">
        <f>COUNTIF('Gen Test Cases'!AA:AA,B21)+COUNTIF('SUSE11 Test Cases'!AA:AA,B21)</f>
        <v>4</v>
      </c>
      <c r="D21" s="222">
        <f>COUNTIFS('Gen Test Cases'!AA:AA,B21,'Gen Test Cases'!I:I,$D$15)+COUNTIFS('SUSE11 Test Cases'!AA:AA,B21,'SUSE11 Test Cases'!J:J,$D$15)</f>
        <v>0</v>
      </c>
      <c r="E21" s="222">
        <f>COUNTIFS('Gen Test Cases'!AA:AA,B21,'Gen Test Cases'!I:I,$E$15)+COUNTIFS('SUSE11 Test Cases'!AA:AA,B21,'SUSE11 Test Cases'!J:J,$E$15)</f>
        <v>0</v>
      </c>
      <c r="F21" s="222">
        <f>COUNTIFS('Gen Test Cases'!AA:AA,B21,'Gen Test Cases'!I:I,$F$15)+COUNTIFS('SUSE11 Test Cases'!AA:AA,B21,'SUSE11 Test Cases'!J:J,$F$15)</f>
        <v>0</v>
      </c>
      <c r="G21" s="223">
        <v>5</v>
      </c>
      <c r="H21" s="30">
        <f t="shared" si="0"/>
        <v>20</v>
      </c>
      <c r="I21" s="30">
        <f t="shared" si="1"/>
        <v>0</v>
      </c>
      <c r="K21" s="76" t="str">
        <f>"MULTIPLE OR INVALID ISSUE CODES (SEE TEST CASES TABS)"</f>
        <v>MULTIPLE OR INVALID ISSUE CODES (SEE TEST CASES TABS)</v>
      </c>
      <c r="P21" s="84"/>
    </row>
    <row r="22" spans="1:16" ht="12.75" customHeight="1" x14ac:dyDescent="0.35">
      <c r="A22" s="42"/>
      <c r="B22" s="220">
        <v>2</v>
      </c>
      <c r="C22" s="221">
        <f>COUNTIF('Gen Test Cases'!AA:AA,B22)+COUNTIF('SUSE11 Test Cases'!AA:AA,B22)</f>
        <v>3</v>
      </c>
      <c r="D22" s="222">
        <f>COUNTIFS('Gen Test Cases'!AA:AA,B22,'Gen Test Cases'!I:I,$D$15)+COUNTIFS('SUSE11 Test Cases'!AA:AA,B22,'SUSE11 Test Cases'!J:J,$D$15)</f>
        <v>0</v>
      </c>
      <c r="E22" s="222">
        <f>COUNTIFS('Gen Test Cases'!AA:AA,B22,'Gen Test Cases'!I:I,$E$15)+COUNTIFS('SUSE11 Test Cases'!AA:AA,B22,'SUSE11 Test Cases'!J:J,$E$15)</f>
        <v>0</v>
      </c>
      <c r="F22" s="222">
        <f>COUNTIFS('Gen Test Cases'!AA:AA,B22,'Gen Test Cases'!I:I,$F$15)+COUNTIFS('SUSE11 Test Cases'!AA:AA,B22,'SUSE11 Test Cases'!J:J,$F$15)</f>
        <v>0</v>
      </c>
      <c r="G22" s="223">
        <v>2</v>
      </c>
      <c r="H22" s="30">
        <f t="shared" si="0"/>
        <v>6</v>
      </c>
      <c r="I22" s="30">
        <f t="shared" si="1"/>
        <v>0</v>
      </c>
      <c r="P22" s="84"/>
    </row>
    <row r="23" spans="1:16" ht="12.75" customHeight="1" x14ac:dyDescent="0.35">
      <c r="A23" s="42"/>
      <c r="B23" s="220">
        <v>1</v>
      </c>
      <c r="C23" s="221">
        <f>COUNTIF('Gen Test Cases'!AA:AA,B23)+COUNTIF('SUSE11 Test Cases'!AA:AA,B23)</f>
        <v>4</v>
      </c>
      <c r="D23" s="222">
        <f>COUNTIFS('Gen Test Cases'!AA:AA,B23,'Gen Test Cases'!I:I,$D$15)+COUNTIFS('SUSE11 Test Cases'!AA:AA,B23,'SUSE11 Test Cases'!J:J,$D$15)</f>
        <v>0</v>
      </c>
      <c r="E23" s="222">
        <f>COUNTIFS('Gen Test Cases'!AA:AA,B23,'Gen Test Cases'!I:I,$E$15)+COUNTIFS('SUSE11 Test Cases'!AA:AA,B23,'SUSE11 Test Cases'!J:J,$E$15)</f>
        <v>0</v>
      </c>
      <c r="F23" s="222">
        <f>COUNTIFS('Gen Test Cases'!AA:AA,B23,'Gen Test Cases'!I:I,$F$15)+COUNTIFS('SUSE11 Test Cases'!AA:AA,B23,'SUSE11 Test Cases'!J:J,$F$15)</f>
        <v>0</v>
      </c>
      <c r="G23" s="223">
        <v>1</v>
      </c>
      <c r="H23" s="30">
        <f t="shared" si="0"/>
        <v>4</v>
      </c>
      <c r="I23" s="30">
        <f t="shared" si="1"/>
        <v>0</v>
      </c>
      <c r="P23" s="84"/>
    </row>
    <row r="24" spans="1:16" ht="12.75" hidden="1" customHeight="1" x14ac:dyDescent="0.35">
      <c r="A24" s="42"/>
      <c r="B24" s="46" t="s">
        <v>63</v>
      </c>
      <c r="C24" s="221"/>
      <c r="D24" s="148">
        <f>SUM(I16:I23)/SUM(H16:H23)*100</f>
        <v>0</v>
      </c>
      <c r="E24"/>
      <c r="P24" s="84"/>
    </row>
    <row r="25" spans="1:16" ht="12.75" customHeight="1" x14ac:dyDescent="0.35">
      <c r="A25" s="47"/>
      <c r="B25" s="48"/>
      <c r="C25" s="48"/>
      <c r="D25" s="48"/>
      <c r="E25" s="48"/>
      <c r="F25" s="48"/>
      <c r="G25" s="48"/>
      <c r="H25" s="48"/>
      <c r="I25" s="48"/>
      <c r="J25" s="48"/>
      <c r="K25" s="49"/>
      <c r="L25" s="49"/>
      <c r="M25" s="49"/>
      <c r="N25" s="49"/>
      <c r="O25" s="49"/>
      <c r="P25" s="87"/>
    </row>
    <row r="26" spans="1:16" ht="12.75" customHeight="1" x14ac:dyDescent="0.35">
      <c r="A26" s="132"/>
      <c r="B26" s="133"/>
      <c r="C26" s="133"/>
      <c r="D26" s="133"/>
      <c r="E26" s="133"/>
      <c r="F26" s="133"/>
      <c r="G26" s="133"/>
      <c r="H26" s="133"/>
      <c r="I26" s="133"/>
      <c r="J26" s="133"/>
      <c r="K26" s="133"/>
      <c r="L26" s="133"/>
      <c r="M26" s="133"/>
      <c r="N26" s="133"/>
      <c r="O26" s="133"/>
      <c r="P26" s="131"/>
    </row>
    <row r="27" spans="1:16" ht="12.75" customHeight="1" x14ac:dyDescent="0.35">
      <c r="A27" s="28"/>
      <c r="B27" s="29" t="s">
        <v>64</v>
      </c>
      <c r="C27" s="134"/>
      <c r="D27" s="134"/>
      <c r="E27" s="134"/>
      <c r="F27" s="134"/>
      <c r="G27" s="135"/>
      <c r="P27" s="84"/>
    </row>
    <row r="28" spans="1:16" ht="22.4" customHeight="1" x14ac:dyDescent="0.35">
      <c r="A28" s="309" t="s">
        <v>65</v>
      </c>
      <c r="B28" s="32" t="s">
        <v>42</v>
      </c>
      <c r="C28" s="33"/>
      <c r="D28" s="34"/>
      <c r="E28" s="34"/>
      <c r="F28" s="34"/>
      <c r="G28" s="35"/>
      <c r="K28" s="136" t="s">
        <v>43</v>
      </c>
      <c r="L28" s="137"/>
      <c r="M28" s="137"/>
      <c r="N28" s="137"/>
      <c r="O28" s="138"/>
      <c r="P28" s="84"/>
    </row>
    <row r="29" spans="1:16" ht="22.4" customHeight="1" x14ac:dyDescent="0.35">
      <c r="A29" s="309"/>
      <c r="B29" s="36" t="s">
        <v>44</v>
      </c>
      <c r="C29" s="37" t="s">
        <v>45</v>
      </c>
      <c r="D29" s="37" t="s">
        <v>46</v>
      </c>
      <c r="E29" s="37" t="s">
        <v>47</v>
      </c>
      <c r="F29" s="37" t="s">
        <v>48</v>
      </c>
      <c r="G29" s="38" t="s">
        <v>49</v>
      </c>
      <c r="K29" s="139" t="s">
        <v>50</v>
      </c>
      <c r="L29" s="140"/>
      <c r="M29" s="216" t="s">
        <v>51</v>
      </c>
      <c r="N29" s="216" t="s">
        <v>52</v>
      </c>
      <c r="O29" s="141" t="s">
        <v>53</v>
      </c>
      <c r="P29" s="84"/>
    </row>
    <row r="30" spans="1:16" ht="12.75" customHeight="1" x14ac:dyDescent="0.35">
      <c r="A30" s="309"/>
      <c r="B30" s="217">
        <f>COUNTIF('Gen Test Cases'!I3:I12,"Pass")+COUNTIF('SUSE12 Test Cases'!J3:J181,"Pass")</f>
        <v>0</v>
      </c>
      <c r="C30" s="218">
        <f>COUNTIF('Gen Test Cases'!I3:I12,"Fail")+COUNTIF('SUSE12 Test Cases'!J3:J181,"Fail")</f>
        <v>0</v>
      </c>
      <c r="D30" s="217">
        <f>COUNTIF('Gen Test Cases'!I3:I12,"Info")+COUNTIF('SUSE12 Test Cases'!J3:J181,"Info")</f>
        <v>0</v>
      </c>
      <c r="E30" s="218">
        <f>COUNTIF('Gen Test Cases'!I3:I12,"N/A")+COUNTIF('SUSE12 Test Cases'!J3:J181,"N/A")</f>
        <v>0</v>
      </c>
      <c r="F30" s="217">
        <f>B30+C30</f>
        <v>0</v>
      </c>
      <c r="G30" s="219">
        <f>D42/100</f>
        <v>0</v>
      </c>
      <c r="K30" s="142" t="s">
        <v>54</v>
      </c>
      <c r="L30" s="143"/>
      <c r="M30" s="144">
        <f>COUNTA('Gen Test Cases'!I3:I12)+COUNTA('SUSE12 Test Cases'!J3:J181)</f>
        <v>0</v>
      </c>
      <c r="N30" s="144">
        <f>O30-M30</f>
        <v>189</v>
      </c>
      <c r="O30" s="145">
        <f>COUNTA('Gen Test Cases'!A3:A12)+COUNTA('SUSE12 Test Cases'!A3:A181)</f>
        <v>189</v>
      </c>
      <c r="P30" s="84"/>
    </row>
    <row r="31" spans="1:16" ht="12.75" customHeight="1" x14ac:dyDescent="0.35">
      <c r="A31" s="31"/>
      <c r="B31" s="39"/>
      <c r="K31" s="40"/>
      <c r="L31" s="40"/>
      <c r="M31" s="40"/>
      <c r="N31" s="40"/>
      <c r="O31" s="40"/>
      <c r="P31" s="84"/>
    </row>
    <row r="32" spans="1:16" ht="12.75" customHeight="1" x14ac:dyDescent="0.35">
      <c r="A32" s="31"/>
      <c r="B32" s="41" t="s">
        <v>55</v>
      </c>
      <c r="C32" s="146"/>
      <c r="D32" s="146"/>
      <c r="E32" s="146"/>
      <c r="F32" s="146"/>
      <c r="G32" s="147"/>
      <c r="K32" s="40"/>
      <c r="L32" s="40"/>
      <c r="M32" s="40"/>
      <c r="N32" s="40"/>
      <c r="O32" s="40"/>
      <c r="P32" s="84"/>
    </row>
    <row r="33" spans="1:16" ht="12.75" customHeight="1" x14ac:dyDescent="0.35">
      <c r="A33" s="42"/>
      <c r="B33" s="43" t="s">
        <v>56</v>
      </c>
      <c r="C33" s="43" t="s">
        <v>57</v>
      </c>
      <c r="D33" s="43" t="s">
        <v>58</v>
      </c>
      <c r="E33" s="43" t="s">
        <v>59</v>
      </c>
      <c r="F33" s="43" t="s">
        <v>47</v>
      </c>
      <c r="G33" s="43" t="s">
        <v>60</v>
      </c>
      <c r="H33" s="44" t="s">
        <v>61</v>
      </c>
      <c r="I33" s="44" t="s">
        <v>62</v>
      </c>
      <c r="K33" s="45"/>
      <c r="L33" s="45"/>
      <c r="M33" s="45"/>
      <c r="N33" s="45"/>
      <c r="O33" s="45"/>
      <c r="P33" s="84"/>
    </row>
    <row r="34" spans="1:16" ht="12.75" customHeight="1" x14ac:dyDescent="0.35">
      <c r="A34" s="42"/>
      <c r="B34" s="220">
        <v>8</v>
      </c>
      <c r="C34" s="221">
        <f>COUNTIF('Gen Test Cases'!AA:AA,B34)+COUNTIF('SUSE12 Test Cases'!AA:AA,B34)</f>
        <v>0</v>
      </c>
      <c r="D34" s="222">
        <f>COUNTIFS('Gen Test Cases'!AA:AA,B34,'Gen Test Cases'!I:I,$D$33)+COUNTIFS('SUSE12 Test Cases'!AA:AA,B34,'SUSE12 Test Cases'!J:J,$D$33)</f>
        <v>0</v>
      </c>
      <c r="E34" s="222">
        <f>COUNTIFS('Gen Test Cases'!AA:AA,B34,'Gen Test Cases'!I:I,$E$33)+COUNTIFS('SUSE12 Test Cases'!AA:AA,B34,'SUSE12 Test Cases'!J:J,$E$33)</f>
        <v>0</v>
      </c>
      <c r="F34" s="222">
        <f>COUNTIFS('Gen Test Cases'!AA:AA,B34,'Gen Test Cases'!I:I,$F$33)+COUNTIFS('SUSE12 Test Cases'!AA:AA,B34,'SUSE12 Test Cases'!J:J,$F$33)</f>
        <v>0</v>
      </c>
      <c r="G34" s="223">
        <v>1500</v>
      </c>
      <c r="H34" s="30">
        <f>(C34-F34)*(G34)</f>
        <v>0</v>
      </c>
      <c r="I34" s="30">
        <f>D34*G34</f>
        <v>0</v>
      </c>
      <c r="J34" s="75">
        <f>D30+N30</f>
        <v>189</v>
      </c>
      <c r="K34" s="76" t="str">
        <f>"WARNING: THERE IS AT LEAST ONE TEST CASE WITH"</f>
        <v>WARNING: THERE IS AT LEAST ONE TEST CASE WITH</v>
      </c>
      <c r="P34" s="84"/>
    </row>
    <row r="35" spans="1:16" ht="12.75" customHeight="1" x14ac:dyDescent="0.35">
      <c r="A35" s="42"/>
      <c r="B35" s="220">
        <v>7</v>
      </c>
      <c r="C35" s="221">
        <f>COUNTIF('Gen Test Cases'!AA:AA,B35)+COUNTIF('SUSE12 Test Cases'!AA:AA,B35)</f>
        <v>7</v>
      </c>
      <c r="D35" s="222">
        <f>COUNTIFS('Gen Test Cases'!AA:AA,B35,'Gen Test Cases'!I:I,$D$33)+COUNTIFS('SUSE12 Test Cases'!AA:AA,B35,'SUSE12 Test Cases'!J:J,$D$33)</f>
        <v>0</v>
      </c>
      <c r="E35" s="222">
        <f>COUNTIFS('Gen Test Cases'!AA:AA,B35,'Gen Test Cases'!I:I,$E$33)+COUNTIFS('SUSE12 Test Cases'!AA:AA,B35,'SUSE12 Test Cases'!J:J,$E$33)</f>
        <v>0</v>
      </c>
      <c r="F35" s="222">
        <f>COUNTIFS('Gen Test Cases'!AA:AA,B35,'Gen Test Cases'!I:I,$F$33)+COUNTIFS('SUSE12 Test Cases'!AA:AA,B35,'SUSE12 Test Cases'!J:J,$F$33)</f>
        <v>0</v>
      </c>
      <c r="G35" s="223">
        <v>750</v>
      </c>
      <c r="H35" s="30">
        <f t="shared" ref="H35:H41" si="2">(C35-F35)*(G35)</f>
        <v>5250</v>
      </c>
      <c r="I35" s="30">
        <f t="shared" ref="I35:I41" si="3">D35*G35</f>
        <v>0</v>
      </c>
      <c r="K35" s="76" t="str">
        <f>"AN 'INFO' OR BLANK STATUS (SEE ABOVE)"</f>
        <v>AN 'INFO' OR BLANK STATUS (SEE ABOVE)</v>
      </c>
      <c r="P35" s="84"/>
    </row>
    <row r="36" spans="1:16" ht="12.75" customHeight="1" x14ac:dyDescent="0.35">
      <c r="A36" s="42"/>
      <c r="B36" s="220">
        <v>6</v>
      </c>
      <c r="C36" s="221">
        <f>COUNTIF('Gen Test Cases'!AA:AA,B36)+COUNTIF('SUSE12 Test Cases'!AA:AA,B36)</f>
        <v>20</v>
      </c>
      <c r="D36" s="222">
        <f>COUNTIFS('Gen Test Cases'!AA:AA,B36,'Gen Test Cases'!I:I,$D$33)+COUNTIFS('SUSE12 Test Cases'!AA:AA,B36,'SUSE12 Test Cases'!J:J,$D$33)</f>
        <v>0</v>
      </c>
      <c r="E36" s="222">
        <f>COUNTIFS('Gen Test Cases'!AA:AA,B36,'Gen Test Cases'!I:I,$E$33)+COUNTIFS('SUSE12 Test Cases'!AA:AA,B36,'SUSE12 Test Cases'!J:J,$E$33)</f>
        <v>0</v>
      </c>
      <c r="F36" s="222">
        <f>COUNTIFS('Gen Test Cases'!AA:AA,B36,'Gen Test Cases'!I:I,$F$33)+COUNTIFS('SUSE12 Test Cases'!AA:AA,B36,'SUSE12 Test Cases'!J:J,$F$33)</f>
        <v>0</v>
      </c>
      <c r="G36" s="223">
        <v>100</v>
      </c>
      <c r="H36" s="30">
        <f t="shared" si="2"/>
        <v>2000</v>
      </c>
      <c r="I36" s="30">
        <f t="shared" si="3"/>
        <v>0</v>
      </c>
      <c r="P36" s="84"/>
    </row>
    <row r="37" spans="1:16" ht="12.75" customHeight="1" x14ac:dyDescent="0.35">
      <c r="A37" s="42"/>
      <c r="B37" s="220">
        <v>5</v>
      </c>
      <c r="C37" s="221">
        <f>COUNTIF('Gen Test Cases'!AA:AA,B37)+COUNTIF('SUSE12 Test Cases'!AA:AA,B37)</f>
        <v>115</v>
      </c>
      <c r="D37" s="222">
        <f>COUNTIFS('Gen Test Cases'!AA:AA,B37,'Gen Test Cases'!I:I,$D$33)+COUNTIFS('SUSE12 Test Cases'!AA:AA,B37,'SUSE12 Test Cases'!J:J,$D$33)</f>
        <v>0</v>
      </c>
      <c r="E37" s="222">
        <f>COUNTIFS('Gen Test Cases'!AA:AA,B37,'Gen Test Cases'!I:I,$E$33)+COUNTIFS('SUSE12 Test Cases'!AA:AA,B37,'SUSE12 Test Cases'!J:J,$E$33)</f>
        <v>0</v>
      </c>
      <c r="F37" s="222">
        <f>COUNTIFS('Gen Test Cases'!AA:AA,B37,'Gen Test Cases'!I:I,$F$33)+COUNTIFS('SUSE12 Test Cases'!AA:AA,B37,'SUSE12 Test Cases'!J:J,$F$33)</f>
        <v>0</v>
      </c>
      <c r="G37" s="223">
        <v>50</v>
      </c>
      <c r="H37" s="30">
        <f t="shared" si="2"/>
        <v>5750</v>
      </c>
      <c r="I37" s="30">
        <f t="shared" si="3"/>
        <v>0</v>
      </c>
      <c r="P37" s="84"/>
    </row>
    <row r="38" spans="1:16" ht="12.75" customHeight="1" x14ac:dyDescent="0.35">
      <c r="A38" s="42"/>
      <c r="B38" s="220">
        <v>4</v>
      </c>
      <c r="C38" s="221">
        <f>COUNTIF('Gen Test Cases'!AA:AA,B38)+COUNTIF('SUSE12 Test Cases'!AA:AA,B38)</f>
        <v>30</v>
      </c>
      <c r="D38" s="222">
        <f>COUNTIFS('Gen Test Cases'!AA:AA,B38,'Gen Test Cases'!I:I,$D$33)+COUNTIFS('SUSE12 Test Cases'!AA:AA,B38,'SUSE12 Test Cases'!J:J,$D$33)</f>
        <v>0</v>
      </c>
      <c r="E38" s="222">
        <f>COUNTIFS('Gen Test Cases'!AA:AA,B38,'Gen Test Cases'!I:I,$E$33)+COUNTIFS('SUSE12 Test Cases'!AA:AA,B38,'SUSE12 Test Cases'!J:J,$E$33)</f>
        <v>0</v>
      </c>
      <c r="F38" s="222">
        <f>COUNTIFS('Gen Test Cases'!AA:AA,B38,'Gen Test Cases'!I:I,$F$33)+COUNTIFS('SUSE12 Test Cases'!AA:AA,B38,'SUSE12 Test Cases'!J:J,$F$33)</f>
        <v>0</v>
      </c>
      <c r="G38" s="223">
        <v>10</v>
      </c>
      <c r="H38" s="30">
        <f t="shared" si="2"/>
        <v>300</v>
      </c>
      <c r="I38" s="30">
        <f t="shared" si="3"/>
        <v>0</v>
      </c>
      <c r="J38" s="75">
        <f>SUMPRODUCT(--ISERROR('Gen Test Cases'!AA28:AA46))+SUMPRODUCT(--ISERROR('SUSE11 Test Cases'!AA33:AA222))</f>
        <v>2</v>
      </c>
      <c r="K38" s="76" t="str">
        <f>"WARNING: THERE IS AT LEAST ONE TEST CASE WITH"</f>
        <v>WARNING: THERE IS AT LEAST ONE TEST CASE WITH</v>
      </c>
      <c r="P38" s="84"/>
    </row>
    <row r="39" spans="1:16" ht="12.75" customHeight="1" x14ac:dyDescent="0.35">
      <c r="A39" s="42"/>
      <c r="B39" s="220">
        <v>3</v>
      </c>
      <c r="C39" s="221">
        <f>COUNTIF('Gen Test Cases'!AA:AA,B39)+COUNTIF('SUSE12 Test Cases'!AA:AA,B39)</f>
        <v>5</v>
      </c>
      <c r="D39" s="222">
        <f>COUNTIFS('Gen Test Cases'!AA:AA,B39,'Gen Test Cases'!I:I,$D$33)+COUNTIFS('SUSE12 Test Cases'!AA:AA,B39,'SUSE12 Test Cases'!J:J,$D$33)</f>
        <v>0</v>
      </c>
      <c r="E39" s="222">
        <f>COUNTIFS('Gen Test Cases'!AA:AA,B39,'Gen Test Cases'!I:I,$E$33)+COUNTIFS('SUSE12 Test Cases'!AA:AA,B39,'SUSE12 Test Cases'!J:J,$E$33)</f>
        <v>0</v>
      </c>
      <c r="F39" s="222">
        <f>COUNTIFS('Gen Test Cases'!AA:AA,B39,'Gen Test Cases'!I:I,$F$33)+COUNTIFS('SUSE12 Test Cases'!AA:AA,B39,'SUSE12 Test Cases'!J:J,$F$33)</f>
        <v>0</v>
      </c>
      <c r="G39" s="223">
        <v>5</v>
      </c>
      <c r="H39" s="30">
        <f t="shared" si="2"/>
        <v>25</v>
      </c>
      <c r="I39" s="30">
        <f t="shared" si="3"/>
        <v>0</v>
      </c>
      <c r="K39" s="76" t="str">
        <f>"MULTIPLE OR INVALID ISSUE CODES (SEE TEST CASES TABS)"</f>
        <v>MULTIPLE OR INVALID ISSUE CODES (SEE TEST CASES TABS)</v>
      </c>
      <c r="P39" s="84"/>
    </row>
    <row r="40" spans="1:16" ht="12.75" customHeight="1" x14ac:dyDescent="0.35">
      <c r="A40" s="42"/>
      <c r="B40" s="220">
        <v>2</v>
      </c>
      <c r="C40" s="221">
        <f>COUNTIF('Gen Test Cases'!AA:AA,B40)+COUNTIF('SUSE12 Test Cases'!AA:AA,B40)</f>
        <v>3</v>
      </c>
      <c r="D40" s="222">
        <f>COUNTIFS('Gen Test Cases'!AA:AA,B40,'Gen Test Cases'!I:I,$D$33)+COUNTIFS('SUSE12 Test Cases'!AA:AA,B40,'SUSE12 Test Cases'!J:J,$D$33)</f>
        <v>0</v>
      </c>
      <c r="E40" s="222">
        <f>COUNTIFS('Gen Test Cases'!AA:AA,B40,'Gen Test Cases'!I:I,$E$33)+COUNTIFS('SUSE12 Test Cases'!AA:AA,B40,'SUSE12 Test Cases'!J:J,$E$33)</f>
        <v>0</v>
      </c>
      <c r="F40" s="222">
        <f>COUNTIFS('Gen Test Cases'!AA:AA,B40,'Gen Test Cases'!I:I,$F$33)+COUNTIFS('SUSE12 Test Cases'!AA:AA,B40,'SUSE12 Test Cases'!J:J,$F$33)</f>
        <v>0</v>
      </c>
      <c r="G40" s="223">
        <v>2</v>
      </c>
      <c r="H40" s="30">
        <f t="shared" si="2"/>
        <v>6</v>
      </c>
      <c r="I40" s="30">
        <f t="shared" si="3"/>
        <v>0</v>
      </c>
      <c r="P40" s="84"/>
    </row>
    <row r="41" spans="1:16" ht="12.75" customHeight="1" x14ac:dyDescent="0.35">
      <c r="A41" s="42"/>
      <c r="B41" s="220">
        <v>1</v>
      </c>
      <c r="C41" s="221">
        <f>COUNTIF('Gen Test Cases'!AA:AA,B41)+COUNTIF('SUSE12 Test Cases'!AA:AA,B41)</f>
        <v>4</v>
      </c>
      <c r="D41" s="222">
        <f>COUNTIFS('Gen Test Cases'!AA:AA,B41,'Gen Test Cases'!I:I,$D$33)+COUNTIFS('SUSE12 Test Cases'!AA:AA,B41,'SUSE12 Test Cases'!J:J,$D$33)</f>
        <v>0</v>
      </c>
      <c r="E41" s="222">
        <f>COUNTIFS('Gen Test Cases'!AA:AA,B41,'Gen Test Cases'!I:I,$E$33)+COUNTIFS('SUSE12 Test Cases'!AA:AA,B41,'SUSE12 Test Cases'!J:J,$E$33)</f>
        <v>0</v>
      </c>
      <c r="F41" s="222">
        <f>COUNTIFS('Gen Test Cases'!AA:AA,B41,'Gen Test Cases'!I:I,$F$33)+COUNTIFS('SUSE12 Test Cases'!AA:AA,B41,'SUSE12 Test Cases'!J:J,$F$33)</f>
        <v>0</v>
      </c>
      <c r="G41" s="223">
        <v>1</v>
      </c>
      <c r="H41" s="30">
        <f t="shared" si="2"/>
        <v>4</v>
      </c>
      <c r="I41" s="30">
        <f t="shared" si="3"/>
        <v>0</v>
      </c>
      <c r="P41" s="84"/>
    </row>
    <row r="42" spans="1:16" ht="12.75" hidden="1" customHeight="1" x14ac:dyDescent="0.35">
      <c r="A42" s="42"/>
      <c r="B42" s="46" t="s">
        <v>63</v>
      </c>
      <c r="C42" s="221"/>
      <c r="D42" s="148">
        <f>SUM(I34:I41)/SUM(H34:H41)*100</f>
        <v>0</v>
      </c>
      <c r="E42"/>
      <c r="P42" s="84"/>
    </row>
    <row r="43" spans="1:16" ht="12.75" customHeight="1" x14ac:dyDescent="0.35">
      <c r="A43" s="47"/>
      <c r="B43" s="48"/>
      <c r="C43" s="48"/>
      <c r="D43" s="48"/>
      <c r="E43" s="48"/>
      <c r="F43" s="48"/>
      <c r="G43" s="48"/>
      <c r="H43" s="48"/>
      <c r="I43" s="48"/>
      <c r="J43" s="48"/>
      <c r="K43" s="49"/>
      <c r="L43" s="49"/>
      <c r="M43" s="49"/>
      <c r="N43" s="49"/>
      <c r="O43" s="49"/>
      <c r="P43" s="87"/>
    </row>
    <row r="44" spans="1:16" ht="12.75" customHeight="1" x14ac:dyDescent="0.35">
      <c r="A44" s="132"/>
      <c r="B44" s="133"/>
      <c r="C44" s="133"/>
      <c r="D44" s="133"/>
      <c r="E44" s="133"/>
      <c r="F44" s="133"/>
      <c r="G44" s="133"/>
      <c r="H44" s="133"/>
      <c r="I44" s="133"/>
      <c r="J44" s="133"/>
      <c r="K44" s="133"/>
      <c r="L44" s="133"/>
      <c r="M44" s="133"/>
      <c r="N44" s="133"/>
      <c r="O44" s="133"/>
      <c r="P44" s="131"/>
    </row>
    <row r="45" spans="1:16" ht="12.75" customHeight="1" x14ac:dyDescent="0.35">
      <c r="A45" s="28"/>
      <c r="B45" s="29" t="s">
        <v>66</v>
      </c>
      <c r="C45" s="134"/>
      <c r="D45" s="134"/>
      <c r="E45" s="134"/>
      <c r="F45" s="134"/>
      <c r="G45" s="135"/>
      <c r="P45" s="84"/>
    </row>
    <row r="46" spans="1:16" ht="22.4" customHeight="1" x14ac:dyDescent="0.35">
      <c r="A46" s="309" t="s">
        <v>67</v>
      </c>
      <c r="B46" s="32" t="s">
        <v>42</v>
      </c>
      <c r="C46" s="33"/>
      <c r="D46" s="34"/>
      <c r="E46" s="34"/>
      <c r="F46" s="34"/>
      <c r="G46" s="35"/>
      <c r="K46" s="136" t="s">
        <v>43</v>
      </c>
      <c r="L46" s="137"/>
      <c r="M46" s="137"/>
      <c r="N46" s="137"/>
      <c r="O46" s="138"/>
      <c r="P46" s="84"/>
    </row>
    <row r="47" spans="1:16" ht="22.4" customHeight="1" x14ac:dyDescent="0.35">
      <c r="A47" s="309"/>
      <c r="B47" s="36" t="s">
        <v>44</v>
      </c>
      <c r="C47" s="37" t="s">
        <v>45</v>
      </c>
      <c r="D47" s="37" t="s">
        <v>46</v>
      </c>
      <c r="E47" s="37" t="s">
        <v>47</v>
      </c>
      <c r="F47" s="37" t="s">
        <v>48</v>
      </c>
      <c r="G47" s="38" t="s">
        <v>49</v>
      </c>
      <c r="K47" s="139" t="s">
        <v>50</v>
      </c>
      <c r="L47" s="140"/>
      <c r="M47" s="216" t="s">
        <v>51</v>
      </c>
      <c r="N47" s="216" t="s">
        <v>52</v>
      </c>
      <c r="O47" s="141" t="s">
        <v>53</v>
      </c>
      <c r="P47" s="84"/>
    </row>
    <row r="48" spans="1:16" ht="12.75" customHeight="1" x14ac:dyDescent="0.35">
      <c r="A48" s="309"/>
      <c r="B48" s="217">
        <f>COUNTIF('Gen Test Cases'!I3:I12,"Pass")+COUNTIF('SUSE15 Test Cases'!J3:J197,"Pass")</f>
        <v>0</v>
      </c>
      <c r="C48" s="218">
        <f>COUNTIF('Gen Test Cases'!I3:I12,"Fail")+COUNTIF('SUSE15 Test Cases'!J3:J197,"Fail")</f>
        <v>0</v>
      </c>
      <c r="D48" s="217">
        <f>COUNTIF('Gen Test Cases'!I3:I12,"Info")+COUNTIF('SUSE15 Test Cases'!J3:J197,"Info")</f>
        <v>0</v>
      </c>
      <c r="E48" s="218">
        <f>COUNTIF('Gen Test Cases'!I3:I12,"N/A")+COUNTIF('SUSE15 Test Cases'!J3:J197,"N/A")</f>
        <v>0</v>
      </c>
      <c r="F48" s="217">
        <f>B48+C48</f>
        <v>0</v>
      </c>
      <c r="G48" s="219">
        <f>D60/100</f>
        <v>0</v>
      </c>
      <c r="K48" s="142" t="s">
        <v>54</v>
      </c>
      <c r="L48" s="143"/>
      <c r="M48" s="144">
        <f>COUNTA('Gen Test Cases'!I3:I12)+COUNTA('SUSE15 Test Cases'!J3:J197)</f>
        <v>0</v>
      </c>
      <c r="N48" s="144">
        <f>O48-M48</f>
        <v>205</v>
      </c>
      <c r="O48" s="145">
        <f>COUNTA('Gen Test Cases'!A3:A12)+COUNTA('SUSE15 Test Cases'!A3:A197)</f>
        <v>205</v>
      </c>
      <c r="P48" s="84"/>
    </row>
    <row r="49" spans="1:16" ht="12.75" customHeight="1" x14ac:dyDescent="0.35">
      <c r="A49" s="31"/>
      <c r="B49" s="39"/>
      <c r="K49" s="40"/>
      <c r="L49" s="40"/>
      <c r="M49" s="40"/>
      <c r="N49" s="40"/>
      <c r="O49" s="40"/>
      <c r="P49" s="84"/>
    </row>
    <row r="50" spans="1:16" ht="12.75" customHeight="1" x14ac:dyDescent="0.35">
      <c r="A50" s="31"/>
      <c r="B50" s="41" t="s">
        <v>55</v>
      </c>
      <c r="C50" s="146"/>
      <c r="D50" s="146"/>
      <c r="E50" s="146"/>
      <c r="F50" s="146"/>
      <c r="G50" s="147"/>
      <c r="K50" s="40"/>
      <c r="L50" s="40"/>
      <c r="M50" s="40"/>
      <c r="N50" s="40"/>
      <c r="O50" s="40"/>
      <c r="P50" s="84"/>
    </row>
    <row r="51" spans="1:16" ht="12.75" customHeight="1" x14ac:dyDescent="0.35">
      <c r="A51" s="42"/>
      <c r="B51" s="43" t="s">
        <v>56</v>
      </c>
      <c r="C51" s="43" t="s">
        <v>57</v>
      </c>
      <c r="D51" s="43" t="s">
        <v>58</v>
      </c>
      <c r="E51" s="43" t="s">
        <v>59</v>
      </c>
      <c r="F51" s="43" t="s">
        <v>47</v>
      </c>
      <c r="G51" s="43" t="s">
        <v>60</v>
      </c>
      <c r="H51" s="44" t="s">
        <v>61</v>
      </c>
      <c r="I51" s="44" t="s">
        <v>62</v>
      </c>
      <c r="K51" s="45"/>
      <c r="L51" s="45"/>
      <c r="M51" s="45"/>
      <c r="N51" s="45"/>
      <c r="O51" s="45"/>
      <c r="P51" s="84"/>
    </row>
    <row r="52" spans="1:16" ht="12.75" customHeight="1" x14ac:dyDescent="0.35">
      <c r="A52" s="42"/>
      <c r="B52" s="220">
        <v>8</v>
      </c>
      <c r="C52" s="221">
        <f>COUNTIF('Gen Test Cases'!AA:AA,B52)+COUNTIF('SUSE15 Test Cases'!AA:AA,B52)</f>
        <v>0</v>
      </c>
      <c r="D52" s="222">
        <f>COUNTIFS('Gen Test Cases'!AA:AA,B52,'Gen Test Cases'!I:I,$D$51)+COUNTIFS('SUSE15 Test Cases'!AA:AA,B52,'SUSE15 Test Cases'!J:J,$D$51)</f>
        <v>0</v>
      </c>
      <c r="E52" s="222">
        <f>COUNTIFS('Gen Test Cases'!AA:AA,B52,'Gen Test Cases'!I:I,$E$51)+COUNTIFS('SUSE15 Test Cases'!AA:AA,B52,'SUSE15 Test Cases'!J:J,$E$51)</f>
        <v>0</v>
      </c>
      <c r="F52" s="222">
        <f>COUNTIFS('Gen Test Cases'!AA:AA,B52,'Gen Test Cases'!I:I,$F$51)+COUNTIFS('SUSE15 Test Cases'!AA:AA,B52,'SUSE15 Test Cases'!J:J,$F$51)</f>
        <v>0</v>
      </c>
      <c r="G52" s="223">
        <v>1500</v>
      </c>
      <c r="H52" s="30">
        <f>(C52-F52)*(G52)</f>
        <v>0</v>
      </c>
      <c r="I52" s="30">
        <f>D52*G52</f>
        <v>0</v>
      </c>
      <c r="J52" s="75">
        <f>D48+N48</f>
        <v>205</v>
      </c>
      <c r="K52" s="76" t="str">
        <f>"WARNING: THERE IS AT LEAST ONE TEST CASE WITH"</f>
        <v>WARNING: THERE IS AT LEAST ONE TEST CASE WITH</v>
      </c>
      <c r="P52" s="84"/>
    </row>
    <row r="53" spans="1:16" ht="12.75" customHeight="1" x14ac:dyDescent="0.35">
      <c r="A53" s="42"/>
      <c r="B53" s="220">
        <v>7</v>
      </c>
      <c r="C53" s="221">
        <f>COUNTIF('Gen Test Cases'!AA:AA,B53)+COUNTIF('SUSE15 Test Cases'!AA:AA,B53)</f>
        <v>6</v>
      </c>
      <c r="D53" s="222">
        <f>COUNTIFS('Gen Test Cases'!AA:AA,B53,'Gen Test Cases'!I:I,$D$51)+COUNTIFS('SUSE15 Test Cases'!AA:AA,B53,'SUSE15 Test Cases'!J:J,$D$51)</f>
        <v>0</v>
      </c>
      <c r="E53" s="222">
        <f>COUNTIFS('Gen Test Cases'!AA:AA,B53,'Gen Test Cases'!I:I,$E$51)+COUNTIFS('SUSE15 Test Cases'!AA:AA,B53,'SUSE15 Test Cases'!J:J,$E$51)</f>
        <v>0</v>
      </c>
      <c r="F53" s="222">
        <f>COUNTIFS('Gen Test Cases'!AA:AA,B53,'Gen Test Cases'!I:I,$F$51)+COUNTIFS('SUSE15 Test Cases'!AA:AA,B53,'SUSE15 Test Cases'!J:J,$F$51)</f>
        <v>0</v>
      </c>
      <c r="G53" s="223">
        <v>750</v>
      </c>
      <c r="H53" s="30">
        <f t="shared" ref="H53:H59" si="4">(C53-F53)*(G53)</f>
        <v>4500</v>
      </c>
      <c r="I53" s="30">
        <f t="shared" ref="I53:I59" si="5">D53*G53</f>
        <v>0</v>
      </c>
      <c r="K53" s="76" t="str">
        <f>"AN 'INFO' OR BLANK STATUS (SEE ABOVE)"</f>
        <v>AN 'INFO' OR BLANK STATUS (SEE ABOVE)</v>
      </c>
      <c r="P53" s="84"/>
    </row>
    <row r="54" spans="1:16" ht="12.75" customHeight="1" x14ac:dyDescent="0.35">
      <c r="A54" s="42"/>
      <c r="B54" s="220">
        <v>6</v>
      </c>
      <c r="C54" s="221">
        <f>COUNTIF('Gen Test Cases'!AA:AA,B54)+COUNTIF('SUSE15 Test Cases'!AA:AA,B54)</f>
        <v>30</v>
      </c>
      <c r="D54" s="222">
        <f>COUNTIFS('Gen Test Cases'!AA:AA,B54,'Gen Test Cases'!I:I,$D$51)+COUNTIFS('SUSE15 Test Cases'!AA:AA,B54,'SUSE15 Test Cases'!J:J,$D$51)</f>
        <v>0</v>
      </c>
      <c r="E54" s="222">
        <f>COUNTIFS('Gen Test Cases'!AA:AA,B54,'Gen Test Cases'!I:I,$E$51)+COUNTIFS('SUSE15 Test Cases'!AA:AA,B54,'SUSE15 Test Cases'!J:J,$E$51)</f>
        <v>0</v>
      </c>
      <c r="F54" s="222">
        <f>COUNTIFS('Gen Test Cases'!AA:AA,B54,'Gen Test Cases'!I:I,$F$51)+COUNTIFS('SUSE15 Test Cases'!AA:AA,B54,'SUSE15 Test Cases'!J:J,$F$51)</f>
        <v>0</v>
      </c>
      <c r="G54" s="223">
        <v>100</v>
      </c>
      <c r="H54" s="30">
        <f t="shared" si="4"/>
        <v>3000</v>
      </c>
      <c r="I54" s="30">
        <f t="shared" si="5"/>
        <v>0</v>
      </c>
      <c r="P54" s="84"/>
    </row>
    <row r="55" spans="1:16" ht="12.75" customHeight="1" x14ac:dyDescent="0.35">
      <c r="A55" s="42"/>
      <c r="B55" s="220">
        <v>5</v>
      </c>
      <c r="C55" s="221">
        <f>COUNTIF('Gen Test Cases'!AA:AA,B55)+COUNTIF('SUSE15 Test Cases'!AA:AA,B55)</f>
        <v>117</v>
      </c>
      <c r="D55" s="222">
        <f>COUNTIFS('Gen Test Cases'!AA:AA,B55,'Gen Test Cases'!I:I,$D$51)+COUNTIFS('SUSE15 Test Cases'!AA:AA,B55,'SUSE15 Test Cases'!J:J,$D$51)</f>
        <v>0</v>
      </c>
      <c r="E55" s="222">
        <f>COUNTIFS('Gen Test Cases'!AA:AA,B55,'Gen Test Cases'!I:I,$E$51)+COUNTIFS('SUSE15 Test Cases'!AA:AA,B55,'SUSE15 Test Cases'!J:J,$E$51)</f>
        <v>0</v>
      </c>
      <c r="F55" s="222">
        <f>COUNTIFS('Gen Test Cases'!AA:AA,B55,'Gen Test Cases'!I:I,$F$51)+COUNTIFS('SUSE15 Test Cases'!AA:AA,B55,'SUSE15 Test Cases'!J:J,$F$51)</f>
        <v>0</v>
      </c>
      <c r="G55" s="223">
        <v>50</v>
      </c>
      <c r="H55" s="30">
        <f t="shared" si="4"/>
        <v>5850</v>
      </c>
      <c r="I55" s="30">
        <f t="shared" si="5"/>
        <v>0</v>
      </c>
      <c r="P55" s="84"/>
    </row>
    <row r="56" spans="1:16" ht="12.75" customHeight="1" x14ac:dyDescent="0.35">
      <c r="A56" s="42"/>
      <c r="B56" s="220">
        <v>4</v>
      </c>
      <c r="C56" s="221">
        <f>COUNTIF('Gen Test Cases'!AA:AA,B56)+COUNTIF('SUSE15 Test Cases'!AA:AA,B56)</f>
        <v>34</v>
      </c>
      <c r="D56" s="222">
        <f>COUNTIFS('Gen Test Cases'!AA:AA,B56,'Gen Test Cases'!I:I,$D$51)+COUNTIFS('SUSE15 Test Cases'!AA:AA,B56,'SUSE15 Test Cases'!J:J,$D$51)</f>
        <v>0</v>
      </c>
      <c r="E56" s="222">
        <f>COUNTIFS('Gen Test Cases'!AA:AA,B56,'Gen Test Cases'!I:I,$E$51)+COUNTIFS('SUSE15 Test Cases'!AA:AA,B56,'SUSE15 Test Cases'!J:J,$E$51)</f>
        <v>0</v>
      </c>
      <c r="F56" s="222">
        <f>COUNTIFS('Gen Test Cases'!AA:AA,B56,'Gen Test Cases'!I:I,$F$51)+COUNTIFS('SUSE15 Test Cases'!AA:AA,B56,'SUSE15 Test Cases'!J:J,$F$51)</f>
        <v>0</v>
      </c>
      <c r="G56" s="223">
        <v>10</v>
      </c>
      <c r="H56" s="30">
        <f t="shared" si="4"/>
        <v>340</v>
      </c>
      <c r="I56" s="30">
        <f t="shared" si="5"/>
        <v>0</v>
      </c>
      <c r="J56" s="75">
        <f>SUMPRODUCT(--ISERROR('Gen Test Cases'!AA46:AA64))+SUMPRODUCT(--ISERROR('SUSE11 Test Cases'!AA51:AA240))</f>
        <v>1</v>
      </c>
      <c r="K56" s="76" t="str">
        <f>"WARNING: THERE IS AT LEAST ONE TEST CASE WITH"</f>
        <v>WARNING: THERE IS AT LEAST ONE TEST CASE WITH</v>
      </c>
      <c r="P56" s="84"/>
    </row>
    <row r="57" spans="1:16" ht="12.75" customHeight="1" x14ac:dyDescent="0.35">
      <c r="A57" s="42"/>
      <c r="B57" s="220">
        <v>3</v>
      </c>
      <c r="C57" s="221">
        <f>COUNTIF('Gen Test Cases'!AA:AA,B57)+COUNTIF('SUSE15 Test Cases'!AA:AA,B57)</f>
        <v>3</v>
      </c>
      <c r="D57" s="222">
        <f>COUNTIFS('Gen Test Cases'!AA:AA,B57,'Gen Test Cases'!I:I,$D$51)+COUNTIFS('SUSE15 Test Cases'!AA:AA,B57,'SUSE15 Test Cases'!J:J,$D$51)</f>
        <v>0</v>
      </c>
      <c r="E57" s="222">
        <f>COUNTIFS('Gen Test Cases'!AA:AA,B57,'Gen Test Cases'!I:I,$E$51)+COUNTIFS('SUSE15 Test Cases'!AA:AA,B57,'SUSE15 Test Cases'!J:J,$E$51)</f>
        <v>0</v>
      </c>
      <c r="F57" s="222">
        <f>COUNTIFS('Gen Test Cases'!AA:AA,B57,'Gen Test Cases'!I:I,$F$51)+COUNTIFS('SUSE15 Test Cases'!AA:AA,B57,'SUSE15 Test Cases'!J:J,$F$51)</f>
        <v>0</v>
      </c>
      <c r="G57" s="223">
        <v>5</v>
      </c>
      <c r="H57" s="30">
        <f t="shared" si="4"/>
        <v>15</v>
      </c>
      <c r="I57" s="30">
        <f t="shared" si="5"/>
        <v>0</v>
      </c>
      <c r="K57" s="76" t="str">
        <f>"MULTIPLE OR INVALID ISSUE CODES (SEE TEST CASES TABS)"</f>
        <v>MULTIPLE OR INVALID ISSUE CODES (SEE TEST CASES TABS)</v>
      </c>
      <c r="P57" s="84"/>
    </row>
    <row r="58" spans="1:16" ht="12.75" customHeight="1" x14ac:dyDescent="0.35">
      <c r="A58" s="42"/>
      <c r="B58" s="220">
        <v>2</v>
      </c>
      <c r="C58" s="221">
        <f>COUNTIF('Gen Test Cases'!AA:AA,B58)+COUNTIF('SUSE15 Test Cases'!AA:AA,B58)</f>
        <v>5</v>
      </c>
      <c r="D58" s="222">
        <f>COUNTIFS('Gen Test Cases'!AA:AA,B58,'Gen Test Cases'!I:I,$D$51)+COUNTIFS('SUSE15 Test Cases'!AA:AA,B58,'SUSE15 Test Cases'!J:J,$D$51)</f>
        <v>0</v>
      </c>
      <c r="E58" s="222">
        <f>COUNTIFS('Gen Test Cases'!AA:AA,B58,'Gen Test Cases'!I:I,$E$51)+COUNTIFS('SUSE15 Test Cases'!AA:AA,B58,'SUSE15 Test Cases'!J:J,$E$51)</f>
        <v>0</v>
      </c>
      <c r="F58" s="222">
        <f>COUNTIFS('Gen Test Cases'!AA:AA,B58,'Gen Test Cases'!I:I,$F$51)+COUNTIFS('SUSE15 Test Cases'!AA:AA,B58,'SUSE15 Test Cases'!J:J,$F$51)</f>
        <v>0</v>
      </c>
      <c r="G58" s="223">
        <v>2</v>
      </c>
      <c r="H58" s="30">
        <f t="shared" si="4"/>
        <v>10</v>
      </c>
      <c r="I58" s="30">
        <f t="shared" si="5"/>
        <v>0</v>
      </c>
      <c r="P58" s="84"/>
    </row>
    <row r="59" spans="1:16" ht="12.75" customHeight="1" x14ac:dyDescent="0.35">
      <c r="A59" s="42"/>
      <c r="B59" s="220">
        <v>1</v>
      </c>
      <c r="C59" s="221">
        <f>COUNTIF('Gen Test Cases'!AA:AA,B59)+COUNTIF('SUSE15 Test Cases'!AA:AA,B59)</f>
        <v>5</v>
      </c>
      <c r="D59" s="222">
        <f>COUNTIFS('Gen Test Cases'!AA:AA,B59,'Gen Test Cases'!I:I,$D$51)+COUNTIFS('SUSE15 Test Cases'!AA:AA,B59,'SUSE15 Test Cases'!J:J,$D$51)</f>
        <v>0</v>
      </c>
      <c r="E59" s="222">
        <f>COUNTIFS('Gen Test Cases'!AA:AA,B59,'Gen Test Cases'!I:I,$E$51)+COUNTIFS('SUSE15 Test Cases'!AA:AA,B59,'SUSE15 Test Cases'!J:J,$E$51)</f>
        <v>0</v>
      </c>
      <c r="F59" s="222">
        <f>COUNTIFS('Gen Test Cases'!AA:AA,B59,'Gen Test Cases'!I:I,$F$51)+COUNTIFS('SUSE15 Test Cases'!AA:AA,B59,'SUSE15 Test Cases'!J:J,$F$51)</f>
        <v>0</v>
      </c>
      <c r="G59" s="223">
        <v>1</v>
      </c>
      <c r="H59" s="30">
        <f t="shared" si="4"/>
        <v>5</v>
      </c>
      <c r="I59" s="30">
        <f t="shared" si="5"/>
        <v>0</v>
      </c>
      <c r="P59" s="84"/>
    </row>
    <row r="60" spans="1:16" ht="12.75" hidden="1" customHeight="1" x14ac:dyDescent="0.35">
      <c r="A60" s="42"/>
      <c r="B60" s="46" t="s">
        <v>63</v>
      </c>
      <c r="C60" s="221"/>
      <c r="D60" s="148">
        <f>SUM(I52:I59)/SUM(H52:H59)*100</f>
        <v>0</v>
      </c>
      <c r="E60"/>
      <c r="P60" s="84"/>
    </row>
    <row r="61" spans="1:16" ht="12.75" customHeight="1" x14ac:dyDescent="0.35">
      <c r="A61" s="47"/>
      <c r="B61" s="48"/>
      <c r="C61" s="48"/>
      <c r="D61" s="48"/>
      <c r="E61" s="48"/>
      <c r="F61" s="48"/>
      <c r="G61" s="48"/>
      <c r="H61" s="48"/>
      <c r="I61" s="48"/>
      <c r="J61" s="48"/>
      <c r="K61" s="49"/>
      <c r="L61" s="49"/>
      <c r="M61" s="49"/>
      <c r="N61" s="49"/>
      <c r="O61" s="49"/>
      <c r="P61" s="87"/>
    </row>
  </sheetData>
  <mergeCells count="3">
    <mergeCell ref="A10:A12"/>
    <mergeCell ref="A28:A30"/>
    <mergeCell ref="A46:A48"/>
  </mergeCells>
  <conditionalFormatting sqref="D12">
    <cfRule type="cellIs" dxfId="578" priority="22" stopIfTrue="1" operator="greaterThan">
      <formula>0</formula>
    </cfRule>
  </conditionalFormatting>
  <conditionalFormatting sqref="N12">
    <cfRule type="cellIs" dxfId="577" priority="20" stopIfTrue="1" operator="greaterThan">
      <formula>0</formula>
    </cfRule>
    <cfRule type="cellIs" dxfId="576" priority="21" stopIfTrue="1" operator="lessThan">
      <formula>0</formula>
    </cfRule>
  </conditionalFormatting>
  <conditionalFormatting sqref="K16:K17">
    <cfRule type="expression" dxfId="575" priority="12" stopIfTrue="1">
      <formula>$J$16=0</formula>
    </cfRule>
  </conditionalFormatting>
  <conditionalFormatting sqref="K20:K21">
    <cfRule type="expression" dxfId="574" priority="11" stopIfTrue="1">
      <formula>$J$20=0</formula>
    </cfRule>
  </conditionalFormatting>
  <conditionalFormatting sqref="N30">
    <cfRule type="cellIs" dxfId="573" priority="9" stopIfTrue="1" operator="greaterThan">
      <formula>0</formula>
    </cfRule>
    <cfRule type="cellIs" dxfId="572" priority="10" stopIfTrue="1" operator="lessThan">
      <formula>0</formula>
    </cfRule>
  </conditionalFormatting>
  <conditionalFormatting sqref="D30">
    <cfRule type="cellIs" dxfId="571" priority="8" stopIfTrue="1" operator="greaterThan">
      <formula>0</formula>
    </cfRule>
  </conditionalFormatting>
  <conditionalFormatting sqref="K34:K35">
    <cfRule type="expression" dxfId="570" priority="7" stopIfTrue="1">
      <formula>$J$34=0</formula>
    </cfRule>
  </conditionalFormatting>
  <conditionalFormatting sqref="K38:K39">
    <cfRule type="expression" dxfId="569" priority="6" stopIfTrue="1">
      <formula>$J$38=0</formula>
    </cfRule>
  </conditionalFormatting>
  <conditionalFormatting sqref="N48">
    <cfRule type="cellIs" dxfId="568" priority="4" stopIfTrue="1" operator="greaterThan">
      <formula>0</formula>
    </cfRule>
    <cfRule type="cellIs" dxfId="567" priority="5" stopIfTrue="1" operator="lessThan">
      <formula>0</formula>
    </cfRule>
  </conditionalFormatting>
  <conditionalFormatting sqref="D48">
    <cfRule type="cellIs" dxfId="566" priority="3" stopIfTrue="1" operator="greaterThan">
      <formula>0</formula>
    </cfRule>
  </conditionalFormatting>
  <conditionalFormatting sqref="K52:K53">
    <cfRule type="expression" dxfId="565" priority="2" stopIfTrue="1">
      <formula>$J$34=0</formula>
    </cfRule>
  </conditionalFormatting>
  <conditionalFormatting sqref="K56:K57">
    <cfRule type="expression" dxfId="564" priority="1" stopIfTrue="1">
      <formula>$J$38=0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zoomScale="80" zoomScaleNormal="80" workbookViewId="0">
      <selection activeCell="A3" sqref="A3:N15"/>
    </sheetView>
  </sheetViews>
  <sheetFormatPr defaultColWidth="11.453125" defaultRowHeight="12.75" customHeight="1" x14ac:dyDescent="0.35"/>
  <cols>
    <col min="1" max="13" width="11.453125" style="25" customWidth="1"/>
    <col min="14" max="14" width="9.26953125" style="25" customWidth="1"/>
    <col min="15" max="16384" width="11.453125" style="25"/>
  </cols>
  <sheetData>
    <row r="1" spans="1:14" ht="14.5" x14ac:dyDescent="0.35">
      <c r="A1" s="224" t="s">
        <v>68</v>
      </c>
      <c r="B1" s="225"/>
      <c r="C1" s="225"/>
      <c r="D1" s="225"/>
      <c r="E1" s="225"/>
      <c r="F1" s="225"/>
      <c r="G1" s="225"/>
      <c r="H1" s="225"/>
      <c r="I1" s="225"/>
      <c r="J1" s="225"/>
      <c r="K1" s="225"/>
      <c r="L1" s="225"/>
      <c r="M1" s="225"/>
      <c r="N1" s="149"/>
    </row>
    <row r="2" spans="1:14" ht="12.75" customHeight="1" x14ac:dyDescent="0.35">
      <c r="A2" s="150" t="s">
        <v>69</v>
      </c>
      <c r="B2" s="151"/>
      <c r="C2" s="151"/>
      <c r="D2" s="151"/>
      <c r="E2" s="151"/>
      <c r="F2" s="151"/>
      <c r="G2" s="151"/>
      <c r="H2" s="151"/>
      <c r="I2" s="151"/>
      <c r="J2" s="151"/>
      <c r="K2" s="151"/>
      <c r="L2" s="151"/>
      <c r="M2" s="151"/>
      <c r="N2" s="152"/>
    </row>
    <row r="3" spans="1:14" s="89" customFormat="1" ht="12.75" customHeight="1" x14ac:dyDescent="0.25">
      <c r="A3" s="310" t="s">
        <v>70</v>
      </c>
      <c r="B3" s="311"/>
      <c r="C3" s="311"/>
      <c r="D3" s="311"/>
      <c r="E3" s="311"/>
      <c r="F3" s="311"/>
      <c r="G3" s="311"/>
      <c r="H3" s="311"/>
      <c r="I3" s="311"/>
      <c r="J3" s="311"/>
      <c r="K3" s="311"/>
      <c r="L3" s="311"/>
      <c r="M3" s="311"/>
      <c r="N3" s="312"/>
    </row>
    <row r="4" spans="1:14" s="89" customFormat="1" ht="12.5" x14ac:dyDescent="0.25">
      <c r="A4" s="313"/>
      <c r="B4" s="314"/>
      <c r="C4" s="314"/>
      <c r="D4" s="314"/>
      <c r="E4" s="314"/>
      <c r="F4" s="314"/>
      <c r="G4" s="314"/>
      <c r="H4" s="314"/>
      <c r="I4" s="314"/>
      <c r="J4" s="314"/>
      <c r="K4" s="314"/>
      <c r="L4" s="314"/>
      <c r="M4" s="314"/>
      <c r="N4" s="315"/>
    </row>
    <row r="5" spans="1:14" s="89" customFormat="1" ht="12.5" x14ac:dyDescent="0.25">
      <c r="A5" s="313"/>
      <c r="B5" s="314"/>
      <c r="C5" s="314"/>
      <c r="D5" s="314"/>
      <c r="E5" s="314"/>
      <c r="F5" s="314"/>
      <c r="G5" s="314"/>
      <c r="H5" s="314"/>
      <c r="I5" s="314"/>
      <c r="J5" s="314"/>
      <c r="K5" s="314"/>
      <c r="L5" s="314"/>
      <c r="M5" s="314"/>
      <c r="N5" s="315"/>
    </row>
    <row r="6" spans="1:14" s="89" customFormat="1" ht="12.5" x14ac:dyDescent="0.25">
      <c r="A6" s="313"/>
      <c r="B6" s="314"/>
      <c r="C6" s="314"/>
      <c r="D6" s="314"/>
      <c r="E6" s="314"/>
      <c r="F6" s="314"/>
      <c r="G6" s="314"/>
      <c r="H6" s="314"/>
      <c r="I6" s="314"/>
      <c r="J6" s="314"/>
      <c r="K6" s="314"/>
      <c r="L6" s="314"/>
      <c r="M6" s="314"/>
      <c r="N6" s="315"/>
    </row>
    <row r="7" spans="1:14" s="89" customFormat="1" ht="12.5" x14ac:dyDescent="0.25">
      <c r="A7" s="313"/>
      <c r="B7" s="314"/>
      <c r="C7" s="314"/>
      <c r="D7" s="314"/>
      <c r="E7" s="314"/>
      <c r="F7" s="314"/>
      <c r="G7" s="314"/>
      <c r="H7" s="314"/>
      <c r="I7" s="314"/>
      <c r="J7" s="314"/>
      <c r="K7" s="314"/>
      <c r="L7" s="314"/>
      <c r="M7" s="314"/>
      <c r="N7" s="315"/>
    </row>
    <row r="8" spans="1:14" s="89" customFormat="1" ht="12.5" x14ac:dyDescent="0.25">
      <c r="A8" s="313"/>
      <c r="B8" s="314"/>
      <c r="C8" s="314"/>
      <c r="D8" s="314"/>
      <c r="E8" s="314"/>
      <c r="F8" s="314"/>
      <c r="G8" s="314"/>
      <c r="H8" s="314"/>
      <c r="I8" s="314"/>
      <c r="J8" s="314"/>
      <c r="K8" s="314"/>
      <c r="L8" s="314"/>
      <c r="M8" s="314"/>
      <c r="N8" s="315"/>
    </row>
    <row r="9" spans="1:14" s="89" customFormat="1" ht="12.5" x14ac:dyDescent="0.25">
      <c r="A9" s="313"/>
      <c r="B9" s="314"/>
      <c r="C9" s="314"/>
      <c r="D9" s="314"/>
      <c r="E9" s="314"/>
      <c r="F9" s="314"/>
      <c r="G9" s="314"/>
      <c r="H9" s="314"/>
      <c r="I9" s="314"/>
      <c r="J9" s="314"/>
      <c r="K9" s="314"/>
      <c r="L9" s="314"/>
      <c r="M9" s="314"/>
      <c r="N9" s="315"/>
    </row>
    <row r="10" spans="1:14" s="89" customFormat="1" ht="12.5" x14ac:dyDescent="0.25">
      <c r="A10" s="313"/>
      <c r="B10" s="314"/>
      <c r="C10" s="314"/>
      <c r="D10" s="314"/>
      <c r="E10" s="314"/>
      <c r="F10" s="314"/>
      <c r="G10" s="314"/>
      <c r="H10" s="314"/>
      <c r="I10" s="314"/>
      <c r="J10" s="314"/>
      <c r="K10" s="314"/>
      <c r="L10" s="314"/>
      <c r="M10" s="314"/>
      <c r="N10" s="315"/>
    </row>
    <row r="11" spans="1:14" s="89" customFormat="1" ht="12.5" x14ac:dyDescent="0.25">
      <c r="A11" s="313"/>
      <c r="B11" s="314"/>
      <c r="C11" s="314"/>
      <c r="D11" s="314"/>
      <c r="E11" s="314"/>
      <c r="F11" s="314"/>
      <c r="G11" s="314"/>
      <c r="H11" s="314"/>
      <c r="I11" s="314"/>
      <c r="J11" s="314"/>
      <c r="K11" s="314"/>
      <c r="L11" s="314"/>
      <c r="M11" s="314"/>
      <c r="N11" s="315"/>
    </row>
    <row r="12" spans="1:14" s="89" customFormat="1" ht="12.5" x14ac:dyDescent="0.25">
      <c r="A12" s="313"/>
      <c r="B12" s="314"/>
      <c r="C12" s="314"/>
      <c r="D12" s="314"/>
      <c r="E12" s="314"/>
      <c r="F12" s="314"/>
      <c r="G12" s="314"/>
      <c r="H12" s="314"/>
      <c r="I12" s="314"/>
      <c r="J12" s="314"/>
      <c r="K12" s="314"/>
      <c r="L12" s="314"/>
      <c r="M12" s="314"/>
      <c r="N12" s="315"/>
    </row>
    <row r="13" spans="1:14" s="89" customFormat="1" ht="12.5" x14ac:dyDescent="0.25">
      <c r="A13" s="313"/>
      <c r="B13" s="314"/>
      <c r="C13" s="314"/>
      <c r="D13" s="314"/>
      <c r="E13" s="314"/>
      <c r="F13" s="314"/>
      <c r="G13" s="314"/>
      <c r="H13" s="314"/>
      <c r="I13" s="314"/>
      <c r="J13" s="314"/>
      <c r="K13" s="314"/>
      <c r="L13" s="314"/>
      <c r="M13" s="314"/>
      <c r="N13" s="315"/>
    </row>
    <row r="14" spans="1:14" s="89" customFormat="1" ht="12.5" x14ac:dyDescent="0.25">
      <c r="A14" s="313"/>
      <c r="B14" s="314"/>
      <c r="C14" s="314"/>
      <c r="D14" s="314"/>
      <c r="E14" s="314"/>
      <c r="F14" s="314"/>
      <c r="G14" s="314"/>
      <c r="H14" s="314"/>
      <c r="I14" s="314"/>
      <c r="J14" s="314"/>
      <c r="K14" s="314"/>
      <c r="L14" s="314"/>
      <c r="M14" s="314"/>
      <c r="N14" s="315"/>
    </row>
    <row r="15" spans="1:14" s="89" customFormat="1" ht="69" customHeight="1" x14ac:dyDescent="0.25">
      <c r="A15" s="316"/>
      <c r="B15" s="317"/>
      <c r="C15" s="317"/>
      <c r="D15" s="317"/>
      <c r="E15" s="317"/>
      <c r="F15" s="317"/>
      <c r="G15" s="317"/>
      <c r="H15" s="317"/>
      <c r="I15" s="317"/>
      <c r="J15" s="317"/>
      <c r="K15" s="317"/>
      <c r="L15" s="317"/>
      <c r="M15" s="317"/>
      <c r="N15" s="318"/>
    </row>
    <row r="16" spans="1:14" s="89" customFormat="1" ht="12.5" x14ac:dyDescent="0.25">
      <c r="A16" s="53"/>
      <c r="B16" s="53"/>
      <c r="C16" s="53"/>
      <c r="D16" s="53"/>
      <c r="E16" s="53"/>
      <c r="F16" s="53"/>
      <c r="G16" s="53"/>
      <c r="H16" s="53"/>
      <c r="I16" s="53"/>
      <c r="J16" s="53"/>
      <c r="K16" s="53"/>
      <c r="L16" s="53"/>
      <c r="M16" s="53"/>
      <c r="N16" s="53"/>
    </row>
    <row r="17" spans="1:14" s="89" customFormat="1" ht="12.75" customHeight="1" x14ac:dyDescent="0.25">
      <c r="A17" s="226" t="s">
        <v>71</v>
      </c>
      <c r="B17" s="227"/>
      <c r="C17" s="227"/>
      <c r="D17" s="227"/>
      <c r="E17" s="227"/>
      <c r="F17" s="227"/>
      <c r="G17" s="227"/>
      <c r="H17" s="227"/>
      <c r="I17" s="227"/>
      <c r="J17" s="227"/>
      <c r="K17" s="227"/>
      <c r="L17" s="227"/>
      <c r="M17" s="227"/>
      <c r="N17" s="153"/>
    </row>
    <row r="18" spans="1:14" s="89" customFormat="1" ht="12.75" customHeight="1" x14ac:dyDescent="0.25">
      <c r="A18" s="154" t="s">
        <v>72</v>
      </c>
      <c r="B18" s="155"/>
      <c r="C18" s="156"/>
      <c r="D18" s="157" t="s">
        <v>73</v>
      </c>
      <c r="E18" s="158"/>
      <c r="F18" s="158"/>
      <c r="G18" s="158"/>
      <c r="H18" s="158"/>
      <c r="I18" s="158"/>
      <c r="J18" s="158"/>
      <c r="K18" s="158"/>
      <c r="L18" s="158"/>
      <c r="M18" s="158"/>
      <c r="N18" s="159"/>
    </row>
    <row r="19" spans="1:14" s="89" customFormat="1" ht="13" x14ac:dyDescent="0.25">
      <c r="A19" s="60"/>
      <c r="B19" s="61"/>
      <c r="C19" s="62"/>
      <c r="D19" s="54" t="s">
        <v>74</v>
      </c>
      <c r="E19" s="55"/>
      <c r="F19" s="55"/>
      <c r="G19" s="55"/>
      <c r="H19" s="55"/>
      <c r="I19" s="55"/>
      <c r="J19" s="55"/>
      <c r="K19" s="55"/>
      <c r="L19" s="55"/>
      <c r="M19" s="55"/>
      <c r="N19" s="56"/>
    </row>
    <row r="20" spans="1:14" s="89" customFormat="1" ht="12.75" customHeight="1" x14ac:dyDescent="0.25">
      <c r="A20" s="228" t="s">
        <v>75</v>
      </c>
      <c r="B20" s="229"/>
      <c r="C20" s="160"/>
      <c r="D20" s="230" t="s">
        <v>76</v>
      </c>
      <c r="E20" s="231"/>
      <c r="F20" s="231"/>
      <c r="G20" s="231"/>
      <c r="H20" s="231"/>
      <c r="I20" s="231"/>
      <c r="J20" s="231"/>
      <c r="K20" s="231"/>
      <c r="L20" s="231"/>
      <c r="M20" s="231"/>
      <c r="N20" s="161"/>
    </row>
    <row r="21" spans="1:14" ht="12.75" customHeight="1" x14ac:dyDescent="0.35">
      <c r="A21" s="154" t="s">
        <v>77</v>
      </c>
      <c r="B21" s="155"/>
      <c r="C21" s="156"/>
      <c r="D21" s="157" t="s">
        <v>78</v>
      </c>
      <c r="E21" s="158"/>
      <c r="F21" s="158"/>
      <c r="G21" s="158"/>
      <c r="H21" s="158"/>
      <c r="I21" s="158"/>
      <c r="J21" s="158"/>
      <c r="K21" s="158"/>
      <c r="L21" s="158"/>
      <c r="M21" s="158"/>
      <c r="N21" s="159"/>
    </row>
    <row r="22" spans="1:14" s="89" customFormat="1" ht="12.75" customHeight="1" x14ac:dyDescent="0.25">
      <c r="A22" s="154" t="s">
        <v>79</v>
      </c>
      <c r="B22" s="155"/>
      <c r="C22" s="156"/>
      <c r="D22" s="319" t="s">
        <v>80</v>
      </c>
      <c r="E22" s="320"/>
      <c r="F22" s="320"/>
      <c r="G22" s="320"/>
      <c r="H22" s="320"/>
      <c r="I22" s="320"/>
      <c r="J22" s="320"/>
      <c r="K22" s="320"/>
      <c r="L22" s="320"/>
      <c r="M22" s="320"/>
      <c r="N22" s="321"/>
    </row>
    <row r="23" spans="1:14" s="89" customFormat="1" ht="13" x14ac:dyDescent="0.25">
      <c r="A23" s="63"/>
      <c r="B23" s="64"/>
      <c r="C23" s="65"/>
      <c r="D23" s="322"/>
      <c r="E23" s="323"/>
      <c r="F23" s="323"/>
      <c r="G23" s="323"/>
      <c r="H23" s="323"/>
      <c r="I23" s="323"/>
      <c r="J23" s="323"/>
      <c r="K23" s="323"/>
      <c r="L23" s="323"/>
      <c r="M23" s="323"/>
      <c r="N23" s="324"/>
    </row>
    <row r="24" spans="1:14" s="89" customFormat="1" ht="12.75" customHeight="1" x14ac:dyDescent="0.25">
      <c r="A24" s="66" t="s">
        <v>81</v>
      </c>
      <c r="B24" s="162"/>
      <c r="C24" s="163"/>
      <c r="D24" s="67" t="s">
        <v>82</v>
      </c>
      <c r="E24" s="164"/>
      <c r="F24" s="164"/>
      <c r="G24" s="164"/>
      <c r="H24" s="164"/>
      <c r="I24" s="164"/>
      <c r="J24" s="164"/>
      <c r="K24" s="164"/>
      <c r="L24" s="164"/>
      <c r="M24" s="164"/>
      <c r="N24" s="165"/>
    </row>
    <row r="25" spans="1:14" ht="12.75" customHeight="1" x14ac:dyDescent="0.35">
      <c r="A25" s="63" t="s">
        <v>83</v>
      </c>
      <c r="B25" s="64"/>
      <c r="C25" s="65"/>
      <c r="D25" s="57" t="s">
        <v>84</v>
      </c>
      <c r="E25" s="58"/>
      <c r="F25" s="58"/>
      <c r="G25" s="58"/>
      <c r="H25" s="58"/>
      <c r="I25" s="58"/>
      <c r="J25" s="58"/>
      <c r="K25" s="58"/>
      <c r="L25" s="58"/>
      <c r="M25" s="58"/>
      <c r="N25" s="59"/>
    </row>
    <row r="26" spans="1:14" ht="14.5" x14ac:dyDescent="0.35">
      <c r="A26" s="60"/>
      <c r="B26" s="61"/>
      <c r="C26" s="62"/>
      <c r="D26" s="54" t="s">
        <v>85</v>
      </c>
      <c r="E26" s="55"/>
      <c r="F26" s="55"/>
      <c r="G26" s="55"/>
      <c r="H26" s="55"/>
      <c r="I26" s="55"/>
      <c r="J26" s="55"/>
      <c r="K26" s="55"/>
      <c r="L26" s="55"/>
      <c r="M26" s="55"/>
      <c r="N26" s="56"/>
    </row>
    <row r="27" spans="1:14" ht="12.75" customHeight="1" x14ac:dyDescent="0.35">
      <c r="A27" s="154" t="s">
        <v>86</v>
      </c>
      <c r="B27" s="155"/>
      <c r="C27" s="156"/>
      <c r="D27" s="157" t="s">
        <v>87</v>
      </c>
      <c r="E27" s="158"/>
      <c r="F27" s="158"/>
      <c r="G27" s="158"/>
      <c r="H27" s="158"/>
      <c r="I27" s="158"/>
      <c r="J27" s="158"/>
      <c r="K27" s="158"/>
      <c r="L27" s="158"/>
      <c r="M27" s="158"/>
      <c r="N27" s="159"/>
    </row>
    <row r="28" spans="1:14" ht="14.5" x14ac:dyDescent="0.35">
      <c r="A28" s="60"/>
      <c r="B28" s="61"/>
      <c r="C28" s="62"/>
      <c r="D28" s="54" t="s">
        <v>88</v>
      </c>
      <c r="E28" s="55"/>
      <c r="F28" s="55"/>
      <c r="G28" s="55"/>
      <c r="H28" s="55"/>
      <c r="I28" s="55"/>
      <c r="J28" s="55"/>
      <c r="K28" s="55"/>
      <c r="L28" s="55"/>
      <c r="M28" s="55"/>
      <c r="N28" s="56"/>
    </row>
    <row r="29" spans="1:14" ht="12.75" customHeight="1" x14ac:dyDescent="0.35">
      <c r="A29" s="228" t="s">
        <v>89</v>
      </c>
      <c r="B29" s="229"/>
      <c r="C29" s="160"/>
      <c r="D29" s="230" t="s">
        <v>90</v>
      </c>
      <c r="E29" s="231"/>
      <c r="F29" s="231"/>
      <c r="G29" s="231"/>
      <c r="H29" s="231"/>
      <c r="I29" s="231"/>
      <c r="J29" s="231"/>
      <c r="K29" s="231"/>
      <c r="L29" s="231"/>
      <c r="M29" s="231"/>
      <c r="N29" s="161"/>
    </row>
    <row r="30" spans="1:14" ht="12.75" customHeight="1" x14ac:dyDescent="0.35">
      <c r="A30" s="154" t="s">
        <v>91</v>
      </c>
      <c r="B30" s="155"/>
      <c r="C30" s="156"/>
      <c r="D30" s="157" t="s">
        <v>92</v>
      </c>
      <c r="E30" s="158"/>
      <c r="F30" s="158"/>
      <c r="G30" s="158"/>
      <c r="H30" s="158"/>
      <c r="I30" s="158"/>
      <c r="J30" s="158"/>
      <c r="K30" s="158"/>
      <c r="L30" s="158"/>
      <c r="M30" s="158"/>
      <c r="N30" s="159"/>
    </row>
    <row r="31" spans="1:14" ht="14.5" x14ac:dyDescent="0.35">
      <c r="A31" s="60"/>
      <c r="B31" s="61"/>
      <c r="C31" s="62"/>
      <c r="D31" s="54" t="s">
        <v>93</v>
      </c>
      <c r="E31" s="55"/>
      <c r="F31" s="55"/>
      <c r="G31" s="55"/>
      <c r="H31" s="55"/>
      <c r="I31" s="55"/>
      <c r="J31" s="55"/>
      <c r="K31" s="55"/>
      <c r="L31" s="55"/>
      <c r="M31" s="55"/>
      <c r="N31" s="56"/>
    </row>
    <row r="32" spans="1:14" ht="12.75" customHeight="1" x14ac:dyDescent="0.35">
      <c r="A32" s="154" t="s">
        <v>94</v>
      </c>
      <c r="B32" s="155"/>
      <c r="C32" s="156"/>
      <c r="D32" s="157" t="s">
        <v>95</v>
      </c>
      <c r="E32" s="158"/>
      <c r="F32" s="158"/>
      <c r="G32" s="158"/>
      <c r="H32" s="158"/>
      <c r="I32" s="158"/>
      <c r="J32" s="158"/>
      <c r="K32" s="158"/>
      <c r="L32" s="158"/>
      <c r="M32" s="158"/>
      <c r="N32" s="159"/>
    </row>
    <row r="33" spans="1:14" ht="14.5" x14ac:dyDescent="0.35">
      <c r="A33" s="63"/>
      <c r="B33" s="64"/>
      <c r="C33" s="65"/>
      <c r="D33" s="57" t="s">
        <v>96</v>
      </c>
      <c r="E33" s="58"/>
      <c r="F33" s="58"/>
      <c r="G33" s="58"/>
      <c r="H33" s="58"/>
      <c r="I33" s="58"/>
      <c r="J33" s="58"/>
      <c r="K33" s="58"/>
      <c r="L33" s="58"/>
      <c r="M33" s="58"/>
      <c r="N33" s="59"/>
    </row>
    <row r="34" spans="1:14" ht="14.5" x14ac:dyDescent="0.35">
      <c r="A34" s="63"/>
      <c r="B34" s="64"/>
      <c r="C34" s="65"/>
      <c r="D34" s="57" t="s">
        <v>97</v>
      </c>
      <c r="E34" s="58"/>
      <c r="F34" s="58"/>
      <c r="G34" s="58"/>
      <c r="H34" s="58"/>
      <c r="I34" s="58"/>
      <c r="J34" s="58"/>
      <c r="K34" s="58"/>
      <c r="L34" s="58"/>
      <c r="M34" s="58"/>
      <c r="N34" s="59"/>
    </row>
    <row r="35" spans="1:14" ht="14.5" x14ac:dyDescent="0.35">
      <c r="A35" s="63"/>
      <c r="B35" s="64"/>
      <c r="C35" s="65"/>
      <c r="D35" s="57" t="s">
        <v>98</v>
      </c>
      <c r="E35" s="58"/>
      <c r="F35" s="58"/>
      <c r="G35" s="58"/>
      <c r="H35" s="58"/>
      <c r="I35" s="58"/>
      <c r="J35" s="58"/>
      <c r="K35" s="58"/>
      <c r="L35" s="58"/>
      <c r="M35" s="58"/>
      <c r="N35" s="59"/>
    </row>
    <row r="36" spans="1:14" ht="14.5" x14ac:dyDescent="0.35">
      <c r="A36" s="60"/>
      <c r="B36" s="61"/>
      <c r="C36" s="62"/>
      <c r="D36" s="54" t="s">
        <v>99</v>
      </c>
      <c r="E36" s="55"/>
      <c r="F36" s="55"/>
      <c r="G36" s="55"/>
      <c r="H36" s="55"/>
      <c r="I36" s="55"/>
      <c r="J36" s="55"/>
      <c r="K36" s="55"/>
      <c r="L36" s="55"/>
      <c r="M36" s="55"/>
      <c r="N36" s="56"/>
    </row>
    <row r="37" spans="1:14" ht="12.75" customHeight="1" x14ac:dyDescent="0.35">
      <c r="A37" s="154" t="s">
        <v>100</v>
      </c>
      <c r="B37" s="155"/>
      <c r="C37" s="156"/>
      <c r="D37" s="157" t="s">
        <v>101</v>
      </c>
      <c r="E37" s="158"/>
      <c r="F37" s="158"/>
      <c r="G37" s="158"/>
      <c r="H37" s="158"/>
      <c r="I37" s="158"/>
      <c r="J37" s="158"/>
      <c r="K37" s="158"/>
      <c r="L37" s="158"/>
      <c r="M37" s="158"/>
      <c r="N37" s="159"/>
    </row>
    <row r="38" spans="1:14" ht="14.5" x14ac:dyDescent="0.35">
      <c r="A38" s="60"/>
      <c r="B38" s="61"/>
      <c r="C38" s="62"/>
      <c r="D38" s="54" t="s">
        <v>102</v>
      </c>
      <c r="E38" s="55"/>
      <c r="F38" s="55"/>
      <c r="G38" s="55"/>
      <c r="H38" s="55"/>
      <c r="I38" s="55"/>
      <c r="J38" s="55"/>
      <c r="K38" s="55"/>
      <c r="L38" s="55"/>
      <c r="M38" s="55"/>
      <c r="N38" s="56"/>
    </row>
    <row r="39" spans="1:14" ht="14.5" x14ac:dyDescent="0.35">
      <c r="A39" s="166" t="s">
        <v>103</v>
      </c>
      <c r="B39" s="167"/>
      <c r="C39" s="168"/>
      <c r="D39" s="325" t="s">
        <v>104</v>
      </c>
      <c r="E39" s="326"/>
      <c r="F39" s="326"/>
      <c r="G39" s="326"/>
      <c r="H39" s="326"/>
      <c r="I39" s="326"/>
      <c r="J39" s="326"/>
      <c r="K39" s="326"/>
      <c r="L39" s="326"/>
      <c r="M39" s="326"/>
      <c r="N39" s="327"/>
    </row>
    <row r="40" spans="1:14" ht="27.75" customHeight="1" x14ac:dyDescent="0.35">
      <c r="A40" s="68"/>
      <c r="B40" s="64"/>
      <c r="C40" s="69"/>
      <c r="D40" s="328"/>
      <c r="E40" s="329"/>
      <c r="F40" s="329"/>
      <c r="G40" s="329"/>
      <c r="H40" s="329"/>
      <c r="I40" s="329"/>
      <c r="J40" s="329"/>
      <c r="K40" s="329"/>
      <c r="L40" s="329"/>
      <c r="M40" s="329"/>
      <c r="N40" s="330"/>
    </row>
    <row r="41" spans="1:14" ht="12.75" customHeight="1" x14ac:dyDescent="0.35">
      <c r="A41" s="70" t="s">
        <v>105</v>
      </c>
      <c r="B41" s="162"/>
      <c r="C41" s="169"/>
      <c r="D41" s="230" t="s">
        <v>106</v>
      </c>
      <c r="E41" s="231"/>
      <c r="F41" s="231"/>
      <c r="G41" s="231"/>
      <c r="H41" s="231"/>
      <c r="I41" s="231"/>
      <c r="J41" s="231"/>
      <c r="K41" s="231"/>
      <c r="L41" s="231"/>
      <c r="M41" s="231"/>
      <c r="N41" s="161"/>
    </row>
    <row r="42" spans="1:14" ht="12.75" customHeight="1" x14ac:dyDescent="0.35">
      <c r="A42" s="66" t="s">
        <v>107</v>
      </c>
      <c r="B42" s="162"/>
      <c r="C42" s="169"/>
      <c r="D42" s="230" t="s">
        <v>108</v>
      </c>
      <c r="E42" s="231"/>
      <c r="F42" s="231"/>
      <c r="G42" s="231"/>
      <c r="H42" s="231"/>
      <c r="I42" s="231"/>
      <c r="J42" s="231"/>
      <c r="K42" s="231"/>
      <c r="L42" s="231"/>
      <c r="M42" s="231"/>
      <c r="N42" s="161"/>
    </row>
    <row r="43" spans="1:14" ht="12.75" customHeight="1" x14ac:dyDescent="0.35">
      <c r="A43" s="331" t="s">
        <v>109</v>
      </c>
      <c r="B43" s="332"/>
      <c r="C43" s="333"/>
      <c r="D43" s="325" t="s">
        <v>110</v>
      </c>
      <c r="E43" s="326"/>
      <c r="F43" s="326"/>
      <c r="G43" s="326"/>
      <c r="H43" s="326"/>
      <c r="I43" s="326"/>
      <c r="J43" s="326"/>
      <c r="K43" s="326"/>
      <c r="L43" s="326"/>
      <c r="M43" s="326"/>
      <c r="N43" s="327"/>
    </row>
    <row r="44" spans="1:14" ht="12.75" customHeight="1" x14ac:dyDescent="0.35">
      <c r="A44" s="334"/>
      <c r="B44" s="335"/>
      <c r="C44" s="336"/>
      <c r="D44" s="337"/>
      <c r="E44" s="338"/>
      <c r="F44" s="338"/>
      <c r="G44" s="338"/>
      <c r="H44" s="338"/>
      <c r="I44" s="338"/>
      <c r="J44" s="338"/>
      <c r="K44" s="338"/>
      <c r="L44" s="338"/>
      <c r="M44" s="338"/>
      <c r="N44" s="339"/>
    </row>
    <row r="45" spans="1:14" ht="12.75" customHeight="1" x14ac:dyDescent="0.35">
      <c r="A45" s="331" t="s">
        <v>111</v>
      </c>
      <c r="B45" s="332"/>
      <c r="C45" s="333"/>
      <c r="D45" s="325" t="s">
        <v>112</v>
      </c>
      <c r="E45" s="326"/>
      <c r="F45" s="326"/>
      <c r="G45" s="326"/>
      <c r="H45" s="326"/>
      <c r="I45" s="326"/>
      <c r="J45" s="326"/>
      <c r="K45" s="326"/>
      <c r="L45" s="326"/>
      <c r="M45" s="326"/>
      <c r="N45" s="327"/>
    </row>
    <row r="46" spans="1:14" ht="12.75" customHeight="1" x14ac:dyDescent="0.35">
      <c r="A46" s="334"/>
      <c r="B46" s="335"/>
      <c r="C46" s="336"/>
      <c r="D46" s="337"/>
      <c r="E46" s="338"/>
      <c r="F46" s="338"/>
      <c r="G46" s="338"/>
      <c r="H46" s="338"/>
      <c r="I46" s="338"/>
      <c r="J46" s="338"/>
      <c r="K46" s="338"/>
      <c r="L46" s="338"/>
      <c r="M46" s="338"/>
      <c r="N46" s="339"/>
    </row>
    <row r="47" spans="1:14" ht="12.75" customHeight="1" x14ac:dyDescent="0.35">
      <c r="A47" s="166" t="s">
        <v>113</v>
      </c>
      <c r="B47" s="167"/>
      <c r="C47" s="168"/>
      <c r="D47" s="310" t="s">
        <v>114</v>
      </c>
      <c r="E47" s="311"/>
      <c r="F47" s="311"/>
      <c r="G47" s="311"/>
      <c r="H47" s="311"/>
      <c r="I47" s="311"/>
      <c r="J47" s="311"/>
      <c r="K47" s="311"/>
      <c r="L47" s="311"/>
      <c r="M47" s="311"/>
      <c r="N47" s="312"/>
    </row>
    <row r="48" spans="1:14" ht="12.75" customHeight="1" x14ac:dyDescent="0.35">
      <c r="A48" s="72"/>
      <c r="B48" s="73"/>
      <c r="C48" s="74"/>
      <c r="D48" s="316"/>
      <c r="E48" s="317"/>
      <c r="F48" s="317"/>
      <c r="G48" s="317"/>
      <c r="H48" s="317"/>
      <c r="I48" s="317"/>
      <c r="J48" s="317"/>
      <c r="K48" s="317"/>
      <c r="L48" s="317"/>
      <c r="M48" s="317"/>
      <c r="N48" s="318"/>
    </row>
  </sheetData>
  <mergeCells count="8">
    <mergeCell ref="A3:N15"/>
    <mergeCell ref="D22:N23"/>
    <mergeCell ref="D39:N40"/>
    <mergeCell ref="D47:N48"/>
    <mergeCell ref="A43:C44"/>
    <mergeCell ref="D43:N44"/>
    <mergeCell ref="A45:C46"/>
    <mergeCell ref="D45:N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28"/>
  <sheetViews>
    <sheetView zoomScale="80" zoomScaleNormal="80" workbookViewId="0">
      <pane ySplit="2" topLeftCell="A3" activePane="bottomLeft" state="frozen"/>
      <selection pane="bottomLeft" activeCell="I3" sqref="I3"/>
    </sheetView>
  </sheetViews>
  <sheetFormatPr defaultRowHeight="12.75" customHeight="1" x14ac:dyDescent="0.35"/>
  <cols>
    <col min="1" max="1" width="13.7265625" customWidth="1"/>
    <col min="2" max="2" width="11.26953125" customWidth="1"/>
    <col min="3" max="3" width="23" customWidth="1"/>
    <col min="4" max="4" width="20.54296875" customWidth="1"/>
    <col min="5" max="5" width="35" customWidth="1"/>
    <col min="6" max="6" width="33.453125" customWidth="1"/>
    <col min="7" max="7" width="23" customWidth="1"/>
    <col min="8" max="8" width="23.26953125" customWidth="1"/>
    <col min="9" max="9" width="17.7265625" customWidth="1"/>
    <col min="10" max="10" width="18" customWidth="1"/>
    <col min="11" max="11" width="17.453125" customWidth="1"/>
    <col min="12" max="12" width="15.54296875" customWidth="1"/>
    <col min="13" max="13" width="87.26953125" style="82" customWidth="1"/>
    <col min="27" max="27" width="21" style="1" hidden="1" customWidth="1"/>
  </cols>
  <sheetData>
    <row r="1" spans="1:27" s="1" customFormat="1" ht="14.5" x14ac:dyDescent="0.35">
      <c r="A1" s="224" t="s">
        <v>57</v>
      </c>
      <c r="B1" s="225"/>
      <c r="C1" s="225"/>
      <c r="D1" s="225"/>
      <c r="E1" s="225"/>
      <c r="F1" s="225"/>
      <c r="G1" s="225"/>
      <c r="H1" s="225"/>
      <c r="I1" s="225"/>
      <c r="J1" s="225"/>
      <c r="K1" s="170"/>
      <c r="L1" s="77"/>
      <c r="M1" s="79"/>
      <c r="N1" s="78"/>
      <c r="O1" s="78"/>
      <c r="P1" s="78"/>
      <c r="Q1" s="78"/>
      <c r="R1" s="78"/>
      <c r="S1" s="78"/>
      <c r="T1" s="78"/>
      <c r="Y1" s="16"/>
      <c r="AA1" s="225"/>
    </row>
    <row r="2" spans="1:27" ht="42.65" customHeight="1" x14ac:dyDescent="0.35">
      <c r="A2" s="171" t="s">
        <v>115</v>
      </c>
      <c r="B2" s="171" t="s">
        <v>116</v>
      </c>
      <c r="C2" s="171" t="s">
        <v>117</v>
      </c>
      <c r="D2" s="171" t="s">
        <v>118</v>
      </c>
      <c r="E2" s="171" t="s">
        <v>119</v>
      </c>
      <c r="F2" s="171" t="s">
        <v>120</v>
      </c>
      <c r="G2" s="232" t="s">
        <v>121</v>
      </c>
      <c r="H2" s="171" t="s">
        <v>122</v>
      </c>
      <c r="I2" s="171" t="s">
        <v>123</v>
      </c>
      <c r="J2" s="233" t="s">
        <v>124</v>
      </c>
      <c r="K2" s="172" t="s">
        <v>125</v>
      </c>
      <c r="L2" s="234" t="s">
        <v>126</v>
      </c>
      <c r="M2" s="234" t="s">
        <v>127</v>
      </c>
      <c r="AA2" s="235" t="s">
        <v>128</v>
      </c>
    </row>
    <row r="3" spans="1:27" ht="94.5" customHeight="1" x14ac:dyDescent="0.35">
      <c r="A3" s="236" t="s">
        <v>129</v>
      </c>
      <c r="B3" s="237" t="s">
        <v>130</v>
      </c>
      <c r="C3" s="237" t="s">
        <v>131</v>
      </c>
      <c r="D3" s="238" t="s">
        <v>132</v>
      </c>
      <c r="E3" s="239" t="s">
        <v>133</v>
      </c>
      <c r="F3" s="240" t="s">
        <v>134</v>
      </c>
      <c r="G3" s="240" t="s">
        <v>135</v>
      </c>
      <c r="H3" s="241"/>
      <c r="I3" s="242"/>
      <c r="J3" s="241"/>
      <c r="K3" s="241" t="s">
        <v>136</v>
      </c>
      <c r="L3" s="241" t="s">
        <v>137</v>
      </c>
      <c r="M3" s="241" t="s">
        <v>138</v>
      </c>
      <c r="AA3" s="243" t="e">
        <f>IF(OR(I3="Fail",ISBLANK(I3)),INDEX('Issue Code Table'!C:C,MATCH(L:L,'Issue Code Table'!A:A,0)),IF(K3="Critical",6,IF(K3="Significant",5,IF(K3="Moderate",3,2))))</f>
        <v>#N/A</v>
      </c>
    </row>
    <row r="4" spans="1:27" ht="75.75" customHeight="1" x14ac:dyDescent="0.35">
      <c r="A4" s="236" t="s">
        <v>139</v>
      </c>
      <c r="B4" s="237" t="s">
        <v>140</v>
      </c>
      <c r="C4" s="237" t="s">
        <v>141</v>
      </c>
      <c r="D4" s="238" t="s">
        <v>142</v>
      </c>
      <c r="E4" s="239" t="s">
        <v>143</v>
      </c>
      <c r="F4" s="244" t="s">
        <v>144</v>
      </c>
      <c r="G4" s="239" t="s">
        <v>145</v>
      </c>
      <c r="H4" s="241"/>
      <c r="I4" s="242"/>
      <c r="J4" s="241"/>
      <c r="K4" s="241" t="s">
        <v>146</v>
      </c>
      <c r="L4" s="241" t="s">
        <v>147</v>
      </c>
      <c r="M4" s="241" t="s">
        <v>148</v>
      </c>
      <c r="AA4" s="243" t="e">
        <f>IF(OR(I4="Fail",ISBLANK(I4)),INDEX('Issue Code Table'!C:C,MATCH(L:L,'Issue Code Table'!A:A,0)),IF(K4="Critical",6,IF(K4="Significant",5,IF(K4="Moderate",3,2))))</f>
        <v>#N/A</v>
      </c>
    </row>
    <row r="5" spans="1:27" ht="82.5" customHeight="1" x14ac:dyDescent="0.35">
      <c r="A5" s="236" t="s">
        <v>149</v>
      </c>
      <c r="B5" s="237" t="s">
        <v>150</v>
      </c>
      <c r="C5" s="237" t="s">
        <v>151</v>
      </c>
      <c r="D5" s="237" t="s">
        <v>152</v>
      </c>
      <c r="E5" s="237" t="s">
        <v>153</v>
      </c>
      <c r="F5" s="237" t="s">
        <v>154</v>
      </c>
      <c r="G5" s="237" t="s">
        <v>155</v>
      </c>
      <c r="H5" s="245"/>
      <c r="I5" s="242"/>
      <c r="J5" s="246" t="s">
        <v>156</v>
      </c>
      <c r="K5" s="247" t="s">
        <v>157</v>
      </c>
      <c r="L5" s="248" t="s">
        <v>158</v>
      </c>
      <c r="M5" s="249" t="s">
        <v>159</v>
      </c>
      <c r="AA5" s="243">
        <f>IF(OR(I5="Fail",ISBLANK(I5)),INDEX('Issue Code Table'!C:C,MATCH(L:L,'Issue Code Table'!A:A,0)),IF(K5="Critical",6,IF(K5="Significant",5,IF(K5="Moderate",3,2))))</f>
        <v>2</v>
      </c>
    </row>
    <row r="6" spans="1:27" ht="75.75" customHeight="1" x14ac:dyDescent="0.35">
      <c r="A6" s="236" t="s">
        <v>160</v>
      </c>
      <c r="B6" s="241" t="s">
        <v>161</v>
      </c>
      <c r="C6" s="241" t="s">
        <v>162</v>
      </c>
      <c r="D6" s="237" t="s">
        <v>152</v>
      </c>
      <c r="E6" s="241" t="s">
        <v>163</v>
      </c>
      <c r="F6" s="241" t="s">
        <v>164</v>
      </c>
      <c r="G6" s="241" t="s">
        <v>165</v>
      </c>
      <c r="H6" s="245"/>
      <c r="I6" s="242"/>
      <c r="J6" s="173" t="s">
        <v>166</v>
      </c>
      <c r="K6" s="250" t="s">
        <v>146</v>
      </c>
      <c r="L6" s="108" t="s">
        <v>167</v>
      </c>
      <c r="M6" s="251" t="s">
        <v>168</v>
      </c>
      <c r="N6" s="109"/>
      <c r="AA6" s="243" t="e">
        <f>IF(OR(I6="Fail",ISBLANK(I6)),INDEX('Issue Code Table'!C:C,MATCH(L:L,'Issue Code Table'!A:A,0)),IF(K6="Critical",6,IF(K6="Significant",5,IF(K6="Moderate",3,2))))</f>
        <v>#N/A</v>
      </c>
    </row>
    <row r="7" spans="1:27" ht="75.75" customHeight="1" x14ac:dyDescent="0.35">
      <c r="A7" s="236" t="s">
        <v>169</v>
      </c>
      <c r="B7" s="241" t="s">
        <v>170</v>
      </c>
      <c r="C7" s="241" t="s">
        <v>171</v>
      </c>
      <c r="D7" s="237" t="s">
        <v>152</v>
      </c>
      <c r="E7" s="241" t="s">
        <v>172</v>
      </c>
      <c r="F7" s="241" t="s">
        <v>173</v>
      </c>
      <c r="G7" s="241" t="s">
        <v>174</v>
      </c>
      <c r="H7" s="245"/>
      <c r="I7" s="242"/>
      <c r="J7" s="173"/>
      <c r="K7" s="250" t="s">
        <v>146</v>
      </c>
      <c r="L7" s="251" t="s">
        <v>175</v>
      </c>
      <c r="M7" s="251" t="s">
        <v>176</v>
      </c>
      <c r="N7" s="109"/>
      <c r="AA7" s="243">
        <f>IF(OR(I7="Fail",ISBLANK(I7)),INDEX('Issue Code Table'!C:C,MATCH(L:L,'Issue Code Table'!A:A,0)),IF(K7="Critical",6,IF(K7="Significant",5,IF(K7="Moderate",3,2))))</f>
        <v>6</v>
      </c>
    </row>
    <row r="8" spans="1:27" ht="73.5" customHeight="1" x14ac:dyDescent="0.35">
      <c r="A8" s="236" t="s">
        <v>177</v>
      </c>
      <c r="B8" s="237" t="s">
        <v>178</v>
      </c>
      <c r="C8" s="237" t="s">
        <v>179</v>
      </c>
      <c r="D8" s="237" t="s">
        <v>152</v>
      </c>
      <c r="E8" s="237" t="s">
        <v>180</v>
      </c>
      <c r="F8" s="237" t="s">
        <v>181</v>
      </c>
      <c r="G8" s="237" t="s">
        <v>182</v>
      </c>
      <c r="H8" s="245"/>
      <c r="I8" s="242"/>
      <c r="J8" s="246" t="s">
        <v>156</v>
      </c>
      <c r="K8" s="247" t="s">
        <v>157</v>
      </c>
      <c r="L8" s="248" t="s">
        <v>183</v>
      </c>
      <c r="M8" s="249" t="s">
        <v>184</v>
      </c>
      <c r="AA8" s="243">
        <f>IF(OR(I8="Fail",ISBLANK(I8)),INDEX('Issue Code Table'!C:C,MATCH(L:L,'Issue Code Table'!A:A,0)),IF(K8="Critical",6,IF(K8="Significant",5,IF(K8="Moderate",3,2))))</f>
        <v>5</v>
      </c>
    </row>
    <row r="9" spans="1:27" ht="74.25" customHeight="1" x14ac:dyDescent="0.35">
      <c r="A9" s="236" t="s">
        <v>185</v>
      </c>
      <c r="B9" s="237" t="s">
        <v>186</v>
      </c>
      <c r="C9" s="237" t="s">
        <v>187</v>
      </c>
      <c r="D9" s="237" t="s">
        <v>188</v>
      </c>
      <c r="E9" s="237" t="s">
        <v>189</v>
      </c>
      <c r="F9" s="237" t="s">
        <v>190</v>
      </c>
      <c r="G9" s="237" t="s">
        <v>191</v>
      </c>
      <c r="H9" s="245"/>
      <c r="I9" s="242"/>
      <c r="J9" s="246" t="s">
        <v>156</v>
      </c>
      <c r="K9" s="247" t="s">
        <v>157</v>
      </c>
      <c r="L9" s="249" t="s">
        <v>192</v>
      </c>
      <c r="M9" s="249" t="s">
        <v>193</v>
      </c>
      <c r="AA9" s="243" t="e">
        <f>IF(OR(I9="Fail",ISBLANK(I9)),INDEX('Issue Code Table'!C:C,MATCH(L:L,'Issue Code Table'!A:A,0)),IF(K9="Critical",6,IF(K9="Significant",5,IF(K9="Moderate",3,2))))</f>
        <v>#N/A</v>
      </c>
    </row>
    <row r="10" spans="1:27" ht="62.5" x14ac:dyDescent="0.35">
      <c r="A10" s="236" t="s">
        <v>194</v>
      </c>
      <c r="B10" s="237" t="s">
        <v>195</v>
      </c>
      <c r="C10" s="237" t="s">
        <v>196</v>
      </c>
      <c r="D10" s="237" t="s">
        <v>152</v>
      </c>
      <c r="E10" s="237" t="s">
        <v>197</v>
      </c>
      <c r="F10" s="252" t="s">
        <v>198</v>
      </c>
      <c r="G10" s="237" t="s">
        <v>199</v>
      </c>
      <c r="H10" s="245"/>
      <c r="I10" s="242"/>
      <c r="J10" s="246" t="s">
        <v>156</v>
      </c>
      <c r="K10" s="247" t="s">
        <v>157</v>
      </c>
      <c r="L10" s="248" t="s">
        <v>200</v>
      </c>
      <c r="M10" s="249" t="s">
        <v>201</v>
      </c>
      <c r="AA10" s="243">
        <f>IF(OR(I10="Fail",ISBLANK(I10)),INDEX('Issue Code Table'!C:C,MATCH(L:L,'Issue Code Table'!A:A,0)),IF(K10="Critical",6,IF(K10="Significant",5,IF(K10="Moderate",3,2))))</f>
        <v>4</v>
      </c>
    </row>
    <row r="11" spans="1:27" ht="144.75" customHeight="1" x14ac:dyDescent="0.35">
      <c r="A11" s="236" t="s">
        <v>202</v>
      </c>
      <c r="B11" s="237" t="s">
        <v>203</v>
      </c>
      <c r="C11" s="237" t="s">
        <v>204</v>
      </c>
      <c r="D11" s="237" t="s">
        <v>152</v>
      </c>
      <c r="E11" s="237" t="s">
        <v>205</v>
      </c>
      <c r="F11" s="237" t="s">
        <v>206</v>
      </c>
      <c r="G11" s="237" t="s">
        <v>207</v>
      </c>
      <c r="H11" s="245"/>
      <c r="I11" s="242"/>
      <c r="J11" s="246" t="s">
        <v>156</v>
      </c>
      <c r="K11" s="247" t="s">
        <v>146</v>
      </c>
      <c r="L11" s="248" t="s">
        <v>208</v>
      </c>
      <c r="M11" s="249" t="s">
        <v>209</v>
      </c>
      <c r="AA11" s="243">
        <f>IF(OR(I11="Fail",ISBLANK(I11)),INDEX('Issue Code Table'!C:C,MATCH(L:L,'Issue Code Table'!A:A,0)),IF(K11="Critical",6,IF(K11="Significant",5,IF(K11="Moderate",3,2))))</f>
        <v>5</v>
      </c>
    </row>
    <row r="12" spans="1:27" ht="102.75" customHeight="1" x14ac:dyDescent="0.35">
      <c r="A12" s="236" t="s">
        <v>210</v>
      </c>
      <c r="B12" s="237" t="s">
        <v>211</v>
      </c>
      <c r="C12" s="237" t="s">
        <v>212</v>
      </c>
      <c r="D12" s="237" t="s">
        <v>152</v>
      </c>
      <c r="E12" s="240" t="s">
        <v>213</v>
      </c>
      <c r="F12" s="240" t="s">
        <v>214</v>
      </c>
      <c r="G12" s="240" t="s">
        <v>215</v>
      </c>
      <c r="H12" s="245"/>
      <c r="I12" s="242"/>
      <c r="J12" s="246" t="s">
        <v>156</v>
      </c>
      <c r="K12" s="247" t="s">
        <v>157</v>
      </c>
      <c r="L12" s="248" t="s">
        <v>216</v>
      </c>
      <c r="M12" s="249" t="s">
        <v>217</v>
      </c>
      <c r="AA12" s="243">
        <f>IF(OR(I12="Fail",ISBLANK(I12)),INDEX('Issue Code Table'!C:C,MATCH(L:L,'Issue Code Table'!A:A,0)),IF(K12="Critical",6,IF(K12="Significant",5,IF(K12="Moderate",3,2))))</f>
        <v>2</v>
      </c>
    </row>
    <row r="13" spans="1:27" ht="12" customHeight="1" x14ac:dyDescent="0.35">
      <c r="A13" s="51"/>
      <c r="B13" s="174" t="s">
        <v>218</v>
      </c>
      <c r="C13" s="51"/>
      <c r="D13" s="51"/>
      <c r="E13" s="51"/>
      <c r="F13" s="51"/>
      <c r="G13" s="51"/>
      <c r="H13" s="51"/>
      <c r="I13" s="51"/>
      <c r="J13" s="51"/>
      <c r="K13" s="51"/>
      <c r="L13" s="51"/>
      <c r="M13" s="80"/>
      <c r="AA13" s="80"/>
    </row>
    <row r="14" spans="1:27" ht="14.5" x14ac:dyDescent="0.35">
      <c r="A14" s="52"/>
      <c r="B14" s="52"/>
      <c r="C14" s="52"/>
      <c r="D14" s="52"/>
      <c r="E14" s="52"/>
      <c r="F14" s="52"/>
      <c r="G14" s="52"/>
      <c r="H14" s="52"/>
      <c r="I14" s="52"/>
      <c r="J14" s="52"/>
      <c r="K14" s="52"/>
      <c r="L14" s="52"/>
      <c r="M14" s="81"/>
      <c r="AA14"/>
    </row>
    <row r="15" spans="1:27" ht="14.5" hidden="1" x14ac:dyDescent="0.35">
      <c r="G15" s="18" t="s">
        <v>58</v>
      </c>
      <c r="AA15"/>
    </row>
    <row r="16" spans="1:27" ht="14.5" hidden="1" x14ac:dyDescent="0.35">
      <c r="G16" s="18" t="s">
        <v>59</v>
      </c>
      <c r="AA16"/>
    </row>
    <row r="17" spans="7:27" ht="14.5" hidden="1" x14ac:dyDescent="0.35">
      <c r="G17" s="18" t="s">
        <v>47</v>
      </c>
      <c r="AA17"/>
    </row>
    <row r="18" spans="7:27" ht="14.5" hidden="1" x14ac:dyDescent="0.35">
      <c r="G18" s="18" t="s">
        <v>219</v>
      </c>
      <c r="AA18"/>
    </row>
    <row r="19" spans="7:27" ht="14.5" hidden="1" x14ac:dyDescent="0.35">
      <c r="AA19"/>
    </row>
    <row r="20" spans="7:27" ht="14.5" hidden="1" x14ac:dyDescent="0.35">
      <c r="G20" s="18" t="s">
        <v>220</v>
      </c>
      <c r="AA20"/>
    </row>
    <row r="21" spans="7:27" ht="14.5" hidden="1" x14ac:dyDescent="0.35">
      <c r="G21" s="18" t="s">
        <v>136</v>
      </c>
    </row>
    <row r="22" spans="7:27" ht="14.5" hidden="1" x14ac:dyDescent="0.35">
      <c r="G22" s="18" t="s">
        <v>146</v>
      </c>
    </row>
    <row r="23" spans="7:27" ht="14.5" hidden="1" x14ac:dyDescent="0.35">
      <c r="G23" s="18" t="s">
        <v>157</v>
      </c>
    </row>
    <row r="24" spans="7:27" ht="12.75" hidden="1" customHeight="1" x14ac:dyDescent="0.35">
      <c r="G24" s="18" t="s">
        <v>221</v>
      </c>
    </row>
    <row r="25" spans="7:27" ht="12.75" hidden="1" customHeight="1" x14ac:dyDescent="0.35"/>
    <row r="26" spans="7:27" ht="12.75" hidden="1" customHeight="1" x14ac:dyDescent="0.35"/>
    <row r="27" spans="7:27" ht="12.75" hidden="1" customHeight="1" x14ac:dyDescent="0.35"/>
    <row r="28" spans="7:27" ht="12.75" hidden="1" customHeight="1" x14ac:dyDescent="0.35"/>
  </sheetData>
  <protectedRanges>
    <protectedRange password="E1A2" sqref="L2" name="Range1"/>
    <protectedRange password="E1A2" sqref="AA2 AA14:AA17" name="Range1_1"/>
    <protectedRange password="E1A2" sqref="AA3:AA12" name="Range1_1_1"/>
    <protectedRange password="E1A2" sqref="L3" name="Range1_1_1_1"/>
    <protectedRange password="E1A2" sqref="L4:M4" name="Range1_2"/>
    <protectedRange password="E1A2" sqref="N6:N7" name="Range1_3"/>
    <protectedRange password="E1A2" sqref="M6" name="Range1_1_2_1"/>
  </protectedRanges>
  <autoFilter ref="A2:M13" xr:uid="{00000000-0009-0000-0000-000003000000}"/>
  <phoneticPr fontId="26" type="noConversion"/>
  <conditionalFormatting sqref="M9:M12 M5">
    <cfRule type="expression" dxfId="563" priority="20" stopIfTrue="1">
      <formula>ISERROR(AB4)</formula>
    </cfRule>
  </conditionalFormatting>
  <conditionalFormatting sqref="L3:L12">
    <cfRule type="expression" dxfId="562" priority="19" stopIfTrue="1">
      <formula>ISERROR(AA3)</formula>
    </cfRule>
  </conditionalFormatting>
  <conditionalFormatting sqref="M3">
    <cfRule type="expression" dxfId="561" priority="15" stopIfTrue="1">
      <formula>ISERROR(AB3)</formula>
    </cfRule>
  </conditionalFormatting>
  <conditionalFormatting sqref="I3">
    <cfRule type="cellIs" dxfId="560" priority="8" operator="equal">
      <formula>"Fail"</formula>
    </cfRule>
    <cfRule type="cellIs" dxfId="559" priority="9" operator="equal">
      <formula>"Pass"</formula>
    </cfRule>
    <cfRule type="cellIs" dxfId="558" priority="10" operator="equal">
      <formula>"Info"</formula>
    </cfRule>
  </conditionalFormatting>
  <conditionalFormatting sqref="I4:I5 I8:I12">
    <cfRule type="cellIs" dxfId="557" priority="5" operator="equal">
      <formula>"Fail"</formula>
    </cfRule>
    <cfRule type="cellIs" dxfId="556" priority="6" operator="equal">
      <formula>"Pass"</formula>
    </cfRule>
    <cfRule type="cellIs" dxfId="555" priority="7" operator="equal">
      <formula>"Info"</formula>
    </cfRule>
  </conditionalFormatting>
  <conditionalFormatting sqref="M8">
    <cfRule type="expression" dxfId="554" priority="547" stopIfTrue="1">
      <formula>ISERROR(AB5)</formula>
    </cfRule>
  </conditionalFormatting>
  <conditionalFormatting sqref="I6:I7">
    <cfRule type="cellIs" dxfId="553" priority="1" operator="equal">
      <formula>"Fail"</formula>
    </cfRule>
    <cfRule type="cellIs" dxfId="552" priority="2" operator="equal">
      <formula>"Pass"</formula>
    </cfRule>
    <cfRule type="cellIs" dxfId="551" priority="3" operator="equal">
      <formula>"Info"</formula>
    </cfRule>
  </conditionalFormatting>
  <dataValidations count="2">
    <dataValidation type="list" allowBlank="1" showInputMessage="1" showErrorMessage="1" sqref="I3:I12" xr:uid="{00000000-0002-0000-0300-000000000000}">
      <formula1>$G$15:$G$18</formula1>
    </dataValidation>
    <dataValidation type="list" allowBlank="1" showInputMessage="1" showErrorMessage="1" sqref="K3:K12" xr:uid="{00000000-0002-0000-0300-000001000000}">
      <formula1>$G$21:$G$24</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249977111117893"/>
  </sheetPr>
  <dimension ref="A1:AB204"/>
  <sheetViews>
    <sheetView zoomScale="80" zoomScaleNormal="80" workbookViewId="0">
      <pane ySplit="2" topLeftCell="A184" activePane="bottomLeft" state="frozenSplit"/>
      <selection pane="bottomLeft" activeCell="J3" sqref="J3:J187"/>
    </sheetView>
  </sheetViews>
  <sheetFormatPr defaultColWidth="9.26953125" defaultRowHeight="12.75" customHeight="1" x14ac:dyDescent="0.35"/>
  <cols>
    <col min="1" max="1" width="12.7265625" style="19" customWidth="1"/>
    <col min="2" max="2" width="9.26953125" style="19" customWidth="1"/>
    <col min="3" max="3" width="13.26953125" style="20" customWidth="1"/>
    <col min="4" max="4" width="12.26953125" style="19" customWidth="1"/>
    <col min="5" max="5" width="24.54296875" style="19" customWidth="1"/>
    <col min="6" max="6" width="38" style="19" customWidth="1"/>
    <col min="7" max="7" width="34.7265625" style="19" customWidth="1"/>
    <col min="8" max="8" width="30.54296875" style="19" customWidth="1"/>
    <col min="9" max="9" width="23" style="19" customWidth="1"/>
    <col min="10" max="10" width="16.7265625" style="19" customWidth="1"/>
    <col min="11" max="11" width="29.26953125" style="19" hidden="1" customWidth="1"/>
    <col min="12" max="12" width="17.453125" style="19" customWidth="1"/>
    <col min="13" max="14" width="19.26953125" style="19" customWidth="1"/>
    <col min="15" max="15" width="50.26953125" style="19" customWidth="1"/>
    <col min="16" max="16" width="5.54296875" style="19" customWidth="1"/>
    <col min="17" max="17" width="14.7265625" style="19" customWidth="1"/>
    <col min="18" max="18" width="23" style="19" customWidth="1"/>
    <col min="19" max="19" width="43.7265625" style="19" customWidth="1"/>
    <col min="20" max="20" width="27.1796875" style="19" customWidth="1"/>
    <col min="21" max="21" width="68.453125" style="19" hidden="1" customWidth="1"/>
    <col min="22" max="22" width="39.26953125" style="19" hidden="1" customWidth="1"/>
    <col min="23" max="23" width="9.26953125" style="19"/>
    <col min="24" max="24" width="8.7265625" customWidth="1"/>
    <col min="25" max="25" width="9.26953125" style="19"/>
    <col min="27" max="27" width="21" style="1" hidden="1" customWidth="1"/>
    <col min="28" max="28" width="8.7265625" customWidth="1"/>
    <col min="29" max="16384" width="9.26953125" style="19"/>
  </cols>
  <sheetData>
    <row r="1" spans="1:27" s="1" customFormat="1" ht="14.5" x14ac:dyDescent="0.35">
      <c r="A1" s="224" t="s">
        <v>57</v>
      </c>
      <c r="B1" s="225"/>
      <c r="C1" s="225"/>
      <c r="D1" s="225"/>
      <c r="E1" s="225"/>
      <c r="F1" s="225"/>
      <c r="G1" s="225"/>
      <c r="H1" s="225"/>
      <c r="I1" s="225"/>
      <c r="J1" s="225"/>
      <c r="K1" s="170"/>
      <c r="L1" s="77"/>
      <c r="M1" s="77"/>
      <c r="N1" s="77"/>
      <c r="O1" s="77"/>
      <c r="P1" s="77"/>
      <c r="Q1" s="77"/>
      <c r="R1" s="77"/>
      <c r="S1" s="77"/>
      <c r="T1" s="77"/>
      <c r="U1" s="77"/>
      <c r="V1" s="77"/>
      <c r="AA1" s="225"/>
    </row>
    <row r="2" spans="1:27" s="21" customFormat="1" ht="42.65" customHeight="1" x14ac:dyDescent="0.35">
      <c r="A2" s="175" t="s">
        <v>115</v>
      </c>
      <c r="B2" s="175" t="s">
        <v>116</v>
      </c>
      <c r="C2" s="171" t="s">
        <v>117</v>
      </c>
      <c r="D2" s="175" t="s">
        <v>118</v>
      </c>
      <c r="E2" s="175" t="s">
        <v>222</v>
      </c>
      <c r="F2" s="175" t="s">
        <v>119</v>
      </c>
      <c r="G2" s="175" t="s">
        <v>120</v>
      </c>
      <c r="H2" s="253" t="s">
        <v>121</v>
      </c>
      <c r="I2" s="253" t="s">
        <v>122</v>
      </c>
      <c r="J2" s="253" t="s">
        <v>123</v>
      </c>
      <c r="K2" s="176" t="s">
        <v>223</v>
      </c>
      <c r="L2" s="253" t="s">
        <v>124</v>
      </c>
      <c r="M2" s="177" t="s">
        <v>125</v>
      </c>
      <c r="N2" s="254" t="s">
        <v>126</v>
      </c>
      <c r="O2" s="254" t="s">
        <v>127</v>
      </c>
      <c r="P2" s="100"/>
      <c r="Q2" s="178" t="s">
        <v>224</v>
      </c>
      <c r="R2" s="178" t="s">
        <v>225</v>
      </c>
      <c r="S2" s="178" t="s">
        <v>226</v>
      </c>
      <c r="T2" s="178" t="s">
        <v>227</v>
      </c>
      <c r="U2" s="255" t="s">
        <v>228</v>
      </c>
      <c r="V2" s="256" t="s">
        <v>229</v>
      </c>
      <c r="W2" s="101"/>
      <c r="X2" s="101"/>
      <c r="Y2" s="101"/>
      <c r="Z2" s="101"/>
      <c r="AA2" s="235" t="s">
        <v>128</v>
      </c>
    </row>
    <row r="3" spans="1:27" ht="112.5" x14ac:dyDescent="0.35">
      <c r="A3" s="236" t="s">
        <v>230</v>
      </c>
      <c r="B3" s="257" t="s">
        <v>140</v>
      </c>
      <c r="C3" s="22" t="s">
        <v>141</v>
      </c>
      <c r="D3" s="236" t="s">
        <v>231</v>
      </c>
      <c r="E3" s="236" t="s">
        <v>232</v>
      </c>
      <c r="F3" s="236" t="s">
        <v>233</v>
      </c>
      <c r="G3" s="236" t="s">
        <v>234</v>
      </c>
      <c r="H3" s="257" t="s">
        <v>235</v>
      </c>
      <c r="I3" s="258"/>
      <c r="J3" s="242"/>
      <c r="K3" s="259" t="s">
        <v>236</v>
      </c>
      <c r="L3" s="258" t="s">
        <v>237</v>
      </c>
      <c r="M3" s="258" t="s">
        <v>146</v>
      </c>
      <c r="N3" s="260" t="s">
        <v>147</v>
      </c>
      <c r="O3" s="241" t="s">
        <v>148</v>
      </c>
      <c r="P3" s="102"/>
      <c r="Q3" s="258" t="s">
        <v>238</v>
      </c>
      <c r="R3" s="258" t="s">
        <v>239</v>
      </c>
      <c r="S3" s="236" t="s">
        <v>240</v>
      </c>
      <c r="T3" s="236" t="s">
        <v>241</v>
      </c>
      <c r="U3" s="236" t="s">
        <v>242</v>
      </c>
      <c r="V3" s="236" t="s">
        <v>243</v>
      </c>
      <c r="W3" s="103"/>
      <c r="Y3" s="103"/>
      <c r="AA3" s="243" t="e">
        <f>IF(OR(J3="Fail",ISBLANK(J3)),INDEX('Issue Code Table'!C:C,MATCH(N:N,'Issue Code Table'!A:A,0)),IF(M3="Critical",6,IF(M3="Significant",5,IF(M3="Moderate",3,2))))</f>
        <v>#N/A</v>
      </c>
    </row>
    <row r="4" spans="1:27" ht="112.5" x14ac:dyDescent="0.35">
      <c r="A4" s="236" t="s">
        <v>244</v>
      </c>
      <c r="B4" s="257" t="s">
        <v>203</v>
      </c>
      <c r="C4" s="261" t="s">
        <v>204</v>
      </c>
      <c r="D4" s="236" t="s">
        <v>245</v>
      </c>
      <c r="E4" s="236" t="s">
        <v>246</v>
      </c>
      <c r="F4" s="236" t="s">
        <v>247</v>
      </c>
      <c r="G4" s="236" t="s">
        <v>248</v>
      </c>
      <c r="H4" s="257" t="s">
        <v>249</v>
      </c>
      <c r="I4" s="258"/>
      <c r="J4" s="242"/>
      <c r="K4" s="259" t="s">
        <v>250</v>
      </c>
      <c r="L4" s="258"/>
      <c r="M4" s="258" t="s">
        <v>146</v>
      </c>
      <c r="N4" s="258" t="s">
        <v>251</v>
      </c>
      <c r="O4" s="241" t="s">
        <v>252</v>
      </c>
      <c r="P4" s="102"/>
      <c r="Q4" s="258" t="s">
        <v>253</v>
      </c>
      <c r="R4" s="258" t="s">
        <v>254</v>
      </c>
      <c r="S4" s="236" t="s">
        <v>255</v>
      </c>
      <c r="T4" s="236" t="s">
        <v>256</v>
      </c>
      <c r="U4" s="236" t="s">
        <v>257</v>
      </c>
      <c r="V4" s="236" t="s">
        <v>258</v>
      </c>
      <c r="W4" s="103"/>
      <c r="Y4" s="103"/>
      <c r="AA4" s="243">
        <f>IF(OR(J4="Fail",ISBLANK(J4)),INDEX('Issue Code Table'!C:C,MATCH(N:N,'Issue Code Table'!A:A,0)),IF(M4="Critical",6,IF(M4="Significant",5,IF(M4="Moderate",3,2))))</f>
        <v>5</v>
      </c>
    </row>
    <row r="5" spans="1:27" ht="125" x14ac:dyDescent="0.35">
      <c r="A5" s="236" t="s">
        <v>259</v>
      </c>
      <c r="B5" s="257" t="s">
        <v>203</v>
      </c>
      <c r="C5" s="261" t="s">
        <v>204</v>
      </c>
      <c r="D5" s="236" t="s">
        <v>245</v>
      </c>
      <c r="E5" s="236" t="s">
        <v>260</v>
      </c>
      <c r="F5" s="236" t="s">
        <v>261</v>
      </c>
      <c r="G5" s="236" t="s">
        <v>262</v>
      </c>
      <c r="H5" s="257" t="s">
        <v>263</v>
      </c>
      <c r="I5" s="258"/>
      <c r="J5" s="242"/>
      <c r="K5" s="259" t="s">
        <v>264</v>
      </c>
      <c r="L5" s="258"/>
      <c r="M5" s="258" t="s">
        <v>146</v>
      </c>
      <c r="N5" s="258" t="s">
        <v>251</v>
      </c>
      <c r="O5" s="241" t="s">
        <v>252</v>
      </c>
      <c r="P5" s="102"/>
      <c r="Q5" s="258" t="s">
        <v>253</v>
      </c>
      <c r="R5" s="258" t="s">
        <v>265</v>
      </c>
      <c r="S5" s="236" t="s">
        <v>266</v>
      </c>
      <c r="T5" s="236" t="s">
        <v>267</v>
      </c>
      <c r="U5" s="262" t="s">
        <v>268</v>
      </c>
      <c r="V5" s="236" t="s">
        <v>269</v>
      </c>
      <c r="W5" s="103"/>
      <c r="Y5" s="103"/>
      <c r="AA5" s="243">
        <f>IF(OR(J5="Fail",ISBLANK(J5)),INDEX('Issue Code Table'!C:C,MATCH(N:N,'Issue Code Table'!A:A,0)),IF(M5="Critical",6,IF(M5="Significant",5,IF(M5="Moderate",3,2))))</f>
        <v>5</v>
      </c>
    </row>
    <row r="6" spans="1:27" ht="125" x14ac:dyDescent="0.35">
      <c r="A6" s="236" t="s">
        <v>270</v>
      </c>
      <c r="B6" s="257" t="s">
        <v>203</v>
      </c>
      <c r="C6" s="261" t="s">
        <v>204</v>
      </c>
      <c r="D6" s="236" t="s">
        <v>245</v>
      </c>
      <c r="E6" s="236" t="s">
        <v>271</v>
      </c>
      <c r="F6" s="236" t="s">
        <v>272</v>
      </c>
      <c r="G6" s="236" t="s">
        <v>273</v>
      </c>
      <c r="H6" s="257" t="s">
        <v>274</v>
      </c>
      <c r="I6" s="258"/>
      <c r="J6" s="242"/>
      <c r="K6" s="259" t="s">
        <v>275</v>
      </c>
      <c r="L6" s="258"/>
      <c r="M6" s="258" t="s">
        <v>146</v>
      </c>
      <c r="N6" s="258" t="s">
        <v>251</v>
      </c>
      <c r="O6" s="241" t="s">
        <v>252</v>
      </c>
      <c r="P6" s="102"/>
      <c r="Q6" s="258" t="s">
        <v>253</v>
      </c>
      <c r="R6" s="258" t="s">
        <v>276</v>
      </c>
      <c r="S6" s="236" t="s">
        <v>277</v>
      </c>
      <c r="T6" s="236" t="s">
        <v>278</v>
      </c>
      <c r="U6" s="262" t="s">
        <v>279</v>
      </c>
      <c r="V6" s="236" t="s">
        <v>280</v>
      </c>
      <c r="W6" s="103"/>
      <c r="Y6" s="103"/>
      <c r="AA6" s="243">
        <f>IF(OR(J6="Fail",ISBLANK(J6)),INDEX('Issue Code Table'!C:C,MATCH(N:N,'Issue Code Table'!A:A,0)),IF(M6="Critical",6,IF(M6="Significant",5,IF(M6="Moderate",3,2))))</f>
        <v>5</v>
      </c>
    </row>
    <row r="7" spans="1:27" ht="125" x14ac:dyDescent="0.35">
      <c r="A7" s="236" t="s">
        <v>281</v>
      </c>
      <c r="B7" s="257" t="s">
        <v>282</v>
      </c>
      <c r="C7" s="261" t="s">
        <v>283</v>
      </c>
      <c r="D7" s="236" t="s">
        <v>245</v>
      </c>
      <c r="E7" s="236" t="s">
        <v>284</v>
      </c>
      <c r="F7" s="236" t="s">
        <v>247</v>
      </c>
      <c r="G7" s="236" t="s">
        <v>285</v>
      </c>
      <c r="H7" s="257" t="s">
        <v>249</v>
      </c>
      <c r="I7" s="258"/>
      <c r="J7" s="242"/>
      <c r="K7" s="259" t="s">
        <v>286</v>
      </c>
      <c r="L7" s="258"/>
      <c r="M7" s="258" t="s">
        <v>146</v>
      </c>
      <c r="N7" s="258" t="s">
        <v>251</v>
      </c>
      <c r="O7" s="241" t="s">
        <v>252</v>
      </c>
      <c r="P7" s="102"/>
      <c r="Q7" s="258" t="s">
        <v>253</v>
      </c>
      <c r="R7" s="258" t="s">
        <v>287</v>
      </c>
      <c r="S7" s="236" t="s">
        <v>288</v>
      </c>
      <c r="T7" s="236" t="s">
        <v>289</v>
      </c>
      <c r="U7" s="262" t="s">
        <v>290</v>
      </c>
      <c r="V7" s="236" t="s">
        <v>258</v>
      </c>
      <c r="W7" s="103"/>
      <c r="Y7" s="103"/>
      <c r="AA7" s="243">
        <f>IF(OR(J7="Fail",ISBLANK(J7)),INDEX('Issue Code Table'!C:C,MATCH(N:N,'Issue Code Table'!A:A,0)),IF(M7="Critical",6,IF(M7="Significant",5,IF(M7="Moderate",3,2))))</f>
        <v>5</v>
      </c>
    </row>
    <row r="8" spans="1:27" ht="125" x14ac:dyDescent="0.35">
      <c r="A8" s="236" t="s">
        <v>291</v>
      </c>
      <c r="B8" s="257" t="s">
        <v>282</v>
      </c>
      <c r="C8" s="261" t="s">
        <v>283</v>
      </c>
      <c r="D8" s="236" t="s">
        <v>245</v>
      </c>
      <c r="E8" s="236" t="s">
        <v>292</v>
      </c>
      <c r="F8" s="236" t="s">
        <v>261</v>
      </c>
      <c r="G8" s="236" t="s">
        <v>293</v>
      </c>
      <c r="H8" s="257" t="s">
        <v>263</v>
      </c>
      <c r="I8" s="258"/>
      <c r="J8" s="242"/>
      <c r="K8" s="259" t="s">
        <v>294</v>
      </c>
      <c r="L8" s="258"/>
      <c r="M8" s="258" t="s">
        <v>146</v>
      </c>
      <c r="N8" s="258" t="s">
        <v>251</v>
      </c>
      <c r="O8" s="241" t="s">
        <v>252</v>
      </c>
      <c r="P8" s="102"/>
      <c r="Q8" s="258" t="s">
        <v>253</v>
      </c>
      <c r="R8" s="258" t="s">
        <v>295</v>
      </c>
      <c r="S8" s="236" t="s">
        <v>296</v>
      </c>
      <c r="T8" s="236" t="s">
        <v>297</v>
      </c>
      <c r="U8" s="262" t="s">
        <v>298</v>
      </c>
      <c r="V8" s="236" t="s">
        <v>269</v>
      </c>
      <c r="W8" s="103"/>
      <c r="Y8" s="103"/>
      <c r="AA8" s="243">
        <f>IF(OR(J8="Fail",ISBLANK(J8)),INDEX('Issue Code Table'!C:C,MATCH(N:N,'Issue Code Table'!A:A,0)),IF(M8="Critical",6,IF(M8="Significant",5,IF(M8="Moderate",3,2))))</f>
        <v>5</v>
      </c>
    </row>
    <row r="9" spans="1:27" ht="125" x14ac:dyDescent="0.35">
      <c r="A9" s="236" t="s">
        <v>299</v>
      </c>
      <c r="B9" s="257" t="s">
        <v>282</v>
      </c>
      <c r="C9" s="261" t="s">
        <v>283</v>
      </c>
      <c r="D9" s="236" t="s">
        <v>245</v>
      </c>
      <c r="E9" s="236" t="s">
        <v>300</v>
      </c>
      <c r="F9" s="236" t="s">
        <v>272</v>
      </c>
      <c r="G9" s="236" t="s">
        <v>301</v>
      </c>
      <c r="H9" s="257" t="s">
        <v>274</v>
      </c>
      <c r="I9" s="258"/>
      <c r="J9" s="242"/>
      <c r="K9" s="259" t="s">
        <v>302</v>
      </c>
      <c r="L9" s="258"/>
      <c r="M9" s="258" t="s">
        <v>146</v>
      </c>
      <c r="N9" s="258" t="s">
        <v>251</v>
      </c>
      <c r="O9" s="241" t="s">
        <v>252</v>
      </c>
      <c r="P9" s="102"/>
      <c r="Q9" s="258" t="s">
        <v>253</v>
      </c>
      <c r="R9" s="258" t="s">
        <v>303</v>
      </c>
      <c r="S9" s="236" t="s">
        <v>304</v>
      </c>
      <c r="T9" s="236" t="s">
        <v>305</v>
      </c>
      <c r="U9" s="262" t="s">
        <v>306</v>
      </c>
      <c r="V9" s="236" t="s">
        <v>307</v>
      </c>
      <c r="W9" s="103"/>
      <c r="Y9" s="103"/>
      <c r="AA9" s="243">
        <f>IF(OR(J9="Fail",ISBLANK(J9)),INDEX('Issue Code Table'!C:C,MATCH(N:N,'Issue Code Table'!A:A,0)),IF(M9="Critical",6,IF(M9="Significant",5,IF(M9="Moderate",3,2))))</f>
        <v>5</v>
      </c>
    </row>
    <row r="10" spans="1:27" ht="100" x14ac:dyDescent="0.35">
      <c r="A10" s="236" t="s">
        <v>308</v>
      </c>
      <c r="B10" s="257" t="s">
        <v>282</v>
      </c>
      <c r="C10" s="261" t="s">
        <v>283</v>
      </c>
      <c r="D10" s="236" t="s">
        <v>245</v>
      </c>
      <c r="E10" s="236" t="s">
        <v>309</v>
      </c>
      <c r="F10" s="236" t="s">
        <v>247</v>
      </c>
      <c r="G10" s="236" t="s">
        <v>310</v>
      </c>
      <c r="H10" s="257" t="s">
        <v>249</v>
      </c>
      <c r="I10" s="258"/>
      <c r="J10" s="242"/>
      <c r="K10" s="259" t="s">
        <v>311</v>
      </c>
      <c r="L10" s="258"/>
      <c r="M10" s="258" t="s">
        <v>146</v>
      </c>
      <c r="N10" s="258" t="s">
        <v>251</v>
      </c>
      <c r="O10" s="241" t="s">
        <v>252</v>
      </c>
      <c r="P10" s="102"/>
      <c r="Q10" s="258" t="s">
        <v>253</v>
      </c>
      <c r="R10" s="258" t="s">
        <v>312</v>
      </c>
      <c r="S10" s="236" t="s">
        <v>313</v>
      </c>
      <c r="T10" s="236" t="s">
        <v>314</v>
      </c>
      <c r="U10" s="262" t="s">
        <v>315</v>
      </c>
      <c r="V10" s="236" t="s">
        <v>316</v>
      </c>
      <c r="W10" s="103"/>
      <c r="Y10" s="103"/>
      <c r="AA10" s="243">
        <f>IF(OR(J10="Fail",ISBLANK(J10)),INDEX('Issue Code Table'!C:C,MATCH(N:N,'Issue Code Table'!A:A,0)),IF(M10="Critical",6,IF(M10="Significant",5,IF(M10="Moderate",3,2))))</f>
        <v>5</v>
      </c>
    </row>
    <row r="11" spans="1:27" ht="125" x14ac:dyDescent="0.35">
      <c r="A11" s="236" t="s">
        <v>317</v>
      </c>
      <c r="B11" s="257" t="s">
        <v>203</v>
      </c>
      <c r="C11" s="261" t="s">
        <v>204</v>
      </c>
      <c r="D11" s="236" t="s">
        <v>245</v>
      </c>
      <c r="E11" s="236" t="s">
        <v>318</v>
      </c>
      <c r="F11" s="236" t="s">
        <v>247</v>
      </c>
      <c r="G11" s="236" t="s">
        <v>319</v>
      </c>
      <c r="H11" s="257" t="s">
        <v>249</v>
      </c>
      <c r="I11" s="258"/>
      <c r="J11" s="242"/>
      <c r="K11" s="259" t="s">
        <v>320</v>
      </c>
      <c r="L11" s="258"/>
      <c r="M11" s="258" t="s">
        <v>146</v>
      </c>
      <c r="N11" s="258" t="s">
        <v>251</v>
      </c>
      <c r="O11" s="241" t="s">
        <v>252</v>
      </c>
      <c r="P11" s="102"/>
      <c r="Q11" s="258" t="s">
        <v>253</v>
      </c>
      <c r="R11" s="258" t="s">
        <v>321</v>
      </c>
      <c r="S11" s="236" t="s">
        <v>322</v>
      </c>
      <c r="T11" s="236" t="s">
        <v>323</v>
      </c>
      <c r="U11" s="262" t="s">
        <v>324</v>
      </c>
      <c r="V11" s="236" t="s">
        <v>325</v>
      </c>
      <c r="W11" s="103"/>
      <c r="Y11" s="103"/>
      <c r="AA11" s="243">
        <f>IF(OR(J11="Fail",ISBLANK(J11)),INDEX('Issue Code Table'!C:C,MATCH(N:N,'Issue Code Table'!A:A,0)),IF(M11="Critical",6,IF(M11="Significant",5,IF(M11="Moderate",3,2))))</f>
        <v>5</v>
      </c>
    </row>
    <row r="12" spans="1:27" ht="137.5" x14ac:dyDescent="0.35">
      <c r="A12" s="236" t="s">
        <v>326</v>
      </c>
      <c r="B12" s="257" t="s">
        <v>203</v>
      </c>
      <c r="C12" s="261" t="s">
        <v>204</v>
      </c>
      <c r="D12" s="236" t="s">
        <v>245</v>
      </c>
      <c r="E12" s="236" t="s">
        <v>327</v>
      </c>
      <c r="F12" s="236" t="s">
        <v>261</v>
      </c>
      <c r="G12" s="236" t="s">
        <v>328</v>
      </c>
      <c r="H12" s="257" t="s">
        <v>263</v>
      </c>
      <c r="I12" s="258"/>
      <c r="J12" s="242"/>
      <c r="K12" s="259" t="s">
        <v>329</v>
      </c>
      <c r="L12" s="258"/>
      <c r="M12" s="258" t="s">
        <v>146</v>
      </c>
      <c r="N12" s="258" t="s">
        <v>251</v>
      </c>
      <c r="O12" s="241" t="s">
        <v>252</v>
      </c>
      <c r="P12" s="102"/>
      <c r="Q12" s="258" t="s">
        <v>253</v>
      </c>
      <c r="R12" s="258" t="s">
        <v>330</v>
      </c>
      <c r="S12" s="236" t="s">
        <v>331</v>
      </c>
      <c r="T12" s="236" t="s">
        <v>332</v>
      </c>
      <c r="U12" s="262" t="s">
        <v>333</v>
      </c>
      <c r="V12" s="236" t="s">
        <v>334</v>
      </c>
      <c r="W12" s="103"/>
      <c r="Y12" s="103"/>
      <c r="AA12" s="243">
        <f>IF(OR(J12="Fail",ISBLANK(J12)),INDEX('Issue Code Table'!C:C,MATCH(N:N,'Issue Code Table'!A:A,0)),IF(M12="Critical",6,IF(M12="Significant",5,IF(M12="Moderate",3,2))))</f>
        <v>5</v>
      </c>
    </row>
    <row r="13" spans="1:27" ht="125" x14ac:dyDescent="0.35">
      <c r="A13" s="236" t="s">
        <v>335</v>
      </c>
      <c r="B13" s="257" t="s">
        <v>203</v>
      </c>
      <c r="C13" s="261" t="s">
        <v>204</v>
      </c>
      <c r="D13" s="236" t="s">
        <v>245</v>
      </c>
      <c r="E13" s="236" t="s">
        <v>336</v>
      </c>
      <c r="F13" s="236" t="s">
        <v>272</v>
      </c>
      <c r="G13" s="236" t="s">
        <v>337</v>
      </c>
      <c r="H13" s="257" t="s">
        <v>274</v>
      </c>
      <c r="I13" s="258"/>
      <c r="J13" s="242"/>
      <c r="K13" s="259" t="s">
        <v>338</v>
      </c>
      <c r="L13" s="258"/>
      <c r="M13" s="258" t="s">
        <v>146</v>
      </c>
      <c r="N13" s="258" t="s">
        <v>251</v>
      </c>
      <c r="O13" s="241" t="s">
        <v>252</v>
      </c>
      <c r="P13" s="102"/>
      <c r="Q13" s="258" t="s">
        <v>253</v>
      </c>
      <c r="R13" s="258" t="s">
        <v>339</v>
      </c>
      <c r="S13" s="236" t="s">
        <v>340</v>
      </c>
      <c r="T13" s="236" t="s">
        <v>341</v>
      </c>
      <c r="U13" s="262" t="s">
        <v>342</v>
      </c>
      <c r="V13" s="236" t="s">
        <v>343</v>
      </c>
      <c r="W13" s="103"/>
      <c r="Y13" s="103"/>
      <c r="AA13" s="243">
        <f>IF(OR(J13="Fail",ISBLANK(J13)),INDEX('Issue Code Table'!C:C,MATCH(N:N,'Issue Code Table'!A:A,0)),IF(M13="Critical",6,IF(M13="Significant",5,IF(M13="Moderate",3,2))))</f>
        <v>5</v>
      </c>
    </row>
    <row r="14" spans="1:27" ht="100" x14ac:dyDescent="0.35">
      <c r="A14" s="236" t="s">
        <v>344</v>
      </c>
      <c r="B14" s="257" t="s">
        <v>203</v>
      </c>
      <c r="C14" s="261" t="s">
        <v>204</v>
      </c>
      <c r="D14" s="236" t="s">
        <v>245</v>
      </c>
      <c r="E14" s="236" t="s">
        <v>345</v>
      </c>
      <c r="F14" s="236" t="s">
        <v>247</v>
      </c>
      <c r="G14" s="236" t="s">
        <v>346</v>
      </c>
      <c r="H14" s="257" t="s">
        <v>249</v>
      </c>
      <c r="I14" s="258"/>
      <c r="J14" s="242"/>
      <c r="K14" s="259" t="s">
        <v>347</v>
      </c>
      <c r="L14" s="258"/>
      <c r="M14" s="258" t="s">
        <v>146</v>
      </c>
      <c r="N14" s="258" t="s">
        <v>251</v>
      </c>
      <c r="O14" s="241" t="s">
        <v>252</v>
      </c>
      <c r="P14" s="102"/>
      <c r="Q14" s="258" t="s">
        <v>253</v>
      </c>
      <c r="R14" s="258" t="s">
        <v>348</v>
      </c>
      <c r="S14" s="236" t="s">
        <v>349</v>
      </c>
      <c r="T14" s="236" t="s">
        <v>350</v>
      </c>
      <c r="U14" s="262" t="s">
        <v>351</v>
      </c>
      <c r="V14" s="236" t="s">
        <v>352</v>
      </c>
      <c r="W14" s="103"/>
      <c r="Y14" s="103"/>
      <c r="AA14" s="243">
        <f>IF(OR(J14="Fail",ISBLANK(J14)),INDEX('Issue Code Table'!C:C,MATCH(N:N,'Issue Code Table'!A:A,0)),IF(M14="Critical",6,IF(M14="Significant",5,IF(M14="Moderate",3,2))))</f>
        <v>5</v>
      </c>
    </row>
    <row r="15" spans="1:27" ht="100" x14ac:dyDescent="0.35">
      <c r="A15" s="236" t="s">
        <v>353</v>
      </c>
      <c r="B15" s="257" t="s">
        <v>203</v>
      </c>
      <c r="C15" s="261" t="s">
        <v>204</v>
      </c>
      <c r="D15" s="236" t="s">
        <v>245</v>
      </c>
      <c r="E15" s="236" t="s">
        <v>354</v>
      </c>
      <c r="F15" s="236" t="s">
        <v>261</v>
      </c>
      <c r="G15" s="236" t="s">
        <v>355</v>
      </c>
      <c r="H15" s="257" t="s">
        <v>263</v>
      </c>
      <c r="I15" s="258"/>
      <c r="J15" s="242"/>
      <c r="K15" s="259" t="s">
        <v>356</v>
      </c>
      <c r="L15" s="259"/>
      <c r="M15" s="258" t="s">
        <v>146</v>
      </c>
      <c r="N15" s="258" t="s">
        <v>357</v>
      </c>
      <c r="O15" s="241" t="s">
        <v>358</v>
      </c>
      <c r="P15" s="102"/>
      <c r="Q15" s="258" t="s">
        <v>253</v>
      </c>
      <c r="R15" s="258" t="s">
        <v>359</v>
      </c>
      <c r="S15" s="236" t="s">
        <v>331</v>
      </c>
      <c r="T15" s="236" t="s">
        <v>360</v>
      </c>
      <c r="U15" s="262" t="s">
        <v>361</v>
      </c>
      <c r="V15" s="236" t="s">
        <v>362</v>
      </c>
      <c r="W15" s="103"/>
      <c r="Y15" s="103"/>
      <c r="AA15" s="243">
        <f>IF(OR(J15="Fail",ISBLANK(J15)),INDEX('Issue Code Table'!C:C,MATCH(N:N,'Issue Code Table'!A:A,0)),IF(M15="Critical",6,IF(M15="Significant",5,IF(M15="Moderate",3,2))))</f>
        <v>6</v>
      </c>
    </row>
    <row r="16" spans="1:27" ht="100" x14ac:dyDescent="0.35">
      <c r="A16" s="236" t="s">
        <v>363</v>
      </c>
      <c r="B16" s="257" t="s">
        <v>203</v>
      </c>
      <c r="C16" s="261" t="s">
        <v>204</v>
      </c>
      <c r="D16" s="236" t="s">
        <v>245</v>
      </c>
      <c r="E16" s="236" t="s">
        <v>364</v>
      </c>
      <c r="F16" s="236" t="s">
        <v>272</v>
      </c>
      <c r="G16" s="236" t="s">
        <v>365</v>
      </c>
      <c r="H16" s="257" t="s">
        <v>274</v>
      </c>
      <c r="I16" s="258"/>
      <c r="J16" s="242"/>
      <c r="K16" s="259" t="s">
        <v>366</v>
      </c>
      <c r="L16" s="258"/>
      <c r="M16" s="258" t="s">
        <v>146</v>
      </c>
      <c r="N16" s="258" t="s">
        <v>251</v>
      </c>
      <c r="O16" s="241" t="s">
        <v>252</v>
      </c>
      <c r="P16" s="102"/>
      <c r="Q16" s="258" t="s">
        <v>253</v>
      </c>
      <c r="R16" s="258" t="s">
        <v>367</v>
      </c>
      <c r="S16" s="236" t="s">
        <v>368</v>
      </c>
      <c r="T16" s="236" t="s">
        <v>369</v>
      </c>
      <c r="U16" s="262" t="s">
        <v>370</v>
      </c>
      <c r="V16" s="236" t="s">
        <v>371</v>
      </c>
      <c r="W16" s="103"/>
      <c r="Y16" s="103"/>
      <c r="AA16" s="243">
        <f>IF(OR(J16="Fail",ISBLANK(J16)),INDEX('Issue Code Table'!C:C,MATCH(N:N,'Issue Code Table'!A:A,0)),IF(M16="Critical",6,IF(M16="Significant",5,IF(M16="Moderate",3,2))))</f>
        <v>5</v>
      </c>
    </row>
    <row r="17" spans="1:27" ht="125" x14ac:dyDescent="0.35">
      <c r="A17" s="236" t="s">
        <v>372</v>
      </c>
      <c r="B17" s="236" t="s">
        <v>373</v>
      </c>
      <c r="C17" s="263" t="s">
        <v>374</v>
      </c>
      <c r="D17" s="236" t="s">
        <v>245</v>
      </c>
      <c r="E17" s="236" t="s">
        <v>375</v>
      </c>
      <c r="F17" s="236" t="s">
        <v>376</v>
      </c>
      <c r="G17" s="236" t="s">
        <v>377</v>
      </c>
      <c r="H17" s="257" t="s">
        <v>378</v>
      </c>
      <c r="I17" s="258"/>
      <c r="J17" s="242"/>
      <c r="K17" s="258" t="s">
        <v>379</v>
      </c>
      <c r="L17" s="258"/>
      <c r="M17" s="258" t="s">
        <v>146</v>
      </c>
      <c r="N17" s="258" t="s">
        <v>380</v>
      </c>
      <c r="O17" s="241" t="s">
        <v>381</v>
      </c>
      <c r="P17" s="102"/>
      <c r="Q17" s="258" t="s">
        <v>253</v>
      </c>
      <c r="R17" s="258" t="s">
        <v>382</v>
      </c>
      <c r="S17" s="236" t="s">
        <v>383</v>
      </c>
      <c r="T17" s="236" t="s">
        <v>384</v>
      </c>
      <c r="U17" s="262" t="s">
        <v>385</v>
      </c>
      <c r="V17" s="236" t="s">
        <v>386</v>
      </c>
      <c r="W17" s="103"/>
      <c r="Y17" s="103"/>
      <c r="AA17" s="243">
        <f>IF(OR(J17="Fail",ISBLANK(J17)),INDEX('Issue Code Table'!C:C,MATCH(N:N,'Issue Code Table'!A:A,0)),IF(M17="Critical",6,IF(M17="Significant",5,IF(M17="Moderate",3,2))))</f>
        <v>5</v>
      </c>
    </row>
    <row r="18" spans="1:27" ht="100" x14ac:dyDescent="0.35">
      <c r="A18" s="236" t="s">
        <v>387</v>
      </c>
      <c r="B18" s="236" t="s">
        <v>203</v>
      </c>
      <c r="C18" s="261" t="s">
        <v>204</v>
      </c>
      <c r="D18" s="236" t="s">
        <v>245</v>
      </c>
      <c r="E18" s="236" t="s">
        <v>388</v>
      </c>
      <c r="F18" s="236" t="s">
        <v>389</v>
      </c>
      <c r="G18" s="236" t="s">
        <v>390</v>
      </c>
      <c r="H18" s="257" t="s">
        <v>391</v>
      </c>
      <c r="I18" s="258"/>
      <c r="J18" s="242"/>
      <c r="K18" s="258" t="s">
        <v>392</v>
      </c>
      <c r="L18" s="258"/>
      <c r="M18" s="258" t="s">
        <v>146</v>
      </c>
      <c r="N18" s="258" t="s">
        <v>251</v>
      </c>
      <c r="O18" s="241" t="s">
        <v>252</v>
      </c>
      <c r="P18" s="102"/>
      <c r="Q18" s="258" t="s">
        <v>253</v>
      </c>
      <c r="R18" s="258" t="s">
        <v>393</v>
      </c>
      <c r="S18" s="236" t="s">
        <v>394</v>
      </c>
      <c r="T18" s="236" t="s">
        <v>395</v>
      </c>
      <c r="U18" s="236" t="s">
        <v>396</v>
      </c>
      <c r="V18" s="236" t="s">
        <v>397</v>
      </c>
      <c r="W18" s="103"/>
      <c r="Y18" s="103"/>
      <c r="AA18" s="243">
        <f>IF(OR(J18="Fail",ISBLANK(J18)),INDEX('Issue Code Table'!C:C,MATCH(N:N,'Issue Code Table'!A:A,0)),IF(M18="Critical",6,IF(M18="Significant",5,IF(M18="Moderate",3,2))))</f>
        <v>5</v>
      </c>
    </row>
    <row r="19" spans="1:27" ht="137.5" x14ac:dyDescent="0.35">
      <c r="A19" s="236" t="s">
        <v>398</v>
      </c>
      <c r="B19" s="257" t="s">
        <v>203</v>
      </c>
      <c r="C19" s="261" t="s">
        <v>204</v>
      </c>
      <c r="D19" s="236" t="s">
        <v>245</v>
      </c>
      <c r="E19" s="236" t="s">
        <v>399</v>
      </c>
      <c r="F19" s="236" t="s">
        <v>400</v>
      </c>
      <c r="G19" s="236" t="s">
        <v>401</v>
      </c>
      <c r="H19" s="257" t="s">
        <v>402</v>
      </c>
      <c r="I19" s="258"/>
      <c r="J19" s="242"/>
      <c r="K19" s="258" t="s">
        <v>403</v>
      </c>
      <c r="L19" s="258"/>
      <c r="M19" s="97" t="s">
        <v>146</v>
      </c>
      <c r="N19" s="264" t="s">
        <v>251</v>
      </c>
      <c r="O19" s="241" t="s">
        <v>252</v>
      </c>
      <c r="P19" s="102"/>
      <c r="Q19" s="258" t="s">
        <v>404</v>
      </c>
      <c r="R19" s="258" t="s">
        <v>405</v>
      </c>
      <c r="S19" s="236" t="s">
        <v>406</v>
      </c>
      <c r="T19" s="236" t="s">
        <v>407</v>
      </c>
      <c r="U19" s="236" t="s">
        <v>408</v>
      </c>
      <c r="V19" s="236" t="s">
        <v>409</v>
      </c>
      <c r="W19" s="103"/>
      <c r="Y19" s="103"/>
      <c r="AA19" s="243">
        <f>IF(OR(J19="Fail",ISBLANK(J19)),INDEX('Issue Code Table'!C:C,MATCH(N:N,'Issue Code Table'!A:A,0)),IF(M19="Critical",6,IF(M19="Significant",5,IF(M19="Moderate",3,2))))</f>
        <v>5</v>
      </c>
    </row>
    <row r="20" spans="1:27" ht="137.5" x14ac:dyDescent="0.35">
      <c r="A20" s="236" t="s">
        <v>410</v>
      </c>
      <c r="B20" s="257" t="s">
        <v>203</v>
      </c>
      <c r="C20" s="261" t="s">
        <v>204</v>
      </c>
      <c r="D20" s="236" t="s">
        <v>245</v>
      </c>
      <c r="E20" s="236" t="s">
        <v>411</v>
      </c>
      <c r="F20" s="236" t="s">
        <v>412</v>
      </c>
      <c r="G20" s="236" t="s">
        <v>413</v>
      </c>
      <c r="H20" s="257" t="s">
        <v>414</v>
      </c>
      <c r="I20" s="258"/>
      <c r="J20" s="242"/>
      <c r="K20" s="258" t="s">
        <v>415</v>
      </c>
      <c r="L20" s="258"/>
      <c r="M20" s="97" t="s">
        <v>146</v>
      </c>
      <c r="N20" s="264" t="s">
        <v>251</v>
      </c>
      <c r="O20" s="241" t="s">
        <v>252</v>
      </c>
      <c r="P20" s="102"/>
      <c r="Q20" s="258" t="s">
        <v>404</v>
      </c>
      <c r="R20" s="258" t="s">
        <v>416</v>
      </c>
      <c r="S20" s="236" t="s">
        <v>417</v>
      </c>
      <c r="T20" s="236" t="s">
        <v>418</v>
      </c>
      <c r="U20" s="236" t="s">
        <v>419</v>
      </c>
      <c r="V20" s="236" t="s">
        <v>420</v>
      </c>
      <c r="W20" s="103"/>
      <c r="Y20" s="103"/>
      <c r="AA20" s="243">
        <f>IF(OR(J20="Fail",ISBLANK(J20)),INDEX('Issue Code Table'!C:C,MATCH(N:N,'Issue Code Table'!A:A,0)),IF(M20="Critical",6,IF(M20="Significant",5,IF(M20="Moderate",3,2))))</f>
        <v>5</v>
      </c>
    </row>
    <row r="21" spans="1:27" ht="125" x14ac:dyDescent="0.35">
      <c r="A21" s="236" t="s">
        <v>421</v>
      </c>
      <c r="B21" s="257" t="s">
        <v>203</v>
      </c>
      <c r="C21" s="261" t="s">
        <v>204</v>
      </c>
      <c r="D21" s="236" t="s">
        <v>245</v>
      </c>
      <c r="E21" s="236" t="s">
        <v>422</v>
      </c>
      <c r="F21" s="236" t="s">
        <v>423</v>
      </c>
      <c r="G21" s="236" t="s">
        <v>424</v>
      </c>
      <c r="H21" s="257" t="s">
        <v>425</v>
      </c>
      <c r="I21" s="258"/>
      <c r="J21" s="242"/>
      <c r="K21" s="258" t="s">
        <v>426</v>
      </c>
      <c r="L21" s="258"/>
      <c r="M21" s="97" t="s">
        <v>146</v>
      </c>
      <c r="N21" s="264" t="s">
        <v>251</v>
      </c>
      <c r="O21" s="241" t="s">
        <v>252</v>
      </c>
      <c r="P21" s="102"/>
      <c r="Q21" s="258" t="s">
        <v>404</v>
      </c>
      <c r="R21" s="258" t="s">
        <v>427</v>
      </c>
      <c r="S21" s="236" t="s">
        <v>417</v>
      </c>
      <c r="T21" s="236" t="s">
        <v>428</v>
      </c>
      <c r="U21" s="240" t="s">
        <v>429</v>
      </c>
      <c r="V21" s="240" t="s">
        <v>430</v>
      </c>
      <c r="W21" s="103"/>
      <c r="Y21" s="103"/>
      <c r="AA21" s="243">
        <f>IF(OR(J21="Fail",ISBLANK(J21)),INDEX('Issue Code Table'!C:C,MATCH(N:N,'Issue Code Table'!A:A,0)),IF(M21="Critical",6,IF(M21="Significant",5,IF(M21="Moderate",3,2))))</f>
        <v>5</v>
      </c>
    </row>
    <row r="22" spans="1:27" ht="125" x14ac:dyDescent="0.35">
      <c r="A22" s="236" t="s">
        <v>431</v>
      </c>
      <c r="B22" s="257" t="s">
        <v>203</v>
      </c>
      <c r="C22" s="261" t="s">
        <v>204</v>
      </c>
      <c r="D22" s="236" t="s">
        <v>245</v>
      </c>
      <c r="E22" s="236" t="s">
        <v>432</v>
      </c>
      <c r="F22" s="236" t="s">
        <v>433</v>
      </c>
      <c r="G22" s="236" t="s">
        <v>434</v>
      </c>
      <c r="H22" s="257" t="s">
        <v>435</v>
      </c>
      <c r="I22" s="258"/>
      <c r="J22" s="242"/>
      <c r="K22" s="258" t="s">
        <v>436</v>
      </c>
      <c r="L22" s="258"/>
      <c r="M22" s="97" t="s">
        <v>146</v>
      </c>
      <c r="N22" s="264" t="s">
        <v>251</v>
      </c>
      <c r="O22" s="241" t="s">
        <v>252</v>
      </c>
      <c r="P22" s="102"/>
      <c r="Q22" s="258" t="s">
        <v>404</v>
      </c>
      <c r="R22" s="258" t="s">
        <v>437</v>
      </c>
      <c r="S22" s="236" t="s">
        <v>417</v>
      </c>
      <c r="T22" s="236" t="s">
        <v>438</v>
      </c>
      <c r="U22" s="240" t="s">
        <v>439</v>
      </c>
      <c r="V22" s="240" t="s">
        <v>440</v>
      </c>
      <c r="W22" s="103"/>
      <c r="Y22" s="103"/>
      <c r="AA22" s="243">
        <f>IF(OR(J22="Fail",ISBLANK(J22)),INDEX('Issue Code Table'!C:C,MATCH(N:N,'Issue Code Table'!A:A,0)),IF(M22="Critical",6,IF(M22="Significant",5,IF(M22="Moderate",3,2))))</f>
        <v>5</v>
      </c>
    </row>
    <row r="23" spans="1:27" ht="125" x14ac:dyDescent="0.35">
      <c r="A23" s="236" t="s">
        <v>441</v>
      </c>
      <c r="B23" s="257" t="s">
        <v>203</v>
      </c>
      <c r="C23" s="261" t="s">
        <v>204</v>
      </c>
      <c r="D23" s="236" t="s">
        <v>245</v>
      </c>
      <c r="E23" s="236" t="s">
        <v>442</v>
      </c>
      <c r="F23" s="236" t="s">
        <v>443</v>
      </c>
      <c r="G23" s="236" t="s">
        <v>444</v>
      </c>
      <c r="H23" s="257" t="s">
        <v>445</v>
      </c>
      <c r="I23" s="258"/>
      <c r="J23" s="242"/>
      <c r="K23" s="258" t="s">
        <v>446</v>
      </c>
      <c r="L23" s="258"/>
      <c r="M23" s="97" t="s">
        <v>146</v>
      </c>
      <c r="N23" s="264" t="s">
        <v>251</v>
      </c>
      <c r="O23" s="241" t="s">
        <v>252</v>
      </c>
      <c r="P23" s="102"/>
      <c r="Q23" s="258" t="s">
        <v>404</v>
      </c>
      <c r="R23" s="258" t="s">
        <v>447</v>
      </c>
      <c r="S23" s="236" t="s">
        <v>417</v>
      </c>
      <c r="T23" s="236" t="s">
        <v>448</v>
      </c>
      <c r="U23" s="240" t="s">
        <v>449</v>
      </c>
      <c r="V23" s="240" t="s">
        <v>450</v>
      </c>
      <c r="W23" s="103"/>
      <c r="Y23" s="103"/>
      <c r="AA23" s="243">
        <f>IF(OR(J23="Fail",ISBLANK(J23)),INDEX('Issue Code Table'!C:C,MATCH(N:N,'Issue Code Table'!A:A,0)),IF(M23="Critical",6,IF(M23="Significant",5,IF(M23="Moderate",3,2))))</f>
        <v>5</v>
      </c>
    </row>
    <row r="24" spans="1:27" ht="125" x14ac:dyDescent="0.35">
      <c r="A24" s="236" t="s">
        <v>451</v>
      </c>
      <c r="B24" s="257" t="s">
        <v>203</v>
      </c>
      <c r="C24" s="261" t="s">
        <v>204</v>
      </c>
      <c r="D24" s="236" t="s">
        <v>245</v>
      </c>
      <c r="E24" s="236" t="s">
        <v>452</v>
      </c>
      <c r="F24" s="236" t="s">
        <v>453</v>
      </c>
      <c r="G24" s="236" t="s">
        <v>454</v>
      </c>
      <c r="H24" s="257" t="s">
        <v>455</v>
      </c>
      <c r="I24" s="258"/>
      <c r="J24" s="242"/>
      <c r="K24" s="258" t="s">
        <v>456</v>
      </c>
      <c r="L24" s="258"/>
      <c r="M24" s="97" t="s">
        <v>146</v>
      </c>
      <c r="N24" s="264" t="s">
        <v>251</v>
      </c>
      <c r="O24" s="241" t="s">
        <v>252</v>
      </c>
      <c r="P24" s="102"/>
      <c r="Q24" s="258" t="s">
        <v>404</v>
      </c>
      <c r="R24" s="258" t="s">
        <v>457</v>
      </c>
      <c r="S24" s="236" t="s">
        <v>417</v>
      </c>
      <c r="T24" s="236" t="s">
        <v>458</v>
      </c>
      <c r="U24" s="240" t="s">
        <v>459</v>
      </c>
      <c r="V24" s="240" t="s">
        <v>460</v>
      </c>
      <c r="W24" s="103"/>
      <c r="Y24" s="103"/>
      <c r="AA24" s="243">
        <f>IF(OR(J24="Fail",ISBLANK(J24)),INDEX('Issue Code Table'!C:C,MATCH(N:N,'Issue Code Table'!A:A,0)),IF(M24="Critical",6,IF(M24="Significant",5,IF(M24="Moderate",3,2))))</f>
        <v>5</v>
      </c>
    </row>
    <row r="25" spans="1:27" ht="125" x14ac:dyDescent="0.35">
      <c r="A25" s="236" t="s">
        <v>461</v>
      </c>
      <c r="B25" s="257" t="s">
        <v>203</v>
      </c>
      <c r="C25" s="261" t="s">
        <v>204</v>
      </c>
      <c r="D25" s="236" t="s">
        <v>245</v>
      </c>
      <c r="E25" s="236" t="s">
        <v>462</v>
      </c>
      <c r="F25" s="236" t="s">
        <v>463</v>
      </c>
      <c r="G25" s="236" t="s">
        <v>464</v>
      </c>
      <c r="H25" s="257" t="s">
        <v>465</v>
      </c>
      <c r="I25" s="258"/>
      <c r="J25" s="242"/>
      <c r="K25" s="258" t="s">
        <v>466</v>
      </c>
      <c r="L25" s="258"/>
      <c r="M25" s="97" t="s">
        <v>146</v>
      </c>
      <c r="N25" s="264" t="s">
        <v>251</v>
      </c>
      <c r="O25" s="241" t="s">
        <v>252</v>
      </c>
      <c r="P25" s="102"/>
      <c r="Q25" s="258" t="s">
        <v>404</v>
      </c>
      <c r="R25" s="258" t="s">
        <v>467</v>
      </c>
      <c r="S25" s="236" t="s">
        <v>417</v>
      </c>
      <c r="T25" s="236" t="s">
        <v>468</v>
      </c>
      <c r="U25" s="240" t="s">
        <v>469</v>
      </c>
      <c r="V25" s="240" t="s">
        <v>470</v>
      </c>
      <c r="W25" s="103"/>
      <c r="Y25" s="103"/>
      <c r="AA25" s="243">
        <f>IF(OR(J25="Fail",ISBLANK(J25)),INDEX('Issue Code Table'!C:C,MATCH(N:N,'Issue Code Table'!A:A,0)),IF(M25="Critical",6,IF(M25="Significant",5,IF(M25="Moderate",3,2))))</f>
        <v>5</v>
      </c>
    </row>
    <row r="26" spans="1:27" ht="62.5" x14ac:dyDescent="0.35">
      <c r="A26" s="236" t="s">
        <v>471</v>
      </c>
      <c r="B26" s="257" t="s">
        <v>203</v>
      </c>
      <c r="C26" s="261" t="s">
        <v>204</v>
      </c>
      <c r="D26" s="236" t="s">
        <v>245</v>
      </c>
      <c r="E26" s="236" t="s">
        <v>472</v>
      </c>
      <c r="F26" s="236" t="s">
        <v>473</v>
      </c>
      <c r="G26" s="236" t="s">
        <v>474</v>
      </c>
      <c r="H26" s="257" t="s">
        <v>475</v>
      </c>
      <c r="I26" s="258"/>
      <c r="J26" s="242"/>
      <c r="K26" s="239" t="s">
        <v>476</v>
      </c>
      <c r="L26" s="258"/>
      <c r="M26" s="179" t="s">
        <v>146</v>
      </c>
      <c r="N26" s="265" t="s">
        <v>477</v>
      </c>
      <c r="O26" s="241" t="s">
        <v>478</v>
      </c>
      <c r="P26" s="102"/>
      <c r="Q26" s="258" t="s">
        <v>479</v>
      </c>
      <c r="R26" s="258" t="s">
        <v>480</v>
      </c>
      <c r="S26" s="236" t="s">
        <v>481</v>
      </c>
      <c r="T26" s="236" t="s">
        <v>482</v>
      </c>
      <c r="U26" s="240" t="s">
        <v>483</v>
      </c>
      <c r="V26" s="240" t="s">
        <v>484</v>
      </c>
      <c r="W26" s="103"/>
      <c r="Y26" s="103"/>
      <c r="AA26" s="243">
        <f>IF(OR(J26="Fail",ISBLANK(J26)),INDEX('Issue Code Table'!C:C,MATCH(N:N,'Issue Code Table'!A:A,0)),IF(M26="Critical",6,IF(M26="Significant",5,IF(M26="Moderate",3,2))))</f>
        <v>5</v>
      </c>
    </row>
    <row r="27" spans="1:27" ht="87.5" x14ac:dyDescent="0.35">
      <c r="A27" s="236" t="s">
        <v>485</v>
      </c>
      <c r="B27" s="236" t="s">
        <v>486</v>
      </c>
      <c r="C27" s="263" t="s">
        <v>487</v>
      </c>
      <c r="D27" s="236" t="s">
        <v>231</v>
      </c>
      <c r="E27" s="236" t="s">
        <v>488</v>
      </c>
      <c r="F27" s="236" t="s">
        <v>489</v>
      </c>
      <c r="G27" s="236" t="s">
        <v>490</v>
      </c>
      <c r="H27" s="257" t="s">
        <v>491</v>
      </c>
      <c r="I27" s="266"/>
      <c r="J27" s="242"/>
      <c r="K27" s="258" t="s">
        <v>492</v>
      </c>
      <c r="L27" s="258"/>
      <c r="M27" s="179" t="s">
        <v>146</v>
      </c>
      <c r="N27" s="265" t="s">
        <v>493</v>
      </c>
      <c r="O27" s="241" t="s">
        <v>494</v>
      </c>
      <c r="P27" s="102"/>
      <c r="Q27" s="258" t="s">
        <v>479</v>
      </c>
      <c r="R27" s="258" t="s">
        <v>495</v>
      </c>
      <c r="S27" s="236" t="s">
        <v>496</v>
      </c>
      <c r="T27" s="236" t="s">
        <v>497</v>
      </c>
      <c r="U27" s="240" t="s">
        <v>498</v>
      </c>
      <c r="V27" s="240" t="s">
        <v>499</v>
      </c>
      <c r="W27" s="103"/>
      <c r="Y27" s="103"/>
      <c r="AA27" s="243">
        <f>IF(OR(J27="Fail",ISBLANK(J27)),INDEX('Issue Code Table'!C:C,MATCH(N:N,'Issue Code Table'!A:A,0)),IF(M27="Critical",6,IF(M27="Significant",5,IF(M27="Moderate",3,2))))</f>
        <v>4</v>
      </c>
    </row>
    <row r="28" spans="1:27" ht="237.5" x14ac:dyDescent="0.35">
      <c r="A28" s="236" t="s">
        <v>500</v>
      </c>
      <c r="B28" s="257" t="s">
        <v>203</v>
      </c>
      <c r="C28" s="261" t="s">
        <v>283</v>
      </c>
      <c r="D28" s="236" t="s">
        <v>245</v>
      </c>
      <c r="E28" s="236" t="s">
        <v>501</v>
      </c>
      <c r="F28" s="236" t="s">
        <v>502</v>
      </c>
      <c r="G28" s="236" t="s">
        <v>503</v>
      </c>
      <c r="H28" s="257" t="s">
        <v>504</v>
      </c>
      <c r="I28" s="258"/>
      <c r="J28" s="242"/>
      <c r="K28" s="258" t="s">
        <v>505</v>
      </c>
      <c r="L28" s="258"/>
      <c r="M28" s="97" t="s">
        <v>146</v>
      </c>
      <c r="N28" s="264" t="s">
        <v>506</v>
      </c>
      <c r="O28" s="241" t="s">
        <v>507</v>
      </c>
      <c r="P28" s="102"/>
      <c r="Q28" s="258" t="s">
        <v>508</v>
      </c>
      <c r="R28" s="258" t="s">
        <v>509</v>
      </c>
      <c r="S28" s="236" t="s">
        <v>510</v>
      </c>
      <c r="T28" s="236" t="s">
        <v>511</v>
      </c>
      <c r="U28" s="196" t="s">
        <v>512</v>
      </c>
      <c r="V28" s="240" t="s">
        <v>513</v>
      </c>
      <c r="W28" s="103"/>
      <c r="Y28" s="103"/>
      <c r="AA28" s="243">
        <f>IF(OR(J28="Fail",ISBLANK(J28)),INDEX('Issue Code Table'!C:C,MATCH(N:N,'Issue Code Table'!A:A,0)),IF(M28="Critical",6,IF(M28="Significant",5,IF(M28="Moderate",3,2))))</f>
        <v>5</v>
      </c>
    </row>
    <row r="29" spans="1:27" ht="112.5" x14ac:dyDescent="0.35">
      <c r="A29" s="236" t="s">
        <v>514</v>
      </c>
      <c r="B29" s="236" t="s">
        <v>486</v>
      </c>
      <c r="C29" s="263" t="s">
        <v>487</v>
      </c>
      <c r="D29" s="236" t="s">
        <v>245</v>
      </c>
      <c r="E29" s="236" t="s">
        <v>515</v>
      </c>
      <c r="F29" s="236" t="s">
        <v>516</v>
      </c>
      <c r="G29" s="236" t="s">
        <v>517</v>
      </c>
      <c r="H29" s="257" t="s">
        <v>518</v>
      </c>
      <c r="I29" s="258"/>
      <c r="J29" s="242"/>
      <c r="K29" s="258" t="s">
        <v>519</v>
      </c>
      <c r="L29" s="258"/>
      <c r="M29" s="97" t="s">
        <v>146</v>
      </c>
      <c r="N29" s="264" t="s">
        <v>506</v>
      </c>
      <c r="O29" s="241" t="s">
        <v>507</v>
      </c>
      <c r="P29" s="102"/>
      <c r="Q29" s="258" t="s">
        <v>508</v>
      </c>
      <c r="R29" s="258" t="s">
        <v>520</v>
      </c>
      <c r="S29" s="236" t="s">
        <v>521</v>
      </c>
      <c r="T29" s="236" t="s">
        <v>522</v>
      </c>
      <c r="U29" s="240" t="s">
        <v>523</v>
      </c>
      <c r="V29" s="240" t="s">
        <v>524</v>
      </c>
      <c r="W29" s="103"/>
      <c r="Y29" s="103"/>
      <c r="AA29" s="243">
        <f>IF(OR(J29="Fail",ISBLANK(J29)),INDEX('Issue Code Table'!C:C,MATCH(N:N,'Issue Code Table'!A:A,0)),IF(M29="Critical",6,IF(M29="Significant",5,IF(M29="Moderate",3,2))))</f>
        <v>5</v>
      </c>
    </row>
    <row r="30" spans="1:27" ht="112.5" x14ac:dyDescent="0.35">
      <c r="A30" s="236" t="s">
        <v>525</v>
      </c>
      <c r="B30" s="257" t="s">
        <v>526</v>
      </c>
      <c r="C30" s="267" t="s">
        <v>527</v>
      </c>
      <c r="D30" s="236" t="s">
        <v>245</v>
      </c>
      <c r="E30" s="236" t="s">
        <v>528</v>
      </c>
      <c r="F30" s="236" t="s">
        <v>529</v>
      </c>
      <c r="G30" s="236" t="s">
        <v>530</v>
      </c>
      <c r="H30" s="257" t="s">
        <v>378</v>
      </c>
      <c r="I30" s="258"/>
      <c r="J30" s="242"/>
      <c r="K30" s="259" t="s">
        <v>531</v>
      </c>
      <c r="L30" s="258" t="s">
        <v>532</v>
      </c>
      <c r="M30" s="258" t="s">
        <v>146</v>
      </c>
      <c r="N30" s="258" t="s">
        <v>533</v>
      </c>
      <c r="O30" s="241" t="s">
        <v>534</v>
      </c>
      <c r="P30" s="102"/>
      <c r="Q30" s="258" t="s">
        <v>535</v>
      </c>
      <c r="R30" s="258" t="s">
        <v>536</v>
      </c>
      <c r="S30" s="236" t="s">
        <v>537</v>
      </c>
      <c r="T30" s="236" t="s">
        <v>538</v>
      </c>
      <c r="U30" s="240" t="s">
        <v>539</v>
      </c>
      <c r="V30" s="240" t="s">
        <v>540</v>
      </c>
      <c r="W30" s="103"/>
      <c r="Y30" s="103"/>
      <c r="AA30" s="243">
        <f>IF(OR(J30="Fail",ISBLANK(J30)),INDEX('Issue Code Table'!C:C,MATCH(N:N,'Issue Code Table'!A:A,0)),IF(M30="Critical",6,IF(M30="Significant",5,IF(M30="Moderate",3,2))))</f>
        <v>7</v>
      </c>
    </row>
    <row r="31" spans="1:27" ht="175" x14ac:dyDescent="0.35">
      <c r="A31" s="236" t="s">
        <v>541</v>
      </c>
      <c r="B31" s="257" t="s">
        <v>542</v>
      </c>
      <c r="C31" s="261" t="s">
        <v>543</v>
      </c>
      <c r="D31" s="236" t="s">
        <v>245</v>
      </c>
      <c r="E31" s="236" t="s">
        <v>544</v>
      </c>
      <c r="F31" s="236" t="s">
        <v>545</v>
      </c>
      <c r="G31" s="236" t="s">
        <v>546</v>
      </c>
      <c r="H31" s="257" t="s">
        <v>547</v>
      </c>
      <c r="I31" s="258"/>
      <c r="J31" s="242"/>
      <c r="K31" s="259" t="s">
        <v>548</v>
      </c>
      <c r="L31" s="258"/>
      <c r="M31" s="258" t="s">
        <v>146</v>
      </c>
      <c r="N31" s="258" t="s">
        <v>533</v>
      </c>
      <c r="O31" s="241" t="s">
        <v>534</v>
      </c>
      <c r="P31" s="102"/>
      <c r="Q31" s="258" t="s">
        <v>535</v>
      </c>
      <c r="R31" s="258" t="s">
        <v>549</v>
      </c>
      <c r="S31" s="236" t="s">
        <v>550</v>
      </c>
      <c r="T31" s="236" t="s">
        <v>551</v>
      </c>
      <c r="U31" s="240" t="s">
        <v>552</v>
      </c>
      <c r="V31" s="240" t="s">
        <v>540</v>
      </c>
      <c r="W31" s="103"/>
      <c r="Y31" s="103"/>
      <c r="AA31" s="243">
        <f>IF(OR(J31="Fail",ISBLANK(J31)),INDEX('Issue Code Table'!C:C,MATCH(N:N,'Issue Code Table'!A:A,0)),IF(M31="Critical",6,IF(M31="Significant",5,IF(M31="Moderate",3,2))))</f>
        <v>7</v>
      </c>
    </row>
    <row r="32" spans="1:27" ht="112.5" x14ac:dyDescent="0.35">
      <c r="A32" s="236" t="s">
        <v>553</v>
      </c>
      <c r="B32" s="257" t="s">
        <v>542</v>
      </c>
      <c r="C32" s="261" t="s">
        <v>543</v>
      </c>
      <c r="D32" s="236" t="s">
        <v>245</v>
      </c>
      <c r="E32" s="236" t="s">
        <v>554</v>
      </c>
      <c r="F32" s="236" t="s">
        <v>555</v>
      </c>
      <c r="G32" s="236" t="s">
        <v>556</v>
      </c>
      <c r="H32" s="257" t="s">
        <v>557</v>
      </c>
      <c r="I32" s="258"/>
      <c r="J32" s="242"/>
      <c r="K32" s="259" t="s">
        <v>558</v>
      </c>
      <c r="L32" s="258"/>
      <c r="M32" s="258" t="s">
        <v>146</v>
      </c>
      <c r="N32" s="258" t="s">
        <v>251</v>
      </c>
      <c r="O32" s="241" t="s">
        <v>252</v>
      </c>
      <c r="P32" s="102"/>
      <c r="Q32" s="258" t="s">
        <v>535</v>
      </c>
      <c r="R32" s="258" t="s">
        <v>559</v>
      </c>
      <c r="S32" s="236" t="s">
        <v>560</v>
      </c>
      <c r="T32" s="236" t="s">
        <v>561</v>
      </c>
      <c r="U32" s="240" t="s">
        <v>562</v>
      </c>
      <c r="V32" s="240" t="s">
        <v>563</v>
      </c>
      <c r="W32" s="103"/>
      <c r="Y32" s="103"/>
      <c r="AA32" s="243">
        <f>IF(OR(J32="Fail",ISBLANK(J32)),INDEX('Issue Code Table'!C:C,MATCH(N:N,'Issue Code Table'!A:A,0)),IF(M32="Critical",6,IF(M32="Significant",5,IF(M32="Moderate",3,2))))</f>
        <v>5</v>
      </c>
    </row>
    <row r="33" spans="1:27" ht="200" x14ac:dyDescent="0.35">
      <c r="A33" s="236" t="s">
        <v>564</v>
      </c>
      <c r="B33" s="257" t="s">
        <v>170</v>
      </c>
      <c r="C33" s="261" t="s">
        <v>171</v>
      </c>
      <c r="D33" s="236" t="s">
        <v>245</v>
      </c>
      <c r="E33" s="236" t="s">
        <v>565</v>
      </c>
      <c r="F33" s="236" t="s">
        <v>566</v>
      </c>
      <c r="G33" s="236" t="s">
        <v>567</v>
      </c>
      <c r="H33" s="257" t="s">
        <v>568</v>
      </c>
      <c r="I33" s="258"/>
      <c r="J33" s="242"/>
      <c r="K33" s="259" t="s">
        <v>569</v>
      </c>
      <c r="L33" s="258"/>
      <c r="M33" s="258" t="s">
        <v>146</v>
      </c>
      <c r="N33" s="258" t="s">
        <v>251</v>
      </c>
      <c r="O33" s="241" t="s">
        <v>252</v>
      </c>
      <c r="P33" s="102"/>
      <c r="Q33" s="258" t="s">
        <v>570</v>
      </c>
      <c r="R33" s="258" t="s">
        <v>571</v>
      </c>
      <c r="S33" s="236" t="s">
        <v>572</v>
      </c>
      <c r="T33" s="236" t="s">
        <v>573</v>
      </c>
      <c r="U33" s="240" t="s">
        <v>574</v>
      </c>
      <c r="V33" s="240" t="s">
        <v>575</v>
      </c>
      <c r="W33" s="103"/>
      <c r="Y33" s="103"/>
      <c r="AA33" s="243">
        <f>IF(OR(J33="Fail",ISBLANK(J33)),INDEX('Issue Code Table'!C:C,MATCH(N:N,'Issue Code Table'!A:A,0)),IF(M33="Critical",6,IF(M33="Significant",5,IF(M33="Moderate",3,2))))</f>
        <v>5</v>
      </c>
    </row>
    <row r="34" spans="1:27" s="23" customFormat="1" ht="262.5" x14ac:dyDescent="0.35">
      <c r="A34" s="236" t="s">
        <v>576</v>
      </c>
      <c r="B34" s="257" t="s">
        <v>577</v>
      </c>
      <c r="C34" s="261" t="s">
        <v>578</v>
      </c>
      <c r="D34" s="236" t="s">
        <v>245</v>
      </c>
      <c r="E34" s="236" t="s">
        <v>579</v>
      </c>
      <c r="F34" s="236" t="s">
        <v>580</v>
      </c>
      <c r="G34" s="236" t="s">
        <v>581</v>
      </c>
      <c r="H34" s="257" t="s">
        <v>582</v>
      </c>
      <c r="I34" s="258"/>
      <c r="J34" s="242"/>
      <c r="K34" s="266" t="s">
        <v>583</v>
      </c>
      <c r="L34" s="258" t="s">
        <v>584</v>
      </c>
      <c r="M34" s="258" t="s">
        <v>157</v>
      </c>
      <c r="N34" s="258" t="s">
        <v>585</v>
      </c>
      <c r="O34" s="241" t="s">
        <v>586</v>
      </c>
      <c r="P34" s="102"/>
      <c r="Q34" s="266" t="s">
        <v>570</v>
      </c>
      <c r="R34" s="266" t="s">
        <v>587</v>
      </c>
      <c r="S34" s="236" t="s">
        <v>588</v>
      </c>
      <c r="T34" s="236" t="s">
        <v>589</v>
      </c>
      <c r="U34" s="240" t="s">
        <v>590</v>
      </c>
      <c r="V34" s="240"/>
      <c r="W34" s="104"/>
      <c r="X34" s="104"/>
      <c r="Y34" s="104"/>
      <c r="Z34" s="104"/>
      <c r="AA34" s="243">
        <f>IF(OR(J34="Fail",ISBLANK(J34)),INDEX('Issue Code Table'!C:C,MATCH(N:N,'Issue Code Table'!A:A,0)),IF(M34="Critical",6,IF(M34="Significant",5,IF(M34="Moderate",3,2))))</f>
        <v>5</v>
      </c>
    </row>
    <row r="35" spans="1:27" s="23" customFormat="1" ht="150" x14ac:dyDescent="0.35">
      <c r="A35" s="236" t="s">
        <v>591</v>
      </c>
      <c r="B35" s="257" t="s">
        <v>577</v>
      </c>
      <c r="C35" s="261" t="s">
        <v>578</v>
      </c>
      <c r="D35" s="236" t="s">
        <v>245</v>
      </c>
      <c r="E35" s="236" t="s">
        <v>592</v>
      </c>
      <c r="F35" s="236" t="s">
        <v>593</v>
      </c>
      <c r="G35" s="236" t="s">
        <v>594</v>
      </c>
      <c r="H35" s="257" t="s">
        <v>595</v>
      </c>
      <c r="I35" s="258"/>
      <c r="J35" s="242"/>
      <c r="K35" s="259" t="s">
        <v>596</v>
      </c>
      <c r="L35" s="258"/>
      <c r="M35" s="258" t="s">
        <v>157</v>
      </c>
      <c r="N35" s="258" t="s">
        <v>585</v>
      </c>
      <c r="O35" s="241" t="s">
        <v>586</v>
      </c>
      <c r="P35" s="102"/>
      <c r="Q35" s="266" t="s">
        <v>570</v>
      </c>
      <c r="R35" s="266" t="s">
        <v>597</v>
      </c>
      <c r="S35" s="236" t="s">
        <v>598</v>
      </c>
      <c r="T35" s="236" t="s">
        <v>599</v>
      </c>
      <c r="U35" s="236" t="s">
        <v>600</v>
      </c>
      <c r="V35" s="236"/>
      <c r="W35" s="104"/>
      <c r="X35" s="104"/>
      <c r="Y35" s="104"/>
      <c r="Z35" s="104"/>
      <c r="AA35" s="243">
        <f>IF(OR(J35="Fail",ISBLANK(J35)),INDEX('Issue Code Table'!C:C,MATCH(N:N,'Issue Code Table'!A:A,0)),IF(M35="Critical",6,IF(M35="Significant",5,IF(M35="Moderate",3,2))))</f>
        <v>5</v>
      </c>
    </row>
    <row r="36" spans="1:27" ht="87.5" x14ac:dyDescent="0.35">
      <c r="A36" s="236" t="s">
        <v>601</v>
      </c>
      <c r="B36" s="236" t="s">
        <v>203</v>
      </c>
      <c r="C36" s="261" t="s">
        <v>204</v>
      </c>
      <c r="D36" s="236" t="s">
        <v>245</v>
      </c>
      <c r="E36" s="236" t="s">
        <v>602</v>
      </c>
      <c r="F36" s="236" t="s">
        <v>603</v>
      </c>
      <c r="G36" s="236" t="s">
        <v>604</v>
      </c>
      <c r="H36" s="236" t="s">
        <v>605</v>
      </c>
      <c r="I36" s="258"/>
      <c r="J36" s="242"/>
      <c r="K36" s="258" t="s">
        <v>606</v>
      </c>
      <c r="L36" s="258"/>
      <c r="M36" s="258" t="s">
        <v>146</v>
      </c>
      <c r="N36" s="258" t="s">
        <v>251</v>
      </c>
      <c r="O36" s="241" t="s">
        <v>252</v>
      </c>
      <c r="P36" s="102"/>
      <c r="Q36" s="258" t="s">
        <v>570</v>
      </c>
      <c r="R36" s="258" t="s">
        <v>607</v>
      </c>
      <c r="S36" s="236" t="s">
        <v>608</v>
      </c>
      <c r="T36" s="236" t="s">
        <v>609</v>
      </c>
      <c r="U36" s="240" t="s">
        <v>610</v>
      </c>
      <c r="V36" s="240" t="s">
        <v>611</v>
      </c>
      <c r="W36" s="103"/>
      <c r="Y36" s="103"/>
      <c r="AA36" s="243">
        <f>IF(OR(J36="Fail",ISBLANK(J36)),INDEX('Issue Code Table'!C:C,MATCH(N:N,'Issue Code Table'!A:A,0)),IF(M36="Critical",6,IF(M36="Significant",5,IF(M36="Moderate",3,2))))</f>
        <v>5</v>
      </c>
    </row>
    <row r="37" spans="1:27" ht="337.5" x14ac:dyDescent="0.35">
      <c r="A37" s="236" t="s">
        <v>612</v>
      </c>
      <c r="B37" s="257" t="s">
        <v>613</v>
      </c>
      <c r="C37" s="261" t="s">
        <v>614</v>
      </c>
      <c r="D37" s="236" t="s">
        <v>245</v>
      </c>
      <c r="E37" s="236" t="s">
        <v>615</v>
      </c>
      <c r="F37" s="236" t="s">
        <v>616</v>
      </c>
      <c r="G37" s="236" t="s">
        <v>617</v>
      </c>
      <c r="H37" s="257" t="s">
        <v>618</v>
      </c>
      <c r="I37" s="258"/>
      <c r="J37" s="242"/>
      <c r="K37" s="258" t="s">
        <v>619</v>
      </c>
      <c r="L37" s="258"/>
      <c r="M37" s="179" t="s">
        <v>221</v>
      </c>
      <c r="N37" s="265" t="s">
        <v>620</v>
      </c>
      <c r="O37" s="241" t="s">
        <v>621</v>
      </c>
      <c r="P37" s="102"/>
      <c r="Q37" s="258" t="s">
        <v>622</v>
      </c>
      <c r="R37" s="258" t="s">
        <v>623</v>
      </c>
      <c r="S37" s="236" t="s">
        <v>624</v>
      </c>
      <c r="T37" s="236" t="s">
        <v>625</v>
      </c>
      <c r="U37" s="236" t="s">
        <v>626</v>
      </c>
      <c r="V37" s="236"/>
      <c r="W37" s="103"/>
      <c r="Y37" s="103"/>
      <c r="AA37" s="243" t="e">
        <f>IF(OR(J37="Fail",ISBLANK(J37)),INDEX('Issue Code Table'!C:C,MATCH(N:N,'Issue Code Table'!A:A,0)),IF(M37="Critical",6,IF(M37="Significant",5,IF(M37="Moderate",3,2))))</f>
        <v>#N/A</v>
      </c>
    </row>
    <row r="38" spans="1:27" ht="225" x14ac:dyDescent="0.35">
      <c r="A38" s="236" t="s">
        <v>627</v>
      </c>
      <c r="B38" s="236" t="s">
        <v>373</v>
      </c>
      <c r="C38" s="263" t="s">
        <v>374</v>
      </c>
      <c r="D38" s="236" t="s">
        <v>245</v>
      </c>
      <c r="E38" s="236" t="s">
        <v>628</v>
      </c>
      <c r="F38" s="236" t="s">
        <v>629</v>
      </c>
      <c r="G38" s="236" t="s">
        <v>630</v>
      </c>
      <c r="H38" s="257" t="s">
        <v>631</v>
      </c>
      <c r="I38" s="258"/>
      <c r="J38" s="242"/>
      <c r="K38" s="249" t="s">
        <v>632</v>
      </c>
      <c r="L38" s="258"/>
      <c r="M38" s="179" t="s">
        <v>157</v>
      </c>
      <c r="N38" s="265" t="s">
        <v>633</v>
      </c>
      <c r="O38" s="241" t="s">
        <v>634</v>
      </c>
      <c r="P38" s="102"/>
      <c r="Q38" s="258" t="s">
        <v>635</v>
      </c>
      <c r="R38" s="258" t="s">
        <v>636</v>
      </c>
      <c r="S38" s="236" t="s">
        <v>637</v>
      </c>
      <c r="T38" s="236" t="s">
        <v>638</v>
      </c>
      <c r="U38" s="236" t="s">
        <v>639</v>
      </c>
      <c r="V38" s="236"/>
      <c r="W38" s="103"/>
      <c r="Y38" s="103"/>
      <c r="AA38" s="243">
        <f>IF(OR(J38="Fail",ISBLANK(J38)),INDEX('Issue Code Table'!C:C,MATCH(N:N,'Issue Code Table'!A:A,0)),IF(M38="Critical",6,IF(M38="Significant",5,IF(M38="Moderate",3,2))))</f>
        <v>1</v>
      </c>
    </row>
    <row r="39" spans="1:27" ht="225" x14ac:dyDescent="0.35">
      <c r="A39" s="236" t="s">
        <v>640</v>
      </c>
      <c r="B39" s="257" t="s">
        <v>613</v>
      </c>
      <c r="C39" s="261" t="s">
        <v>614</v>
      </c>
      <c r="D39" s="236" t="s">
        <v>245</v>
      </c>
      <c r="E39" s="236" t="s">
        <v>641</v>
      </c>
      <c r="F39" s="236" t="s">
        <v>642</v>
      </c>
      <c r="G39" s="236" t="s">
        <v>643</v>
      </c>
      <c r="H39" s="257" t="s">
        <v>644</v>
      </c>
      <c r="I39" s="258"/>
      <c r="J39" s="242"/>
      <c r="K39" s="249" t="s">
        <v>632</v>
      </c>
      <c r="L39" s="265"/>
      <c r="M39" s="179" t="s">
        <v>221</v>
      </c>
      <c r="N39" s="265" t="s">
        <v>633</v>
      </c>
      <c r="O39" s="241" t="s">
        <v>634</v>
      </c>
      <c r="P39" s="102"/>
      <c r="Q39" s="258" t="s">
        <v>635</v>
      </c>
      <c r="R39" s="258" t="s">
        <v>645</v>
      </c>
      <c r="S39" s="236" t="s">
        <v>637</v>
      </c>
      <c r="T39" s="236" t="s">
        <v>646</v>
      </c>
      <c r="U39" s="236" t="s">
        <v>647</v>
      </c>
      <c r="V39" s="236"/>
      <c r="W39" s="103"/>
      <c r="Y39" s="103"/>
      <c r="AA39" s="243">
        <f>IF(OR(J39="Fail",ISBLANK(J39)),INDEX('Issue Code Table'!C:C,MATCH(N:N,'Issue Code Table'!A:A,0)),IF(M39="Critical",6,IF(M39="Significant",5,IF(M39="Moderate",3,2))))</f>
        <v>1</v>
      </c>
    </row>
    <row r="40" spans="1:27" ht="225" x14ac:dyDescent="0.35">
      <c r="A40" s="236" t="s">
        <v>648</v>
      </c>
      <c r="B40" s="257" t="s">
        <v>613</v>
      </c>
      <c r="C40" s="261" t="s">
        <v>614</v>
      </c>
      <c r="D40" s="236" t="s">
        <v>245</v>
      </c>
      <c r="E40" s="236" t="s">
        <v>649</v>
      </c>
      <c r="F40" s="236" t="s">
        <v>650</v>
      </c>
      <c r="G40" s="236" t="s">
        <v>651</v>
      </c>
      <c r="H40" s="257" t="s">
        <v>652</v>
      </c>
      <c r="I40" s="258"/>
      <c r="J40" s="242"/>
      <c r="K40" s="249" t="s">
        <v>632</v>
      </c>
      <c r="L40" s="265"/>
      <c r="M40" s="179" t="s">
        <v>221</v>
      </c>
      <c r="N40" s="265" t="s">
        <v>633</v>
      </c>
      <c r="O40" s="241" t="s">
        <v>634</v>
      </c>
      <c r="P40" s="102"/>
      <c r="Q40" s="258" t="s">
        <v>635</v>
      </c>
      <c r="R40" s="258" t="s">
        <v>653</v>
      </c>
      <c r="S40" s="236" t="s">
        <v>637</v>
      </c>
      <c r="T40" s="236" t="s">
        <v>654</v>
      </c>
      <c r="U40" s="236" t="s">
        <v>655</v>
      </c>
      <c r="V40" s="236"/>
      <c r="W40" s="103"/>
      <c r="Y40" s="103"/>
      <c r="AA40" s="243">
        <f>IF(OR(J40="Fail",ISBLANK(J40)),INDEX('Issue Code Table'!C:C,MATCH(N:N,'Issue Code Table'!A:A,0)),IF(M40="Critical",6,IF(M40="Significant",5,IF(M40="Moderate",3,2))))</f>
        <v>1</v>
      </c>
    </row>
    <row r="41" spans="1:27" ht="100" x14ac:dyDescent="0.35">
      <c r="A41" s="236" t="s">
        <v>656</v>
      </c>
      <c r="B41" s="236" t="s">
        <v>373</v>
      </c>
      <c r="C41" s="263" t="s">
        <v>374</v>
      </c>
      <c r="D41" s="236" t="s">
        <v>245</v>
      </c>
      <c r="E41" s="236" t="s">
        <v>657</v>
      </c>
      <c r="F41" s="236" t="s">
        <v>658</v>
      </c>
      <c r="G41" s="236" t="s">
        <v>659</v>
      </c>
      <c r="H41" s="257" t="s">
        <v>660</v>
      </c>
      <c r="I41" s="258"/>
      <c r="J41" s="242"/>
      <c r="K41" s="258" t="s">
        <v>661</v>
      </c>
      <c r="L41" s="258"/>
      <c r="M41" s="249" t="s">
        <v>146</v>
      </c>
      <c r="N41" s="249" t="s">
        <v>380</v>
      </c>
      <c r="O41" s="241" t="s">
        <v>381</v>
      </c>
      <c r="P41" s="102"/>
      <c r="Q41" s="258" t="s">
        <v>635</v>
      </c>
      <c r="R41" s="258" t="s">
        <v>662</v>
      </c>
      <c r="S41" s="236" t="s">
        <v>663</v>
      </c>
      <c r="T41" s="236" t="s">
        <v>664</v>
      </c>
      <c r="U41" s="236" t="s">
        <v>665</v>
      </c>
      <c r="V41" s="236" t="s">
        <v>666</v>
      </c>
      <c r="W41" s="103"/>
      <c r="Y41" s="103"/>
      <c r="AA41" s="243">
        <f>IF(OR(J41="Fail",ISBLANK(J41)),INDEX('Issue Code Table'!C:C,MATCH(N:N,'Issue Code Table'!A:A,0)),IF(M41="Critical",6,IF(M41="Significant",5,IF(M41="Moderate",3,2))))</f>
        <v>5</v>
      </c>
    </row>
    <row r="42" spans="1:27" ht="100" x14ac:dyDescent="0.35">
      <c r="A42" s="236" t="s">
        <v>667</v>
      </c>
      <c r="B42" s="236" t="s">
        <v>373</v>
      </c>
      <c r="C42" s="263" t="s">
        <v>374</v>
      </c>
      <c r="D42" s="236" t="s">
        <v>245</v>
      </c>
      <c r="E42" s="236" t="s">
        <v>668</v>
      </c>
      <c r="F42" s="236" t="s">
        <v>669</v>
      </c>
      <c r="G42" s="236" t="s">
        <v>670</v>
      </c>
      <c r="H42" s="257" t="s">
        <v>671</v>
      </c>
      <c r="I42" s="258"/>
      <c r="J42" s="242"/>
      <c r="K42" s="258" t="s">
        <v>672</v>
      </c>
      <c r="L42" s="258"/>
      <c r="M42" s="249" t="s">
        <v>146</v>
      </c>
      <c r="N42" s="249" t="s">
        <v>380</v>
      </c>
      <c r="O42" s="241" t="s">
        <v>381</v>
      </c>
      <c r="P42" s="102"/>
      <c r="Q42" s="258" t="s">
        <v>635</v>
      </c>
      <c r="R42" s="258" t="s">
        <v>673</v>
      </c>
      <c r="S42" s="236" t="s">
        <v>674</v>
      </c>
      <c r="T42" s="236" t="s">
        <v>675</v>
      </c>
      <c r="U42" s="236" t="s">
        <v>676</v>
      </c>
      <c r="V42" s="236" t="s">
        <v>666</v>
      </c>
      <c r="W42" s="103"/>
      <c r="Y42" s="103"/>
      <c r="AA42" s="243">
        <f>IF(OR(J42="Fail",ISBLANK(J42)),INDEX('Issue Code Table'!C:C,MATCH(N:N,'Issue Code Table'!A:A,0)),IF(M42="Critical",6,IF(M42="Significant",5,IF(M42="Moderate",3,2))))</f>
        <v>5</v>
      </c>
    </row>
    <row r="43" spans="1:27" ht="100" x14ac:dyDescent="0.35">
      <c r="A43" s="236" t="s">
        <v>677</v>
      </c>
      <c r="B43" s="236" t="s">
        <v>373</v>
      </c>
      <c r="C43" s="263" t="s">
        <v>374</v>
      </c>
      <c r="D43" s="236" t="s">
        <v>245</v>
      </c>
      <c r="E43" s="236" t="s">
        <v>678</v>
      </c>
      <c r="F43" s="236" t="s">
        <v>679</v>
      </c>
      <c r="G43" s="236" t="s">
        <v>680</v>
      </c>
      <c r="H43" s="257" t="s">
        <v>681</v>
      </c>
      <c r="I43" s="258"/>
      <c r="J43" s="242"/>
      <c r="K43" s="258" t="s">
        <v>682</v>
      </c>
      <c r="L43" s="258"/>
      <c r="M43" s="249" t="s">
        <v>146</v>
      </c>
      <c r="N43" s="249" t="s">
        <v>380</v>
      </c>
      <c r="O43" s="241" t="s">
        <v>381</v>
      </c>
      <c r="P43" s="102"/>
      <c r="Q43" s="258" t="s">
        <v>635</v>
      </c>
      <c r="R43" s="258" t="s">
        <v>683</v>
      </c>
      <c r="S43" s="236" t="s">
        <v>684</v>
      </c>
      <c r="T43" s="236" t="s">
        <v>685</v>
      </c>
      <c r="U43" s="236" t="s">
        <v>686</v>
      </c>
      <c r="V43" s="236" t="s">
        <v>666</v>
      </c>
      <c r="W43" s="103"/>
      <c r="Y43" s="103"/>
      <c r="AA43" s="243">
        <f>IF(OR(J43="Fail",ISBLANK(J43)),INDEX('Issue Code Table'!C:C,MATCH(N:N,'Issue Code Table'!A:A,0)),IF(M43="Critical",6,IF(M43="Significant",5,IF(M43="Moderate",3,2))))</f>
        <v>5</v>
      </c>
    </row>
    <row r="44" spans="1:27" ht="112.5" x14ac:dyDescent="0.35">
      <c r="A44" s="236" t="s">
        <v>687</v>
      </c>
      <c r="B44" s="236" t="s">
        <v>203</v>
      </c>
      <c r="C44" s="261" t="s">
        <v>204</v>
      </c>
      <c r="D44" s="236" t="s">
        <v>245</v>
      </c>
      <c r="E44" s="236" t="s">
        <v>688</v>
      </c>
      <c r="F44" s="236" t="s">
        <v>689</v>
      </c>
      <c r="G44" s="236" t="s">
        <v>690</v>
      </c>
      <c r="H44" s="236" t="s">
        <v>691</v>
      </c>
      <c r="I44" s="266"/>
      <c r="J44" s="242"/>
      <c r="K44" s="258" t="s">
        <v>692</v>
      </c>
      <c r="L44" s="266"/>
      <c r="M44" s="258" t="s">
        <v>146</v>
      </c>
      <c r="N44" s="258" t="s">
        <v>251</v>
      </c>
      <c r="O44" s="241" t="s">
        <v>252</v>
      </c>
      <c r="P44" s="102"/>
      <c r="Q44" s="258" t="s">
        <v>693</v>
      </c>
      <c r="R44" s="258" t="s">
        <v>694</v>
      </c>
      <c r="S44" s="236" t="s">
        <v>695</v>
      </c>
      <c r="T44" s="236" t="s">
        <v>696</v>
      </c>
      <c r="U44" s="236" t="s">
        <v>697</v>
      </c>
      <c r="V44" s="268" t="s">
        <v>698</v>
      </c>
      <c r="W44" s="103"/>
      <c r="Y44" s="103"/>
      <c r="AA44" s="243">
        <f>IF(OR(J44="Fail",ISBLANK(J44)),INDEX('Issue Code Table'!C:C,MATCH(N:N,'Issue Code Table'!A:A,0)),IF(M44="Critical",6,IF(M44="Significant",5,IF(M44="Moderate",3,2))))</f>
        <v>5</v>
      </c>
    </row>
    <row r="45" spans="1:27" ht="112.5" x14ac:dyDescent="0.35">
      <c r="A45" s="236" t="s">
        <v>699</v>
      </c>
      <c r="B45" s="236" t="s">
        <v>203</v>
      </c>
      <c r="C45" s="261" t="s">
        <v>204</v>
      </c>
      <c r="D45" s="236" t="s">
        <v>245</v>
      </c>
      <c r="E45" s="236" t="s">
        <v>700</v>
      </c>
      <c r="F45" s="236" t="s">
        <v>701</v>
      </c>
      <c r="G45" s="236" t="s">
        <v>702</v>
      </c>
      <c r="H45" s="236" t="s">
        <v>703</v>
      </c>
      <c r="I45" s="258"/>
      <c r="J45" s="242"/>
      <c r="K45" s="258" t="s">
        <v>704</v>
      </c>
      <c r="L45" s="258"/>
      <c r="M45" s="258" t="s">
        <v>146</v>
      </c>
      <c r="N45" s="258" t="s">
        <v>251</v>
      </c>
      <c r="O45" s="241" t="s">
        <v>252</v>
      </c>
      <c r="P45" s="102"/>
      <c r="Q45" s="258" t="s">
        <v>693</v>
      </c>
      <c r="R45" s="258" t="s">
        <v>705</v>
      </c>
      <c r="S45" s="236" t="s">
        <v>695</v>
      </c>
      <c r="T45" s="236" t="s">
        <v>706</v>
      </c>
      <c r="U45" s="236" t="s">
        <v>707</v>
      </c>
      <c r="V45" s="268" t="s">
        <v>708</v>
      </c>
      <c r="W45" s="103"/>
      <c r="Y45" s="103"/>
      <c r="AA45" s="243">
        <f>IF(OR(J45="Fail",ISBLANK(J45)),INDEX('Issue Code Table'!C:C,MATCH(N:N,'Issue Code Table'!A:A,0)),IF(M45="Critical",6,IF(M45="Significant",5,IF(M45="Moderate",3,2))))</f>
        <v>5</v>
      </c>
    </row>
    <row r="46" spans="1:27" ht="112.5" x14ac:dyDescent="0.35">
      <c r="A46" s="236" t="s">
        <v>709</v>
      </c>
      <c r="B46" s="236" t="s">
        <v>203</v>
      </c>
      <c r="C46" s="261" t="s">
        <v>204</v>
      </c>
      <c r="D46" s="236" t="s">
        <v>245</v>
      </c>
      <c r="E46" s="236" t="s">
        <v>710</v>
      </c>
      <c r="F46" s="236" t="s">
        <v>711</v>
      </c>
      <c r="G46" s="236" t="s">
        <v>712</v>
      </c>
      <c r="H46" s="236" t="s">
        <v>713</v>
      </c>
      <c r="I46" s="258"/>
      <c r="J46" s="242"/>
      <c r="K46" s="258" t="s">
        <v>714</v>
      </c>
      <c r="L46" s="258"/>
      <c r="M46" s="258" t="s">
        <v>146</v>
      </c>
      <c r="N46" s="258" t="s">
        <v>251</v>
      </c>
      <c r="O46" s="241" t="s">
        <v>252</v>
      </c>
      <c r="P46" s="102"/>
      <c r="Q46" s="258" t="s">
        <v>693</v>
      </c>
      <c r="R46" s="258" t="s">
        <v>715</v>
      </c>
      <c r="S46" s="236" t="s">
        <v>695</v>
      </c>
      <c r="T46" s="236" t="s">
        <v>716</v>
      </c>
      <c r="U46" s="236" t="s">
        <v>717</v>
      </c>
      <c r="V46" s="268" t="s">
        <v>718</v>
      </c>
      <c r="W46" s="103"/>
      <c r="Y46" s="103"/>
      <c r="AA46" s="243">
        <f>IF(OR(J46="Fail",ISBLANK(J46)),INDEX('Issue Code Table'!C:C,MATCH(N:N,'Issue Code Table'!A:A,0)),IF(M46="Critical",6,IF(M46="Significant",5,IF(M46="Moderate",3,2))))</f>
        <v>5</v>
      </c>
    </row>
    <row r="47" spans="1:27" ht="100" x14ac:dyDescent="0.35">
      <c r="A47" s="236" t="s">
        <v>719</v>
      </c>
      <c r="B47" s="257" t="s">
        <v>203</v>
      </c>
      <c r="C47" s="261" t="s">
        <v>204</v>
      </c>
      <c r="D47" s="236" t="s">
        <v>245</v>
      </c>
      <c r="E47" s="236" t="s">
        <v>720</v>
      </c>
      <c r="F47" s="236" t="s">
        <v>721</v>
      </c>
      <c r="G47" s="236" t="s">
        <v>722</v>
      </c>
      <c r="H47" s="236" t="s">
        <v>723</v>
      </c>
      <c r="I47" s="258"/>
      <c r="J47" s="242"/>
      <c r="K47" s="258" t="s">
        <v>724</v>
      </c>
      <c r="L47" s="258"/>
      <c r="M47" s="258" t="s">
        <v>146</v>
      </c>
      <c r="N47" s="258" t="s">
        <v>251</v>
      </c>
      <c r="O47" s="241" t="s">
        <v>252</v>
      </c>
      <c r="P47" s="102"/>
      <c r="Q47" s="258" t="s">
        <v>693</v>
      </c>
      <c r="R47" s="258" t="s">
        <v>725</v>
      </c>
      <c r="S47" s="236" t="s">
        <v>695</v>
      </c>
      <c r="T47" s="236" t="s">
        <v>726</v>
      </c>
      <c r="U47" s="236" t="s">
        <v>727</v>
      </c>
      <c r="V47" s="268" t="s">
        <v>728</v>
      </c>
      <c r="W47" s="103"/>
      <c r="Y47" s="103"/>
      <c r="AA47" s="243">
        <f>IF(OR(J47="Fail",ISBLANK(J47)),INDEX('Issue Code Table'!C:C,MATCH(N:N,'Issue Code Table'!A:A,0)),IF(M47="Critical",6,IF(M47="Significant",5,IF(M47="Moderate",3,2))))</f>
        <v>5</v>
      </c>
    </row>
    <row r="48" spans="1:27" ht="100" x14ac:dyDescent="0.35">
      <c r="A48" s="236" t="s">
        <v>729</v>
      </c>
      <c r="B48" s="236" t="s">
        <v>203</v>
      </c>
      <c r="C48" s="261" t="s">
        <v>204</v>
      </c>
      <c r="D48" s="236" t="s">
        <v>245</v>
      </c>
      <c r="E48" s="236" t="s">
        <v>730</v>
      </c>
      <c r="F48" s="236" t="s">
        <v>731</v>
      </c>
      <c r="G48" s="236" t="s">
        <v>732</v>
      </c>
      <c r="H48" s="236" t="s">
        <v>733</v>
      </c>
      <c r="I48" s="258"/>
      <c r="J48" s="242"/>
      <c r="K48" s="258" t="s">
        <v>734</v>
      </c>
      <c r="L48" s="258"/>
      <c r="M48" s="258" t="s">
        <v>146</v>
      </c>
      <c r="N48" s="258" t="s">
        <v>251</v>
      </c>
      <c r="O48" s="241" t="s">
        <v>252</v>
      </c>
      <c r="P48" s="102"/>
      <c r="Q48" s="258" t="s">
        <v>693</v>
      </c>
      <c r="R48" s="258" t="s">
        <v>735</v>
      </c>
      <c r="S48" s="236" t="s">
        <v>695</v>
      </c>
      <c r="T48" s="236" t="s">
        <v>736</v>
      </c>
      <c r="U48" s="236" t="s">
        <v>737</v>
      </c>
      <c r="V48" s="268" t="s">
        <v>738</v>
      </c>
      <c r="W48" s="103"/>
      <c r="Y48" s="103"/>
      <c r="AA48" s="243">
        <f>IF(OR(J48="Fail",ISBLANK(J48)),INDEX('Issue Code Table'!C:C,MATCH(N:N,'Issue Code Table'!A:A,0)),IF(M48="Critical",6,IF(M48="Significant",5,IF(M48="Moderate",3,2))))</f>
        <v>5</v>
      </c>
    </row>
    <row r="49" spans="1:27" ht="125" x14ac:dyDescent="0.35">
      <c r="A49" s="236" t="s">
        <v>739</v>
      </c>
      <c r="B49" s="257" t="s">
        <v>203</v>
      </c>
      <c r="C49" s="261" t="s">
        <v>204</v>
      </c>
      <c r="D49" s="236" t="s">
        <v>245</v>
      </c>
      <c r="E49" s="236" t="s">
        <v>740</v>
      </c>
      <c r="F49" s="236" t="s">
        <v>741</v>
      </c>
      <c r="G49" s="236" t="s">
        <v>742</v>
      </c>
      <c r="H49" s="236" t="s">
        <v>743</v>
      </c>
      <c r="I49" s="258"/>
      <c r="J49" s="242"/>
      <c r="K49" s="258" t="s">
        <v>744</v>
      </c>
      <c r="L49" s="258"/>
      <c r="M49" s="258" t="s">
        <v>146</v>
      </c>
      <c r="N49" s="258" t="s">
        <v>251</v>
      </c>
      <c r="O49" s="241" t="s">
        <v>252</v>
      </c>
      <c r="P49" s="102"/>
      <c r="Q49" s="258" t="s">
        <v>693</v>
      </c>
      <c r="R49" s="258" t="s">
        <v>745</v>
      </c>
      <c r="S49" s="236" t="s">
        <v>746</v>
      </c>
      <c r="T49" s="236" t="s">
        <v>747</v>
      </c>
      <c r="U49" s="236" t="s">
        <v>748</v>
      </c>
      <c r="V49" s="268" t="s">
        <v>749</v>
      </c>
      <c r="W49" s="103"/>
      <c r="Y49" s="103"/>
      <c r="AA49" s="243">
        <f>IF(OR(J49="Fail",ISBLANK(J49)),INDEX('Issue Code Table'!C:C,MATCH(N:N,'Issue Code Table'!A:A,0)),IF(M49="Critical",6,IF(M49="Significant",5,IF(M49="Moderate",3,2))))</f>
        <v>5</v>
      </c>
    </row>
    <row r="50" spans="1:27" ht="87.5" x14ac:dyDescent="0.35">
      <c r="A50" s="236" t="s">
        <v>750</v>
      </c>
      <c r="B50" s="236" t="s">
        <v>203</v>
      </c>
      <c r="C50" s="261" t="s">
        <v>204</v>
      </c>
      <c r="D50" s="236" t="s">
        <v>245</v>
      </c>
      <c r="E50" s="236" t="s">
        <v>751</v>
      </c>
      <c r="F50" s="236" t="s">
        <v>752</v>
      </c>
      <c r="G50" s="236" t="s">
        <v>753</v>
      </c>
      <c r="H50" s="236" t="s">
        <v>754</v>
      </c>
      <c r="I50" s="258"/>
      <c r="J50" s="242"/>
      <c r="K50" s="258" t="s">
        <v>755</v>
      </c>
      <c r="L50" s="258"/>
      <c r="M50" s="258" t="s">
        <v>146</v>
      </c>
      <c r="N50" s="258" t="s">
        <v>251</v>
      </c>
      <c r="O50" s="241" t="s">
        <v>252</v>
      </c>
      <c r="P50" s="102"/>
      <c r="Q50" s="258" t="s">
        <v>693</v>
      </c>
      <c r="R50" s="258" t="s">
        <v>756</v>
      </c>
      <c r="S50" s="236" t="s">
        <v>757</v>
      </c>
      <c r="T50" s="236" t="s">
        <v>758</v>
      </c>
      <c r="U50" s="236" t="s">
        <v>759</v>
      </c>
      <c r="V50" s="268" t="s">
        <v>760</v>
      </c>
      <c r="W50" s="103"/>
      <c r="Y50" s="103"/>
      <c r="AA50" s="243">
        <f>IF(OR(J50="Fail",ISBLANK(J50)),INDEX('Issue Code Table'!C:C,MATCH(N:N,'Issue Code Table'!A:A,0)),IF(M50="Critical",6,IF(M50="Significant",5,IF(M50="Moderate",3,2))))</f>
        <v>5</v>
      </c>
    </row>
    <row r="51" spans="1:27" ht="87.5" x14ac:dyDescent="0.35">
      <c r="A51" s="236" t="s">
        <v>761</v>
      </c>
      <c r="B51" s="257" t="s">
        <v>203</v>
      </c>
      <c r="C51" s="261" t="s">
        <v>204</v>
      </c>
      <c r="D51" s="236" t="s">
        <v>245</v>
      </c>
      <c r="E51" s="236" t="s">
        <v>762</v>
      </c>
      <c r="F51" s="236" t="s">
        <v>763</v>
      </c>
      <c r="G51" s="236" t="s">
        <v>764</v>
      </c>
      <c r="H51" s="236" t="s">
        <v>765</v>
      </c>
      <c r="I51" s="258"/>
      <c r="J51" s="242"/>
      <c r="K51" s="258" t="s">
        <v>766</v>
      </c>
      <c r="L51" s="258"/>
      <c r="M51" s="258" t="s">
        <v>146</v>
      </c>
      <c r="N51" s="258" t="s">
        <v>251</v>
      </c>
      <c r="O51" s="241" t="s">
        <v>252</v>
      </c>
      <c r="P51" s="102"/>
      <c r="Q51" s="258" t="s">
        <v>693</v>
      </c>
      <c r="R51" s="258" t="s">
        <v>767</v>
      </c>
      <c r="S51" s="236" t="s">
        <v>768</v>
      </c>
      <c r="T51" s="236" t="s">
        <v>769</v>
      </c>
      <c r="U51" s="236" t="s">
        <v>770</v>
      </c>
      <c r="V51" s="268" t="s">
        <v>771</v>
      </c>
      <c r="W51" s="103"/>
      <c r="Y51" s="103"/>
      <c r="AA51" s="243">
        <f>IF(OR(J51="Fail",ISBLANK(J51)),INDEX('Issue Code Table'!C:C,MATCH(N:N,'Issue Code Table'!A:A,0)),IF(M51="Critical",6,IF(M51="Significant",5,IF(M51="Moderate",3,2))))</f>
        <v>5</v>
      </c>
    </row>
    <row r="52" spans="1:27" ht="100" x14ac:dyDescent="0.35">
      <c r="A52" s="236" t="s">
        <v>772</v>
      </c>
      <c r="B52" s="257" t="s">
        <v>203</v>
      </c>
      <c r="C52" s="261" t="s">
        <v>204</v>
      </c>
      <c r="D52" s="236" t="s">
        <v>245</v>
      </c>
      <c r="E52" s="236" t="s">
        <v>773</v>
      </c>
      <c r="F52" s="236" t="s">
        <v>774</v>
      </c>
      <c r="G52" s="236" t="s">
        <v>775</v>
      </c>
      <c r="H52" s="236" t="s">
        <v>776</v>
      </c>
      <c r="I52" s="258"/>
      <c r="J52" s="242"/>
      <c r="K52" s="258" t="s">
        <v>777</v>
      </c>
      <c r="L52" s="258"/>
      <c r="M52" s="258" t="s">
        <v>146</v>
      </c>
      <c r="N52" s="258" t="s">
        <v>251</v>
      </c>
      <c r="O52" s="241" t="s">
        <v>252</v>
      </c>
      <c r="P52" s="102"/>
      <c r="Q52" s="258" t="s">
        <v>693</v>
      </c>
      <c r="R52" s="258" t="s">
        <v>778</v>
      </c>
      <c r="S52" s="236" t="s">
        <v>779</v>
      </c>
      <c r="T52" s="236" t="s">
        <v>780</v>
      </c>
      <c r="U52" s="236" t="s">
        <v>781</v>
      </c>
      <c r="V52" s="268" t="s">
        <v>782</v>
      </c>
      <c r="W52" s="103"/>
      <c r="Y52" s="103"/>
      <c r="AA52" s="243">
        <f>IF(OR(J52="Fail",ISBLANK(J52)),INDEX('Issue Code Table'!C:C,MATCH(N:N,'Issue Code Table'!A:A,0)),IF(M52="Critical",6,IF(M52="Significant",5,IF(M52="Moderate",3,2))))</f>
        <v>5</v>
      </c>
    </row>
    <row r="53" spans="1:27" ht="87.5" x14ac:dyDescent="0.35">
      <c r="A53" s="236" t="s">
        <v>783</v>
      </c>
      <c r="B53" s="236" t="s">
        <v>203</v>
      </c>
      <c r="C53" s="261" t="s">
        <v>204</v>
      </c>
      <c r="D53" s="236" t="s">
        <v>245</v>
      </c>
      <c r="E53" s="236" t="s">
        <v>784</v>
      </c>
      <c r="F53" s="236" t="s">
        <v>785</v>
      </c>
      <c r="G53" s="236" t="s">
        <v>786</v>
      </c>
      <c r="H53" s="236" t="s">
        <v>787</v>
      </c>
      <c r="I53" s="258"/>
      <c r="J53" s="242"/>
      <c r="K53" s="258" t="s">
        <v>788</v>
      </c>
      <c r="L53" s="258"/>
      <c r="M53" s="258" t="s">
        <v>146</v>
      </c>
      <c r="N53" s="258" t="s">
        <v>251</v>
      </c>
      <c r="O53" s="241" t="s">
        <v>252</v>
      </c>
      <c r="P53" s="102"/>
      <c r="Q53" s="258" t="s">
        <v>693</v>
      </c>
      <c r="R53" s="258" t="s">
        <v>789</v>
      </c>
      <c r="S53" s="236" t="s">
        <v>790</v>
      </c>
      <c r="T53" s="236" t="s">
        <v>791</v>
      </c>
      <c r="U53" s="236" t="s">
        <v>792</v>
      </c>
      <c r="V53" s="268" t="s">
        <v>793</v>
      </c>
      <c r="W53" s="103"/>
      <c r="Y53" s="103"/>
      <c r="AA53" s="243">
        <f>IF(OR(J53="Fail",ISBLANK(J53)),INDEX('Issue Code Table'!C:C,MATCH(N:N,'Issue Code Table'!A:A,0)),IF(M53="Critical",6,IF(M53="Significant",5,IF(M53="Moderate",3,2))))</f>
        <v>5</v>
      </c>
    </row>
    <row r="54" spans="1:27" ht="100" x14ac:dyDescent="0.35">
      <c r="A54" s="236" t="s">
        <v>794</v>
      </c>
      <c r="B54" s="236" t="s">
        <v>203</v>
      </c>
      <c r="C54" s="261" t="s">
        <v>204</v>
      </c>
      <c r="D54" s="236" t="s">
        <v>245</v>
      </c>
      <c r="E54" s="236" t="s">
        <v>795</v>
      </c>
      <c r="F54" s="236" t="s">
        <v>796</v>
      </c>
      <c r="G54" s="236" t="s">
        <v>797</v>
      </c>
      <c r="H54" s="236" t="s">
        <v>798</v>
      </c>
      <c r="I54" s="258"/>
      <c r="J54" s="242"/>
      <c r="K54" s="258" t="s">
        <v>799</v>
      </c>
      <c r="L54" s="258"/>
      <c r="M54" s="258" t="s">
        <v>146</v>
      </c>
      <c r="N54" s="258" t="s">
        <v>251</v>
      </c>
      <c r="O54" s="241" t="s">
        <v>252</v>
      </c>
      <c r="P54" s="102"/>
      <c r="Q54" s="258" t="s">
        <v>693</v>
      </c>
      <c r="R54" s="258" t="s">
        <v>800</v>
      </c>
      <c r="S54" s="236" t="s">
        <v>801</v>
      </c>
      <c r="T54" s="236" t="s">
        <v>802</v>
      </c>
      <c r="U54" s="236" t="s">
        <v>803</v>
      </c>
      <c r="V54" s="236" t="s">
        <v>804</v>
      </c>
      <c r="W54" s="103"/>
      <c r="Y54" s="103"/>
      <c r="AA54" s="243">
        <f>IF(OR(J54="Fail",ISBLANK(J54)),INDEX('Issue Code Table'!C:C,MATCH(N:N,'Issue Code Table'!A:A,0)),IF(M54="Critical",6,IF(M54="Significant",5,IF(M54="Moderate",3,2))))</f>
        <v>5</v>
      </c>
    </row>
    <row r="55" spans="1:27" ht="87.5" x14ac:dyDescent="0.35">
      <c r="A55" s="236" t="s">
        <v>805</v>
      </c>
      <c r="B55" s="257" t="s">
        <v>203</v>
      </c>
      <c r="C55" s="261" t="s">
        <v>204</v>
      </c>
      <c r="D55" s="236" t="s">
        <v>245</v>
      </c>
      <c r="E55" s="236" t="s">
        <v>806</v>
      </c>
      <c r="F55" s="236" t="s">
        <v>807</v>
      </c>
      <c r="G55" s="236" t="s">
        <v>808</v>
      </c>
      <c r="H55" s="236" t="s">
        <v>809</v>
      </c>
      <c r="I55" s="258"/>
      <c r="J55" s="242"/>
      <c r="K55" s="258" t="s">
        <v>810</v>
      </c>
      <c r="L55" s="258"/>
      <c r="M55" s="258" t="s">
        <v>146</v>
      </c>
      <c r="N55" s="258" t="s">
        <v>208</v>
      </c>
      <c r="O55" s="241" t="s">
        <v>209</v>
      </c>
      <c r="P55" s="102"/>
      <c r="Q55" s="258" t="s">
        <v>811</v>
      </c>
      <c r="R55" s="258" t="s">
        <v>812</v>
      </c>
      <c r="S55" s="236" t="s">
        <v>813</v>
      </c>
      <c r="T55" s="236" t="s">
        <v>814</v>
      </c>
      <c r="U55" s="236" t="s">
        <v>815</v>
      </c>
      <c r="V55" s="236" t="s">
        <v>816</v>
      </c>
      <c r="W55" s="103"/>
      <c r="Y55" s="103"/>
      <c r="AA55" s="243">
        <f>IF(OR(J55="Fail",ISBLANK(J55)),INDEX('Issue Code Table'!C:C,MATCH(N:N,'Issue Code Table'!A:A,0)),IF(M55="Critical",6,IF(M55="Significant",5,IF(M55="Moderate",3,2))))</f>
        <v>5</v>
      </c>
    </row>
    <row r="56" spans="1:27" ht="125" x14ac:dyDescent="0.35">
      <c r="A56" s="236" t="s">
        <v>817</v>
      </c>
      <c r="B56" s="257" t="s">
        <v>203</v>
      </c>
      <c r="C56" s="261" t="s">
        <v>204</v>
      </c>
      <c r="D56" s="236" t="s">
        <v>245</v>
      </c>
      <c r="E56" s="236" t="s">
        <v>818</v>
      </c>
      <c r="F56" s="236" t="s">
        <v>819</v>
      </c>
      <c r="G56" s="236" t="s">
        <v>820</v>
      </c>
      <c r="H56" s="236" t="s">
        <v>821</v>
      </c>
      <c r="I56" s="258"/>
      <c r="J56" s="242"/>
      <c r="K56" s="258" t="s">
        <v>822</v>
      </c>
      <c r="L56" s="258"/>
      <c r="M56" s="258" t="s">
        <v>146</v>
      </c>
      <c r="N56" s="258" t="s">
        <v>251</v>
      </c>
      <c r="O56" s="241" t="s">
        <v>252</v>
      </c>
      <c r="P56" s="102"/>
      <c r="Q56" s="258" t="s">
        <v>811</v>
      </c>
      <c r="R56" s="258" t="s">
        <v>823</v>
      </c>
      <c r="S56" s="236" t="s">
        <v>824</v>
      </c>
      <c r="T56" s="236" t="s">
        <v>825</v>
      </c>
      <c r="U56" s="236" t="s">
        <v>826</v>
      </c>
      <c r="V56" s="236" t="s">
        <v>827</v>
      </c>
      <c r="W56" s="103"/>
      <c r="Y56" s="103"/>
      <c r="AA56" s="243">
        <f>IF(OR(J56="Fail",ISBLANK(J56)),INDEX('Issue Code Table'!C:C,MATCH(N:N,'Issue Code Table'!A:A,0)),IF(M56="Critical",6,IF(M56="Significant",5,IF(M56="Moderate",3,2))))</f>
        <v>5</v>
      </c>
    </row>
    <row r="57" spans="1:27" ht="87.5" x14ac:dyDescent="0.35">
      <c r="A57" s="236" t="s">
        <v>828</v>
      </c>
      <c r="B57" s="257" t="s">
        <v>203</v>
      </c>
      <c r="C57" s="261" t="s">
        <v>204</v>
      </c>
      <c r="D57" s="236" t="s">
        <v>245</v>
      </c>
      <c r="E57" s="236" t="s">
        <v>829</v>
      </c>
      <c r="F57" s="236" t="s">
        <v>830</v>
      </c>
      <c r="G57" s="236" t="s">
        <v>831</v>
      </c>
      <c r="H57" s="236" t="s">
        <v>832</v>
      </c>
      <c r="I57" s="258"/>
      <c r="J57" s="242"/>
      <c r="K57" s="258" t="s">
        <v>833</v>
      </c>
      <c r="L57" s="258"/>
      <c r="M57" s="258" t="s">
        <v>146</v>
      </c>
      <c r="N57" s="258" t="s">
        <v>251</v>
      </c>
      <c r="O57" s="241" t="s">
        <v>252</v>
      </c>
      <c r="P57" s="102"/>
      <c r="Q57" s="258" t="s">
        <v>811</v>
      </c>
      <c r="R57" s="258" t="s">
        <v>834</v>
      </c>
      <c r="S57" s="236" t="s">
        <v>835</v>
      </c>
      <c r="T57" s="236" t="s">
        <v>836</v>
      </c>
      <c r="U57" s="236" t="s">
        <v>837</v>
      </c>
      <c r="V57" s="236" t="s">
        <v>838</v>
      </c>
      <c r="W57" s="103"/>
      <c r="Y57" s="103"/>
      <c r="AA57" s="243">
        <f>IF(OR(J57="Fail",ISBLANK(J57)),INDEX('Issue Code Table'!C:C,MATCH(N:N,'Issue Code Table'!A:A,0)),IF(M57="Critical",6,IF(M57="Significant",5,IF(M57="Moderate",3,2))))</f>
        <v>5</v>
      </c>
    </row>
    <row r="58" spans="1:27" ht="100" x14ac:dyDescent="0.35">
      <c r="A58" s="236" t="s">
        <v>839</v>
      </c>
      <c r="B58" s="257" t="s">
        <v>203</v>
      </c>
      <c r="C58" s="261" t="s">
        <v>204</v>
      </c>
      <c r="D58" s="236" t="s">
        <v>245</v>
      </c>
      <c r="E58" s="236" t="s">
        <v>840</v>
      </c>
      <c r="F58" s="236" t="s">
        <v>841</v>
      </c>
      <c r="G58" s="236" t="s">
        <v>842</v>
      </c>
      <c r="H58" s="236" t="s">
        <v>843</v>
      </c>
      <c r="I58" s="258"/>
      <c r="J58" s="242"/>
      <c r="K58" s="259" t="s">
        <v>844</v>
      </c>
      <c r="L58" s="258"/>
      <c r="M58" s="258" t="s">
        <v>146</v>
      </c>
      <c r="N58" s="258" t="s">
        <v>251</v>
      </c>
      <c r="O58" s="241" t="s">
        <v>252</v>
      </c>
      <c r="P58" s="102"/>
      <c r="Q58" s="258" t="s">
        <v>811</v>
      </c>
      <c r="R58" s="258" t="s">
        <v>845</v>
      </c>
      <c r="S58" s="236" t="s">
        <v>846</v>
      </c>
      <c r="T58" s="236" t="s">
        <v>847</v>
      </c>
      <c r="U58" s="236" t="s">
        <v>848</v>
      </c>
      <c r="V58" s="236" t="s">
        <v>849</v>
      </c>
      <c r="W58" s="103"/>
      <c r="Y58" s="103"/>
      <c r="AA58" s="243">
        <f>IF(OR(J58="Fail",ISBLANK(J58)),INDEX('Issue Code Table'!C:C,MATCH(N:N,'Issue Code Table'!A:A,0)),IF(M58="Critical",6,IF(M58="Significant",5,IF(M58="Moderate",3,2))))</f>
        <v>5</v>
      </c>
    </row>
    <row r="59" spans="1:27" ht="87.5" x14ac:dyDescent="0.35">
      <c r="A59" s="236" t="s">
        <v>850</v>
      </c>
      <c r="B59" s="257" t="s">
        <v>203</v>
      </c>
      <c r="C59" s="261" t="s">
        <v>204</v>
      </c>
      <c r="D59" s="236" t="s">
        <v>245</v>
      </c>
      <c r="E59" s="236" t="s">
        <v>851</v>
      </c>
      <c r="F59" s="236" t="s">
        <v>852</v>
      </c>
      <c r="G59" s="236" t="s">
        <v>853</v>
      </c>
      <c r="H59" s="236" t="s">
        <v>854</v>
      </c>
      <c r="I59" s="258"/>
      <c r="J59" s="242"/>
      <c r="K59" s="259" t="s">
        <v>855</v>
      </c>
      <c r="L59" s="259"/>
      <c r="M59" s="258" t="s">
        <v>146</v>
      </c>
      <c r="N59" s="258" t="s">
        <v>251</v>
      </c>
      <c r="O59" s="241" t="s">
        <v>252</v>
      </c>
      <c r="P59" s="102"/>
      <c r="Q59" s="258" t="s">
        <v>811</v>
      </c>
      <c r="R59" s="258" t="s">
        <v>856</v>
      </c>
      <c r="S59" s="236" t="s">
        <v>857</v>
      </c>
      <c r="T59" s="236" t="s">
        <v>858</v>
      </c>
      <c r="U59" s="236" t="s">
        <v>859</v>
      </c>
      <c r="V59" s="236" t="s">
        <v>860</v>
      </c>
      <c r="W59" s="103"/>
      <c r="Y59" s="103"/>
      <c r="AA59" s="243">
        <f>IF(OR(J59="Fail",ISBLANK(J59)),INDEX('Issue Code Table'!C:C,MATCH(N:N,'Issue Code Table'!A:A,0)),IF(M59="Critical",6,IF(M59="Significant",5,IF(M59="Moderate",3,2))))</f>
        <v>5</v>
      </c>
    </row>
    <row r="60" spans="1:27" ht="187.5" x14ac:dyDescent="0.35">
      <c r="A60" s="236" t="s">
        <v>861</v>
      </c>
      <c r="B60" s="257" t="s">
        <v>203</v>
      </c>
      <c r="C60" s="261" t="s">
        <v>204</v>
      </c>
      <c r="D60" s="236" t="s">
        <v>245</v>
      </c>
      <c r="E60" s="236" t="s">
        <v>862</v>
      </c>
      <c r="F60" s="236" t="s">
        <v>863</v>
      </c>
      <c r="G60" s="236" t="s">
        <v>864</v>
      </c>
      <c r="H60" s="236" t="s">
        <v>865</v>
      </c>
      <c r="I60" s="258"/>
      <c r="J60" s="242"/>
      <c r="K60" s="259" t="s">
        <v>866</v>
      </c>
      <c r="L60" s="259"/>
      <c r="M60" s="259" t="s">
        <v>146</v>
      </c>
      <c r="N60" s="259" t="s">
        <v>251</v>
      </c>
      <c r="O60" s="241" t="s">
        <v>252</v>
      </c>
      <c r="P60" s="102"/>
      <c r="Q60" s="258" t="s">
        <v>811</v>
      </c>
      <c r="R60" s="258" t="s">
        <v>867</v>
      </c>
      <c r="S60" s="236" t="s">
        <v>868</v>
      </c>
      <c r="T60" s="236" t="s">
        <v>869</v>
      </c>
      <c r="U60" s="240" t="s">
        <v>870</v>
      </c>
      <c r="V60" s="240" t="s">
        <v>871</v>
      </c>
      <c r="W60" s="103"/>
      <c r="Y60" s="103"/>
      <c r="AA60" s="243">
        <f>IF(OR(J60="Fail",ISBLANK(J60)),INDEX('Issue Code Table'!C:C,MATCH(N:N,'Issue Code Table'!A:A,0)),IF(M60="Critical",6,IF(M60="Significant",5,IF(M60="Moderate",3,2))))</f>
        <v>5</v>
      </c>
    </row>
    <row r="61" spans="1:27" ht="100" x14ac:dyDescent="0.35">
      <c r="A61" s="236" t="s">
        <v>872</v>
      </c>
      <c r="B61" s="257" t="s">
        <v>203</v>
      </c>
      <c r="C61" s="261" t="s">
        <v>204</v>
      </c>
      <c r="D61" s="236" t="s">
        <v>245</v>
      </c>
      <c r="E61" s="236" t="s">
        <v>873</v>
      </c>
      <c r="F61" s="236" t="s">
        <v>874</v>
      </c>
      <c r="G61" s="236" t="s">
        <v>875</v>
      </c>
      <c r="H61" s="236" t="s">
        <v>876</v>
      </c>
      <c r="I61" s="258"/>
      <c r="J61" s="242"/>
      <c r="K61" s="259" t="s">
        <v>877</v>
      </c>
      <c r="L61" s="259"/>
      <c r="M61" s="259" t="s">
        <v>146</v>
      </c>
      <c r="N61" s="259" t="s">
        <v>251</v>
      </c>
      <c r="O61" s="241" t="s">
        <v>252</v>
      </c>
      <c r="P61" s="102"/>
      <c r="Q61" s="258" t="s">
        <v>811</v>
      </c>
      <c r="R61" s="258" t="s">
        <v>878</v>
      </c>
      <c r="S61" s="236" t="s">
        <v>879</v>
      </c>
      <c r="T61" s="236" t="s">
        <v>880</v>
      </c>
      <c r="U61" s="240" t="s">
        <v>881</v>
      </c>
      <c r="V61" s="240" t="s">
        <v>882</v>
      </c>
      <c r="W61" s="103"/>
      <c r="Y61" s="103"/>
      <c r="AA61" s="243">
        <f>IF(OR(J61="Fail",ISBLANK(J61)),INDEX('Issue Code Table'!C:C,MATCH(N:N,'Issue Code Table'!A:A,0)),IF(M61="Critical",6,IF(M61="Significant",5,IF(M61="Moderate",3,2))))</f>
        <v>5</v>
      </c>
    </row>
    <row r="62" spans="1:27" ht="100" x14ac:dyDescent="0.35">
      <c r="A62" s="236" t="s">
        <v>883</v>
      </c>
      <c r="B62" s="257" t="s">
        <v>203</v>
      </c>
      <c r="C62" s="261" t="s">
        <v>204</v>
      </c>
      <c r="D62" s="236" t="s">
        <v>245</v>
      </c>
      <c r="E62" s="236" t="s">
        <v>884</v>
      </c>
      <c r="F62" s="236" t="s">
        <v>885</v>
      </c>
      <c r="G62" s="236" t="s">
        <v>886</v>
      </c>
      <c r="H62" s="236" t="s">
        <v>887</v>
      </c>
      <c r="I62" s="258"/>
      <c r="J62" s="242"/>
      <c r="K62" s="259" t="s">
        <v>888</v>
      </c>
      <c r="L62" s="259"/>
      <c r="M62" s="259" t="s">
        <v>146</v>
      </c>
      <c r="N62" s="259" t="s">
        <v>251</v>
      </c>
      <c r="O62" s="241" t="s">
        <v>252</v>
      </c>
      <c r="P62" s="102"/>
      <c r="Q62" s="258" t="s">
        <v>811</v>
      </c>
      <c r="R62" s="258" t="s">
        <v>889</v>
      </c>
      <c r="S62" s="236" t="s">
        <v>890</v>
      </c>
      <c r="T62" s="236" t="s">
        <v>891</v>
      </c>
      <c r="U62" s="240" t="s">
        <v>892</v>
      </c>
      <c r="V62" s="240" t="s">
        <v>893</v>
      </c>
      <c r="W62" s="103"/>
      <c r="Y62" s="103"/>
      <c r="AA62" s="243">
        <f>IF(OR(J62="Fail",ISBLANK(J62)),INDEX('Issue Code Table'!C:C,MATCH(N:N,'Issue Code Table'!A:A,0)),IF(M62="Critical",6,IF(M62="Significant",5,IF(M62="Moderate",3,2))))</f>
        <v>5</v>
      </c>
    </row>
    <row r="63" spans="1:27" ht="100" x14ac:dyDescent="0.35">
      <c r="A63" s="236" t="s">
        <v>894</v>
      </c>
      <c r="B63" s="257" t="s">
        <v>203</v>
      </c>
      <c r="C63" s="261" t="s">
        <v>204</v>
      </c>
      <c r="D63" s="236" t="s">
        <v>245</v>
      </c>
      <c r="E63" s="236" t="s">
        <v>895</v>
      </c>
      <c r="F63" s="236" t="s">
        <v>896</v>
      </c>
      <c r="G63" s="236" t="s">
        <v>897</v>
      </c>
      <c r="H63" s="236" t="s">
        <v>898</v>
      </c>
      <c r="I63" s="258"/>
      <c r="J63" s="242"/>
      <c r="K63" s="259" t="s">
        <v>899</v>
      </c>
      <c r="L63" s="259"/>
      <c r="M63" s="259" t="s">
        <v>146</v>
      </c>
      <c r="N63" s="259" t="s">
        <v>251</v>
      </c>
      <c r="O63" s="241" t="s">
        <v>252</v>
      </c>
      <c r="P63" s="102"/>
      <c r="Q63" s="258" t="s">
        <v>811</v>
      </c>
      <c r="R63" s="258" t="s">
        <v>900</v>
      </c>
      <c r="S63" s="236" t="s">
        <v>901</v>
      </c>
      <c r="T63" s="236" t="s">
        <v>902</v>
      </c>
      <c r="U63" s="240" t="s">
        <v>903</v>
      </c>
      <c r="V63" s="240" t="s">
        <v>904</v>
      </c>
      <c r="W63" s="103"/>
      <c r="Y63" s="103"/>
      <c r="AA63" s="243">
        <f>IF(OR(J63="Fail",ISBLANK(J63)),INDEX('Issue Code Table'!C:C,MATCH(N:N,'Issue Code Table'!A:A,0)),IF(M63="Critical",6,IF(M63="Significant",5,IF(M63="Moderate",3,2))))</f>
        <v>5</v>
      </c>
    </row>
    <row r="64" spans="1:27" ht="100" x14ac:dyDescent="0.35">
      <c r="A64" s="236" t="s">
        <v>905</v>
      </c>
      <c r="B64" s="257" t="s">
        <v>203</v>
      </c>
      <c r="C64" s="261" t="s">
        <v>204</v>
      </c>
      <c r="D64" s="236" t="s">
        <v>245</v>
      </c>
      <c r="E64" s="236" t="s">
        <v>906</v>
      </c>
      <c r="F64" s="236" t="s">
        <v>907</v>
      </c>
      <c r="G64" s="236" t="s">
        <v>908</v>
      </c>
      <c r="H64" s="236" t="s">
        <v>909</v>
      </c>
      <c r="I64" s="258"/>
      <c r="J64" s="242"/>
      <c r="K64" s="259" t="s">
        <v>910</v>
      </c>
      <c r="L64" s="259"/>
      <c r="M64" s="259" t="s">
        <v>146</v>
      </c>
      <c r="N64" s="259" t="s">
        <v>251</v>
      </c>
      <c r="O64" s="241" t="s">
        <v>252</v>
      </c>
      <c r="P64" s="102"/>
      <c r="Q64" s="258" t="s">
        <v>811</v>
      </c>
      <c r="R64" s="258" t="s">
        <v>911</v>
      </c>
      <c r="S64" s="236" t="s">
        <v>912</v>
      </c>
      <c r="T64" s="236" t="s">
        <v>913</v>
      </c>
      <c r="U64" s="236" t="s">
        <v>914</v>
      </c>
      <c r="V64" s="236" t="s">
        <v>915</v>
      </c>
      <c r="W64" s="103"/>
      <c r="Y64" s="103"/>
      <c r="AA64" s="243">
        <f>IF(OR(J64="Fail",ISBLANK(J64)),INDEX('Issue Code Table'!C:C,MATCH(N:N,'Issue Code Table'!A:A,0)),IF(M64="Critical",6,IF(M64="Significant",5,IF(M64="Moderate",3,2))))</f>
        <v>5</v>
      </c>
    </row>
    <row r="65" spans="1:27" ht="112.5" x14ac:dyDescent="0.35">
      <c r="A65" s="236" t="s">
        <v>916</v>
      </c>
      <c r="B65" s="257" t="s">
        <v>203</v>
      </c>
      <c r="C65" s="261" t="s">
        <v>204</v>
      </c>
      <c r="D65" s="236" t="s">
        <v>245</v>
      </c>
      <c r="E65" s="236" t="s">
        <v>917</v>
      </c>
      <c r="F65" s="236" t="s">
        <v>918</v>
      </c>
      <c r="G65" s="236" t="s">
        <v>919</v>
      </c>
      <c r="H65" s="236" t="s">
        <v>920</v>
      </c>
      <c r="I65" s="258"/>
      <c r="J65" s="242"/>
      <c r="K65" s="259" t="s">
        <v>921</v>
      </c>
      <c r="L65" s="259"/>
      <c r="M65" s="259" t="s">
        <v>146</v>
      </c>
      <c r="N65" s="259" t="s">
        <v>251</v>
      </c>
      <c r="O65" s="241" t="s">
        <v>252</v>
      </c>
      <c r="P65" s="102"/>
      <c r="Q65" s="258" t="s">
        <v>811</v>
      </c>
      <c r="R65" s="269" t="s">
        <v>922</v>
      </c>
      <c r="S65" s="236" t="s">
        <v>923</v>
      </c>
      <c r="T65" s="236" t="s">
        <v>924</v>
      </c>
      <c r="U65" s="240" t="s">
        <v>925</v>
      </c>
      <c r="V65" s="240" t="s">
        <v>926</v>
      </c>
      <c r="W65" s="103"/>
      <c r="Y65" s="103"/>
      <c r="AA65" s="243">
        <f>IF(OR(J65="Fail",ISBLANK(J65)),INDEX('Issue Code Table'!C:C,MATCH(N:N,'Issue Code Table'!A:A,0)),IF(M65="Critical",6,IF(M65="Significant",5,IF(M65="Moderate",3,2))))</f>
        <v>5</v>
      </c>
    </row>
    <row r="66" spans="1:27" ht="100" x14ac:dyDescent="0.35">
      <c r="A66" s="236" t="s">
        <v>927</v>
      </c>
      <c r="B66" s="257" t="s">
        <v>203</v>
      </c>
      <c r="C66" s="261" t="s">
        <v>204</v>
      </c>
      <c r="D66" s="236" t="s">
        <v>245</v>
      </c>
      <c r="E66" s="236" t="s">
        <v>928</v>
      </c>
      <c r="F66" s="236" t="s">
        <v>929</v>
      </c>
      <c r="G66" s="236" t="s">
        <v>930</v>
      </c>
      <c r="H66" s="236" t="s">
        <v>931</v>
      </c>
      <c r="I66" s="258"/>
      <c r="J66" s="242"/>
      <c r="K66" s="258" t="s">
        <v>932</v>
      </c>
      <c r="L66" s="258"/>
      <c r="M66" s="259" t="s">
        <v>146</v>
      </c>
      <c r="N66" s="259" t="s">
        <v>251</v>
      </c>
      <c r="O66" s="241" t="s">
        <v>252</v>
      </c>
      <c r="P66" s="102"/>
      <c r="Q66" s="258" t="s">
        <v>811</v>
      </c>
      <c r="R66" s="258" t="s">
        <v>933</v>
      </c>
      <c r="S66" s="236" t="s">
        <v>934</v>
      </c>
      <c r="T66" s="236" t="s">
        <v>935</v>
      </c>
      <c r="U66" s="240" t="s">
        <v>936</v>
      </c>
      <c r="V66" s="240" t="s">
        <v>904</v>
      </c>
      <c r="W66" s="103"/>
      <c r="Y66" s="103"/>
      <c r="AA66" s="243">
        <f>IF(OR(J66="Fail",ISBLANK(J66)),INDEX('Issue Code Table'!C:C,MATCH(N:N,'Issue Code Table'!A:A,0)),IF(M66="Critical",6,IF(M66="Significant",5,IF(M66="Moderate",3,2))))</f>
        <v>5</v>
      </c>
    </row>
    <row r="67" spans="1:27" ht="100" x14ac:dyDescent="0.35">
      <c r="A67" s="236" t="s">
        <v>937</v>
      </c>
      <c r="B67" s="257" t="s">
        <v>203</v>
      </c>
      <c r="C67" s="261" t="s">
        <v>204</v>
      </c>
      <c r="D67" s="236" t="s">
        <v>245</v>
      </c>
      <c r="E67" s="236" t="s">
        <v>938</v>
      </c>
      <c r="F67" s="236" t="s">
        <v>939</v>
      </c>
      <c r="G67" s="236" t="s">
        <v>940</v>
      </c>
      <c r="H67" s="236" t="s">
        <v>941</v>
      </c>
      <c r="I67" s="258"/>
      <c r="J67" s="242"/>
      <c r="K67" s="258" t="s">
        <v>942</v>
      </c>
      <c r="L67" s="258"/>
      <c r="M67" s="259" t="s">
        <v>146</v>
      </c>
      <c r="N67" s="259" t="s">
        <v>251</v>
      </c>
      <c r="O67" s="241" t="s">
        <v>252</v>
      </c>
      <c r="P67" s="102"/>
      <c r="Q67" s="258" t="s">
        <v>811</v>
      </c>
      <c r="R67" s="258" t="s">
        <v>943</v>
      </c>
      <c r="S67" s="236" t="s">
        <v>944</v>
      </c>
      <c r="T67" s="236" t="s">
        <v>945</v>
      </c>
      <c r="U67" s="240" t="s">
        <v>946</v>
      </c>
      <c r="V67" s="240" t="s">
        <v>947</v>
      </c>
      <c r="W67" s="103"/>
      <c r="Y67" s="103"/>
      <c r="AA67" s="243">
        <f>IF(OR(J67="Fail",ISBLANK(J67)),INDEX('Issue Code Table'!C:C,MATCH(N:N,'Issue Code Table'!A:A,0)),IF(M67="Critical",6,IF(M67="Significant",5,IF(M67="Moderate",3,2))))</f>
        <v>5</v>
      </c>
    </row>
    <row r="68" spans="1:27" ht="150" x14ac:dyDescent="0.35">
      <c r="A68" s="236" t="s">
        <v>948</v>
      </c>
      <c r="B68" s="257" t="s">
        <v>203</v>
      </c>
      <c r="C68" s="261" t="s">
        <v>204</v>
      </c>
      <c r="D68" s="236" t="s">
        <v>245</v>
      </c>
      <c r="E68" s="236" t="s">
        <v>949</v>
      </c>
      <c r="F68" s="236" t="s">
        <v>950</v>
      </c>
      <c r="G68" s="236" t="s">
        <v>951</v>
      </c>
      <c r="H68" s="257" t="s">
        <v>952</v>
      </c>
      <c r="I68" s="180"/>
      <c r="J68" s="242"/>
      <c r="K68" s="258" t="s">
        <v>953</v>
      </c>
      <c r="L68" s="258"/>
      <c r="M68" s="258" t="s">
        <v>157</v>
      </c>
      <c r="N68" s="258" t="s">
        <v>954</v>
      </c>
      <c r="O68" s="241" t="s">
        <v>955</v>
      </c>
      <c r="P68" s="102"/>
      <c r="Q68" s="258" t="s">
        <v>811</v>
      </c>
      <c r="R68" s="258" t="s">
        <v>956</v>
      </c>
      <c r="S68" s="236" t="s">
        <v>957</v>
      </c>
      <c r="T68" s="236" t="s">
        <v>958</v>
      </c>
      <c r="U68" s="240" t="s">
        <v>959</v>
      </c>
      <c r="V68" s="236"/>
      <c r="W68" s="103"/>
      <c r="Y68" s="103"/>
      <c r="AA68" s="243">
        <f>IF(OR(J68="Fail",ISBLANK(J68)),INDEX('Issue Code Table'!C:C,MATCH(N:N,'Issue Code Table'!A:A,0)),IF(M68="Critical",6,IF(M68="Significant",5,IF(M68="Moderate",3,2))))</f>
        <v>4</v>
      </c>
    </row>
    <row r="69" spans="1:27" ht="100" x14ac:dyDescent="0.35">
      <c r="A69" s="236" t="s">
        <v>960</v>
      </c>
      <c r="B69" s="257" t="s">
        <v>203</v>
      </c>
      <c r="C69" s="261" t="s">
        <v>204</v>
      </c>
      <c r="D69" s="236" t="s">
        <v>245</v>
      </c>
      <c r="E69" s="236" t="s">
        <v>961</v>
      </c>
      <c r="F69" s="236" t="s">
        <v>962</v>
      </c>
      <c r="G69" s="236" t="s">
        <v>963</v>
      </c>
      <c r="H69" s="236" t="s">
        <v>964</v>
      </c>
      <c r="I69" s="249"/>
      <c r="J69" s="242"/>
      <c r="K69" s="259" t="s">
        <v>965</v>
      </c>
      <c r="L69" s="258"/>
      <c r="M69" s="258" t="s">
        <v>146</v>
      </c>
      <c r="N69" s="258" t="s">
        <v>208</v>
      </c>
      <c r="O69" s="241" t="s">
        <v>209</v>
      </c>
      <c r="P69" s="102"/>
      <c r="Q69" s="258" t="s">
        <v>811</v>
      </c>
      <c r="R69" s="258" t="s">
        <v>966</v>
      </c>
      <c r="S69" s="236" t="s">
        <v>967</v>
      </c>
      <c r="T69" s="236" t="s">
        <v>968</v>
      </c>
      <c r="U69" s="240" t="s">
        <v>969</v>
      </c>
      <c r="V69" s="240" t="s">
        <v>970</v>
      </c>
      <c r="W69" s="103"/>
      <c r="Y69" s="103"/>
      <c r="AA69" s="243">
        <f>IF(OR(J69="Fail",ISBLANK(J69)),INDEX('Issue Code Table'!C:C,MATCH(N:N,'Issue Code Table'!A:A,0)),IF(M69="Critical",6,IF(M69="Significant",5,IF(M69="Moderate",3,2))))</f>
        <v>5</v>
      </c>
    </row>
    <row r="70" spans="1:27" ht="100" x14ac:dyDescent="0.35">
      <c r="A70" s="236" t="s">
        <v>971</v>
      </c>
      <c r="B70" s="257" t="s">
        <v>203</v>
      </c>
      <c r="C70" s="261" t="s">
        <v>204</v>
      </c>
      <c r="D70" s="236" t="s">
        <v>245</v>
      </c>
      <c r="E70" s="236" t="s">
        <v>784</v>
      </c>
      <c r="F70" s="236" t="s">
        <v>785</v>
      </c>
      <c r="G70" s="236" t="s">
        <v>972</v>
      </c>
      <c r="H70" s="236" t="s">
        <v>973</v>
      </c>
      <c r="I70" s="270"/>
      <c r="J70" s="242"/>
      <c r="K70" s="259" t="s">
        <v>974</v>
      </c>
      <c r="L70" s="258"/>
      <c r="M70" s="258" t="s">
        <v>146</v>
      </c>
      <c r="N70" s="258" t="s">
        <v>251</v>
      </c>
      <c r="O70" s="241" t="s">
        <v>252</v>
      </c>
      <c r="P70" s="102"/>
      <c r="Q70" s="258" t="s">
        <v>811</v>
      </c>
      <c r="R70" s="258" t="s">
        <v>975</v>
      </c>
      <c r="S70" s="236" t="s">
        <v>790</v>
      </c>
      <c r="T70" s="236" t="s">
        <v>976</v>
      </c>
      <c r="U70" s="240" t="s">
        <v>977</v>
      </c>
      <c r="V70" s="240" t="s">
        <v>978</v>
      </c>
      <c r="W70" s="103"/>
      <c r="Y70" s="103"/>
      <c r="AA70" s="243">
        <f>IF(OR(J70="Fail",ISBLANK(J70)),INDEX('Issue Code Table'!C:C,MATCH(N:N,'Issue Code Table'!A:A,0)),IF(M70="Critical",6,IF(M70="Significant",5,IF(M70="Moderate",3,2))))</f>
        <v>5</v>
      </c>
    </row>
    <row r="71" spans="1:27" ht="200" x14ac:dyDescent="0.35">
      <c r="A71" s="236" t="s">
        <v>979</v>
      </c>
      <c r="B71" s="236" t="s">
        <v>980</v>
      </c>
      <c r="C71" s="263" t="s">
        <v>981</v>
      </c>
      <c r="D71" s="236" t="s">
        <v>245</v>
      </c>
      <c r="E71" s="236" t="s">
        <v>982</v>
      </c>
      <c r="F71" s="236" t="s">
        <v>983</v>
      </c>
      <c r="G71" s="236" t="s">
        <v>984</v>
      </c>
      <c r="H71" s="257" t="s">
        <v>985</v>
      </c>
      <c r="I71" s="270"/>
      <c r="J71" s="242"/>
      <c r="K71" s="258" t="s">
        <v>986</v>
      </c>
      <c r="L71" s="258"/>
      <c r="M71" s="258" t="s">
        <v>221</v>
      </c>
      <c r="N71" s="258" t="s">
        <v>987</v>
      </c>
      <c r="O71" s="241" t="s">
        <v>988</v>
      </c>
      <c r="P71" s="102"/>
      <c r="Q71" s="258" t="s">
        <v>989</v>
      </c>
      <c r="R71" s="258" t="s">
        <v>990</v>
      </c>
      <c r="S71" s="236" t="s">
        <v>991</v>
      </c>
      <c r="T71" s="236" t="s">
        <v>992</v>
      </c>
      <c r="U71" s="240" t="s">
        <v>993</v>
      </c>
      <c r="V71" s="236"/>
      <c r="W71" s="103"/>
      <c r="Y71" s="103"/>
      <c r="AA71" s="243">
        <f>IF(OR(J71="Fail",ISBLANK(J71)),INDEX('Issue Code Table'!C:C,MATCH(N:N,'Issue Code Table'!A:A,0)),IF(M71="Critical",6,IF(M71="Significant",5,IF(M71="Moderate",3,2))))</f>
        <v>3</v>
      </c>
    </row>
    <row r="72" spans="1:27" ht="387.5" x14ac:dyDescent="0.35">
      <c r="A72" s="236" t="s">
        <v>994</v>
      </c>
      <c r="B72" s="257" t="s">
        <v>980</v>
      </c>
      <c r="C72" s="261" t="s">
        <v>981</v>
      </c>
      <c r="D72" s="236" t="s">
        <v>245</v>
      </c>
      <c r="E72" s="236" t="s">
        <v>995</v>
      </c>
      <c r="F72" s="236" t="s">
        <v>996</v>
      </c>
      <c r="G72" s="236" t="s">
        <v>997</v>
      </c>
      <c r="H72" s="236" t="s">
        <v>998</v>
      </c>
      <c r="I72" s="181"/>
      <c r="J72" s="242"/>
      <c r="K72" s="180" t="s">
        <v>999</v>
      </c>
      <c r="L72" s="180" t="s">
        <v>1000</v>
      </c>
      <c r="M72" s="180" t="s">
        <v>221</v>
      </c>
      <c r="N72" s="180" t="s">
        <v>987</v>
      </c>
      <c r="O72" s="241" t="s">
        <v>988</v>
      </c>
      <c r="P72" s="102"/>
      <c r="Q72" s="258" t="s">
        <v>989</v>
      </c>
      <c r="R72" s="258" t="s">
        <v>1001</v>
      </c>
      <c r="S72" s="236" t="s">
        <v>1002</v>
      </c>
      <c r="T72" s="236" t="s">
        <v>1003</v>
      </c>
      <c r="U72" s="240" t="s">
        <v>1004</v>
      </c>
      <c r="V72" s="236"/>
      <c r="W72" s="103"/>
      <c r="Y72" s="103"/>
      <c r="AA72" s="243">
        <f>IF(OR(J72="Fail",ISBLANK(J72)),INDEX('Issue Code Table'!C:C,MATCH(N:N,'Issue Code Table'!A:A,0)),IF(M72="Critical",6,IF(M72="Significant",5,IF(M72="Moderate",3,2))))</f>
        <v>3</v>
      </c>
    </row>
    <row r="73" spans="1:27" ht="187.5" x14ac:dyDescent="0.35">
      <c r="A73" s="236" t="s">
        <v>1005</v>
      </c>
      <c r="B73" s="236" t="s">
        <v>980</v>
      </c>
      <c r="C73" s="263" t="s">
        <v>981</v>
      </c>
      <c r="D73" s="236" t="s">
        <v>245</v>
      </c>
      <c r="E73" s="236" t="s">
        <v>1006</v>
      </c>
      <c r="F73" s="236" t="s">
        <v>1007</v>
      </c>
      <c r="G73" s="236" t="s">
        <v>1008</v>
      </c>
      <c r="H73" s="236" t="s">
        <v>1009</v>
      </c>
      <c r="I73" s="270"/>
      <c r="J73" s="242"/>
      <c r="K73" s="258" t="s">
        <v>1010</v>
      </c>
      <c r="L73" s="258"/>
      <c r="M73" s="179" t="s">
        <v>221</v>
      </c>
      <c r="N73" s="265" t="s">
        <v>987</v>
      </c>
      <c r="O73" s="241" t="s">
        <v>988</v>
      </c>
      <c r="P73" s="102"/>
      <c r="Q73" s="258" t="s">
        <v>989</v>
      </c>
      <c r="R73" s="258" t="s">
        <v>1011</v>
      </c>
      <c r="S73" s="236" t="s">
        <v>1012</v>
      </c>
      <c r="T73" s="236" t="s">
        <v>1013</v>
      </c>
      <c r="U73" s="240" t="s">
        <v>1014</v>
      </c>
      <c r="V73" s="236"/>
      <c r="W73" s="103"/>
      <c r="Y73" s="103"/>
      <c r="AA73" s="243">
        <f>IF(OR(J73="Fail",ISBLANK(J73)),INDEX('Issue Code Table'!C:C,MATCH(N:N,'Issue Code Table'!A:A,0)),IF(M73="Critical",6,IF(M73="Significant",5,IF(M73="Moderate",3,2))))</f>
        <v>3</v>
      </c>
    </row>
    <row r="74" spans="1:27" ht="87.5" x14ac:dyDescent="0.35">
      <c r="A74" s="236" t="s">
        <v>1015</v>
      </c>
      <c r="B74" s="257" t="s">
        <v>203</v>
      </c>
      <c r="C74" s="261" t="s">
        <v>204</v>
      </c>
      <c r="D74" s="236" t="s">
        <v>245</v>
      </c>
      <c r="E74" s="236" t="s">
        <v>1016</v>
      </c>
      <c r="F74" s="236" t="s">
        <v>1017</v>
      </c>
      <c r="G74" s="236" t="s">
        <v>1018</v>
      </c>
      <c r="H74" s="236" t="s">
        <v>1019</v>
      </c>
      <c r="I74" s="249"/>
      <c r="J74" s="242"/>
      <c r="K74" s="249" t="s">
        <v>1020</v>
      </c>
      <c r="L74" s="249"/>
      <c r="M74" s="258" t="s">
        <v>146</v>
      </c>
      <c r="N74" s="258" t="s">
        <v>208</v>
      </c>
      <c r="O74" s="241" t="s">
        <v>209</v>
      </c>
      <c r="P74" s="102"/>
      <c r="Q74" s="258" t="s">
        <v>1021</v>
      </c>
      <c r="R74" s="258" t="s">
        <v>1022</v>
      </c>
      <c r="S74" s="236" t="s">
        <v>1023</v>
      </c>
      <c r="T74" s="236" t="s">
        <v>1024</v>
      </c>
      <c r="U74" s="240" t="s">
        <v>1025</v>
      </c>
      <c r="V74" s="240" t="s">
        <v>1026</v>
      </c>
      <c r="W74" s="103"/>
      <c r="Y74" s="103"/>
      <c r="AA74" s="243">
        <f>IF(OR(J74="Fail",ISBLANK(J74)),INDEX('Issue Code Table'!C:C,MATCH(N:N,'Issue Code Table'!A:A,0)),IF(M74="Critical",6,IF(M74="Significant",5,IF(M74="Moderate",3,2))))</f>
        <v>5</v>
      </c>
    </row>
    <row r="75" spans="1:27" ht="100" x14ac:dyDescent="0.35">
      <c r="A75" s="236" t="s">
        <v>1027</v>
      </c>
      <c r="B75" s="257" t="s">
        <v>203</v>
      </c>
      <c r="C75" s="261" t="s">
        <v>204</v>
      </c>
      <c r="D75" s="236" t="s">
        <v>245</v>
      </c>
      <c r="E75" s="236" t="s">
        <v>1028</v>
      </c>
      <c r="F75" s="236" t="s">
        <v>1029</v>
      </c>
      <c r="G75" s="182" t="s">
        <v>1030</v>
      </c>
      <c r="H75" s="236" t="s">
        <v>1031</v>
      </c>
      <c r="I75" s="249"/>
      <c r="J75" s="242"/>
      <c r="K75" s="249" t="s">
        <v>1032</v>
      </c>
      <c r="L75" s="249"/>
      <c r="M75" s="258" t="s">
        <v>146</v>
      </c>
      <c r="N75" s="258" t="s">
        <v>208</v>
      </c>
      <c r="O75" s="241" t="s">
        <v>209</v>
      </c>
      <c r="P75" s="102"/>
      <c r="Q75" s="258" t="s">
        <v>1021</v>
      </c>
      <c r="R75" s="258" t="s">
        <v>1033</v>
      </c>
      <c r="S75" s="236" t="s">
        <v>1034</v>
      </c>
      <c r="T75" s="236" t="s">
        <v>1035</v>
      </c>
      <c r="U75" s="240" t="s">
        <v>1036</v>
      </c>
      <c r="V75" s="240" t="s">
        <v>1037</v>
      </c>
      <c r="W75" s="103"/>
      <c r="Y75" s="103"/>
      <c r="AA75" s="243">
        <f>IF(OR(J75="Fail",ISBLANK(J75)),INDEX('Issue Code Table'!C:C,MATCH(N:N,'Issue Code Table'!A:A,0)),IF(M75="Critical",6,IF(M75="Significant",5,IF(M75="Moderate",3,2))))</f>
        <v>5</v>
      </c>
    </row>
    <row r="76" spans="1:27" ht="62.5" x14ac:dyDescent="0.35">
      <c r="A76" s="236" t="s">
        <v>1038</v>
      </c>
      <c r="B76" s="236" t="s">
        <v>203</v>
      </c>
      <c r="C76" s="261" t="s">
        <v>204</v>
      </c>
      <c r="D76" s="236" t="s">
        <v>245</v>
      </c>
      <c r="E76" s="236" t="s">
        <v>1039</v>
      </c>
      <c r="F76" s="236" t="s">
        <v>1040</v>
      </c>
      <c r="G76" s="236" t="s">
        <v>1041</v>
      </c>
      <c r="H76" s="236" t="s">
        <v>1042</v>
      </c>
      <c r="I76" s="249"/>
      <c r="J76" s="242"/>
      <c r="K76" s="249" t="s">
        <v>1043</v>
      </c>
      <c r="L76" s="249"/>
      <c r="M76" s="258" t="s">
        <v>146</v>
      </c>
      <c r="N76" s="258" t="s">
        <v>208</v>
      </c>
      <c r="O76" s="241" t="s">
        <v>209</v>
      </c>
      <c r="P76" s="102"/>
      <c r="Q76" s="258" t="s">
        <v>1021</v>
      </c>
      <c r="R76" s="258" t="s">
        <v>1044</v>
      </c>
      <c r="S76" s="236" t="s">
        <v>757</v>
      </c>
      <c r="T76" s="236" t="s">
        <v>1045</v>
      </c>
      <c r="U76" s="240" t="s">
        <v>1046</v>
      </c>
      <c r="V76" s="240" t="s">
        <v>1047</v>
      </c>
      <c r="W76" s="103"/>
      <c r="Y76" s="103"/>
      <c r="AA76" s="243">
        <f>IF(OR(J76="Fail",ISBLANK(J76)),INDEX('Issue Code Table'!C:C,MATCH(N:N,'Issue Code Table'!A:A,0)),IF(M76="Critical",6,IF(M76="Significant",5,IF(M76="Moderate",3,2))))</f>
        <v>5</v>
      </c>
    </row>
    <row r="77" spans="1:27" ht="75" x14ac:dyDescent="0.35">
      <c r="A77" s="236" t="s">
        <v>1048</v>
      </c>
      <c r="B77" s="257" t="s">
        <v>203</v>
      </c>
      <c r="C77" s="261" t="s">
        <v>204</v>
      </c>
      <c r="D77" s="236" t="s">
        <v>245</v>
      </c>
      <c r="E77" s="236" t="s">
        <v>1049</v>
      </c>
      <c r="F77" s="236" t="s">
        <v>1050</v>
      </c>
      <c r="G77" s="236" t="s">
        <v>1051</v>
      </c>
      <c r="H77" s="236" t="s">
        <v>1052</v>
      </c>
      <c r="I77" s="249"/>
      <c r="J77" s="242"/>
      <c r="K77" s="249" t="s">
        <v>1053</v>
      </c>
      <c r="L77" s="249"/>
      <c r="M77" s="258" t="s">
        <v>146</v>
      </c>
      <c r="N77" s="258" t="s">
        <v>208</v>
      </c>
      <c r="O77" s="241" t="s">
        <v>209</v>
      </c>
      <c r="P77" s="102"/>
      <c r="Q77" s="258" t="s">
        <v>1021</v>
      </c>
      <c r="R77" s="258" t="s">
        <v>1054</v>
      </c>
      <c r="S77" s="236" t="s">
        <v>1055</v>
      </c>
      <c r="T77" s="236" t="s">
        <v>1056</v>
      </c>
      <c r="U77" s="240" t="s">
        <v>1057</v>
      </c>
      <c r="V77" s="240" t="s">
        <v>1058</v>
      </c>
      <c r="W77" s="103"/>
      <c r="Y77" s="103"/>
      <c r="AA77" s="243">
        <f>IF(OR(J77="Fail",ISBLANK(J77)),INDEX('Issue Code Table'!C:C,MATCH(N:N,'Issue Code Table'!A:A,0)),IF(M77="Critical",6,IF(M77="Significant",5,IF(M77="Moderate",3,2))))</f>
        <v>5</v>
      </c>
    </row>
    <row r="78" spans="1:27" ht="75" x14ac:dyDescent="0.35">
      <c r="A78" s="236" t="s">
        <v>1059</v>
      </c>
      <c r="B78" s="257" t="s">
        <v>203</v>
      </c>
      <c r="C78" s="261" t="s">
        <v>204</v>
      </c>
      <c r="D78" s="236" t="s">
        <v>245</v>
      </c>
      <c r="E78" s="236" t="s">
        <v>1060</v>
      </c>
      <c r="F78" s="236" t="s">
        <v>852</v>
      </c>
      <c r="G78" s="236" t="s">
        <v>1061</v>
      </c>
      <c r="H78" s="236" t="s">
        <v>1062</v>
      </c>
      <c r="I78" s="249"/>
      <c r="J78" s="242"/>
      <c r="K78" s="249" t="s">
        <v>1063</v>
      </c>
      <c r="L78" s="249"/>
      <c r="M78" s="258" t="s">
        <v>146</v>
      </c>
      <c r="N78" s="258" t="s">
        <v>208</v>
      </c>
      <c r="O78" s="241" t="s">
        <v>209</v>
      </c>
      <c r="P78" s="102"/>
      <c r="Q78" s="258" t="s">
        <v>1021</v>
      </c>
      <c r="R78" s="258" t="s">
        <v>1064</v>
      </c>
      <c r="S78" s="236" t="s">
        <v>1065</v>
      </c>
      <c r="T78" s="236" t="s">
        <v>1066</v>
      </c>
      <c r="U78" s="240" t="s">
        <v>1067</v>
      </c>
      <c r="V78" s="240" t="s">
        <v>1068</v>
      </c>
      <c r="W78" s="103"/>
      <c r="Y78" s="103"/>
      <c r="AA78" s="243">
        <f>IF(OR(J78="Fail",ISBLANK(J78)),INDEX('Issue Code Table'!C:C,MATCH(N:N,'Issue Code Table'!A:A,0)),IF(M78="Critical",6,IF(M78="Significant",5,IF(M78="Moderate",3,2))))</f>
        <v>5</v>
      </c>
    </row>
    <row r="79" spans="1:27" ht="125" x14ac:dyDescent="0.35">
      <c r="A79" s="236" t="s">
        <v>1069</v>
      </c>
      <c r="B79" s="236" t="s">
        <v>203</v>
      </c>
      <c r="C79" s="261" t="s">
        <v>204</v>
      </c>
      <c r="D79" s="236" t="s">
        <v>245</v>
      </c>
      <c r="E79" s="236" t="s">
        <v>1070</v>
      </c>
      <c r="F79" s="236" t="s">
        <v>1071</v>
      </c>
      <c r="G79" s="236" t="s">
        <v>1072</v>
      </c>
      <c r="H79" s="257" t="s">
        <v>1073</v>
      </c>
      <c r="I79" s="96"/>
      <c r="J79" s="242"/>
      <c r="K79" s="249" t="s">
        <v>1074</v>
      </c>
      <c r="L79" s="249"/>
      <c r="M79" s="249" t="s">
        <v>146</v>
      </c>
      <c r="N79" s="249" t="s">
        <v>251</v>
      </c>
      <c r="O79" s="241" t="s">
        <v>252</v>
      </c>
      <c r="P79" s="102"/>
      <c r="Q79" s="258" t="s">
        <v>1075</v>
      </c>
      <c r="R79" s="258" t="s">
        <v>1076</v>
      </c>
      <c r="S79" s="236" t="s">
        <v>1077</v>
      </c>
      <c r="T79" s="236" t="s">
        <v>1078</v>
      </c>
      <c r="U79" s="240" t="s">
        <v>1079</v>
      </c>
      <c r="V79" s="240" t="s">
        <v>1080</v>
      </c>
      <c r="W79" s="103"/>
      <c r="Y79" s="103"/>
      <c r="AA79" s="243">
        <f>IF(OR(J79="Fail",ISBLANK(J79)),INDEX('Issue Code Table'!C:C,MATCH(N:N,'Issue Code Table'!A:A,0)),IF(M79="Critical",6,IF(M79="Significant",5,IF(M79="Moderate",3,2))))</f>
        <v>5</v>
      </c>
    </row>
    <row r="80" spans="1:27" ht="187.5" x14ac:dyDescent="0.35">
      <c r="A80" s="236" t="s">
        <v>1081</v>
      </c>
      <c r="B80" s="236" t="s">
        <v>203</v>
      </c>
      <c r="C80" s="263" t="s">
        <v>204</v>
      </c>
      <c r="D80" s="236" t="s">
        <v>245</v>
      </c>
      <c r="E80" s="236" t="s">
        <v>1082</v>
      </c>
      <c r="F80" s="236" t="s">
        <v>1083</v>
      </c>
      <c r="G80" s="236" t="s">
        <v>1084</v>
      </c>
      <c r="H80" s="257" t="s">
        <v>1085</v>
      </c>
      <c r="I80" s="249"/>
      <c r="J80" s="242"/>
      <c r="K80" s="258" t="s">
        <v>1086</v>
      </c>
      <c r="L80" s="258"/>
      <c r="M80" s="259" t="s">
        <v>146</v>
      </c>
      <c r="N80" s="259" t="s">
        <v>251</v>
      </c>
      <c r="O80" s="241" t="s">
        <v>252</v>
      </c>
      <c r="P80" s="102"/>
      <c r="Q80" s="258" t="s">
        <v>1087</v>
      </c>
      <c r="R80" s="258" t="s">
        <v>1088</v>
      </c>
      <c r="S80" s="236" t="s">
        <v>1089</v>
      </c>
      <c r="T80" s="236" t="s">
        <v>1090</v>
      </c>
      <c r="U80" s="240" t="s">
        <v>1091</v>
      </c>
      <c r="V80" s="240" t="s">
        <v>1092</v>
      </c>
      <c r="W80" s="103"/>
      <c r="Y80" s="103"/>
      <c r="AA80" s="243">
        <f>IF(OR(J80="Fail",ISBLANK(J80)),INDEX('Issue Code Table'!C:C,MATCH(N:N,'Issue Code Table'!A:A,0)),IF(M80="Critical",6,IF(M80="Significant",5,IF(M80="Moderate",3,2))))</f>
        <v>5</v>
      </c>
    </row>
    <row r="81" spans="1:27" ht="275" x14ac:dyDescent="0.35">
      <c r="A81" s="236" t="s">
        <v>1093</v>
      </c>
      <c r="B81" s="257" t="s">
        <v>203</v>
      </c>
      <c r="C81" s="261" t="s">
        <v>204</v>
      </c>
      <c r="D81" s="236" t="s">
        <v>245</v>
      </c>
      <c r="E81" s="236" t="s">
        <v>1094</v>
      </c>
      <c r="F81" s="236" t="s">
        <v>1095</v>
      </c>
      <c r="G81" s="236" t="s">
        <v>1096</v>
      </c>
      <c r="H81" s="257" t="s">
        <v>1097</v>
      </c>
      <c r="I81" s="249"/>
      <c r="J81" s="242"/>
      <c r="K81" s="258" t="s">
        <v>1098</v>
      </c>
      <c r="L81" s="258"/>
      <c r="M81" s="259" t="s">
        <v>146</v>
      </c>
      <c r="N81" s="259" t="s">
        <v>251</v>
      </c>
      <c r="O81" s="241" t="s">
        <v>252</v>
      </c>
      <c r="P81" s="102"/>
      <c r="Q81" s="258" t="s">
        <v>1087</v>
      </c>
      <c r="R81" s="258" t="s">
        <v>1099</v>
      </c>
      <c r="S81" s="236" t="s">
        <v>1100</v>
      </c>
      <c r="T81" s="236" t="s">
        <v>1101</v>
      </c>
      <c r="U81" s="236" t="s">
        <v>1102</v>
      </c>
      <c r="V81" s="236" t="s">
        <v>1103</v>
      </c>
      <c r="W81" s="103"/>
      <c r="Y81" s="103"/>
      <c r="AA81" s="243">
        <f>IF(OR(J81="Fail",ISBLANK(J81)),INDEX('Issue Code Table'!C:C,MATCH(N:N,'Issue Code Table'!A:A,0)),IF(M81="Critical",6,IF(M81="Significant",5,IF(M81="Moderate",3,2))))</f>
        <v>5</v>
      </c>
    </row>
    <row r="82" spans="1:27" ht="275" x14ac:dyDescent="0.35">
      <c r="A82" s="236" t="s">
        <v>1104</v>
      </c>
      <c r="B82" s="257" t="s">
        <v>1105</v>
      </c>
      <c r="C82" s="261" t="s">
        <v>1106</v>
      </c>
      <c r="D82" s="236" t="s">
        <v>245</v>
      </c>
      <c r="E82" s="236" t="s">
        <v>1107</v>
      </c>
      <c r="F82" s="236" t="s">
        <v>1108</v>
      </c>
      <c r="G82" s="236" t="s">
        <v>1109</v>
      </c>
      <c r="H82" s="257" t="s">
        <v>1110</v>
      </c>
      <c r="I82" s="249"/>
      <c r="J82" s="242"/>
      <c r="K82" s="258" t="s">
        <v>1111</v>
      </c>
      <c r="L82" s="183"/>
      <c r="M82" s="259" t="s">
        <v>146</v>
      </c>
      <c r="N82" s="259" t="s">
        <v>1112</v>
      </c>
      <c r="O82" s="241" t="s">
        <v>1113</v>
      </c>
      <c r="P82" s="102"/>
      <c r="Q82" s="258" t="s">
        <v>1114</v>
      </c>
      <c r="R82" s="258" t="s">
        <v>1115</v>
      </c>
      <c r="S82" s="236" t="s">
        <v>1116</v>
      </c>
      <c r="T82" s="236" t="s">
        <v>1117</v>
      </c>
      <c r="U82" s="236" t="s">
        <v>1118</v>
      </c>
      <c r="V82" s="236" t="s">
        <v>1119</v>
      </c>
      <c r="W82" s="103"/>
      <c r="Y82" s="103"/>
      <c r="AA82" s="243">
        <f>IF(OR(J82="Fail",ISBLANK(J82)),INDEX('Issue Code Table'!C:C,MATCH(N:N,'Issue Code Table'!A:A,0)),IF(M82="Critical",6,IF(M82="Significant",5,IF(M82="Moderate",3,2))))</f>
        <v>5</v>
      </c>
    </row>
    <row r="83" spans="1:27" ht="275" x14ac:dyDescent="0.35">
      <c r="A83" s="236" t="s">
        <v>1120</v>
      </c>
      <c r="B83" s="257" t="s">
        <v>1105</v>
      </c>
      <c r="C83" s="261" t="s">
        <v>1106</v>
      </c>
      <c r="D83" s="236" t="s">
        <v>245</v>
      </c>
      <c r="E83" s="236" t="s">
        <v>1121</v>
      </c>
      <c r="F83" s="236" t="s">
        <v>1122</v>
      </c>
      <c r="G83" s="236" t="s">
        <v>1123</v>
      </c>
      <c r="H83" s="257" t="s">
        <v>1124</v>
      </c>
      <c r="I83" s="249"/>
      <c r="J83" s="242"/>
      <c r="K83" s="258" t="s">
        <v>1125</v>
      </c>
      <c r="L83" s="249"/>
      <c r="M83" s="259" t="s">
        <v>146</v>
      </c>
      <c r="N83" s="259" t="s">
        <v>1112</v>
      </c>
      <c r="O83" s="241" t="s">
        <v>1113</v>
      </c>
      <c r="P83" s="102"/>
      <c r="Q83" s="258" t="s">
        <v>1114</v>
      </c>
      <c r="R83" s="258" t="s">
        <v>1126</v>
      </c>
      <c r="S83" s="236" t="s">
        <v>1127</v>
      </c>
      <c r="T83" s="236" t="s">
        <v>1128</v>
      </c>
      <c r="U83" s="236" t="s">
        <v>1129</v>
      </c>
      <c r="V83" s="236" t="s">
        <v>1130</v>
      </c>
      <c r="W83" s="103"/>
      <c r="Y83" s="103"/>
      <c r="AA83" s="243">
        <f>IF(OR(J83="Fail",ISBLANK(J83)),INDEX('Issue Code Table'!C:C,MATCH(N:N,'Issue Code Table'!A:A,0)),IF(M83="Critical",6,IF(M83="Significant",5,IF(M83="Moderate",3,2))))</f>
        <v>5</v>
      </c>
    </row>
    <row r="84" spans="1:27" ht="275" x14ac:dyDescent="0.35">
      <c r="A84" s="236" t="s">
        <v>1131</v>
      </c>
      <c r="B84" s="257" t="s">
        <v>1105</v>
      </c>
      <c r="C84" s="261" t="s">
        <v>1106</v>
      </c>
      <c r="D84" s="236" t="s">
        <v>245</v>
      </c>
      <c r="E84" s="236" t="s">
        <v>1132</v>
      </c>
      <c r="F84" s="236" t="s">
        <v>1133</v>
      </c>
      <c r="G84" s="236" t="s">
        <v>1134</v>
      </c>
      <c r="H84" s="257" t="s">
        <v>1135</v>
      </c>
      <c r="I84" s="249"/>
      <c r="J84" s="242"/>
      <c r="K84" s="258" t="s">
        <v>1136</v>
      </c>
      <c r="L84" s="249"/>
      <c r="M84" s="259" t="s">
        <v>146</v>
      </c>
      <c r="N84" s="259" t="s">
        <v>1112</v>
      </c>
      <c r="O84" s="241" t="s">
        <v>1113</v>
      </c>
      <c r="P84" s="102"/>
      <c r="Q84" s="258" t="s">
        <v>1114</v>
      </c>
      <c r="R84" s="258" t="s">
        <v>1137</v>
      </c>
      <c r="S84" s="236" t="s">
        <v>1138</v>
      </c>
      <c r="T84" s="236" t="s">
        <v>1139</v>
      </c>
      <c r="U84" s="236" t="s">
        <v>1140</v>
      </c>
      <c r="V84" s="236" t="s">
        <v>1141</v>
      </c>
      <c r="W84" s="103"/>
      <c r="Y84" s="103"/>
      <c r="AA84" s="243">
        <f>IF(OR(J84="Fail",ISBLANK(J84)),INDEX('Issue Code Table'!C:C,MATCH(N:N,'Issue Code Table'!A:A,0)),IF(M84="Critical",6,IF(M84="Significant",5,IF(M84="Moderate",3,2))))</f>
        <v>5</v>
      </c>
    </row>
    <row r="85" spans="1:27" ht="262.5" x14ac:dyDescent="0.35">
      <c r="A85" s="236" t="s">
        <v>1142</v>
      </c>
      <c r="B85" s="271" t="s">
        <v>1143</v>
      </c>
      <c r="C85" s="271" t="s">
        <v>1144</v>
      </c>
      <c r="D85" s="236" t="s">
        <v>245</v>
      </c>
      <c r="E85" s="236" t="s">
        <v>1145</v>
      </c>
      <c r="F85" s="236" t="s">
        <v>1146</v>
      </c>
      <c r="G85" s="236" t="s">
        <v>1147</v>
      </c>
      <c r="H85" s="257" t="s">
        <v>1148</v>
      </c>
      <c r="I85" s="249"/>
      <c r="J85" s="242"/>
      <c r="K85" s="258" t="s">
        <v>1149</v>
      </c>
      <c r="L85" s="249"/>
      <c r="M85" s="249" t="s">
        <v>157</v>
      </c>
      <c r="N85" s="249" t="s">
        <v>216</v>
      </c>
      <c r="O85" s="241" t="s">
        <v>1150</v>
      </c>
      <c r="P85" s="102"/>
      <c r="Q85" s="258" t="s">
        <v>1114</v>
      </c>
      <c r="R85" s="258" t="s">
        <v>1151</v>
      </c>
      <c r="S85" s="236" t="s">
        <v>1152</v>
      </c>
      <c r="T85" s="236" t="s">
        <v>1153</v>
      </c>
      <c r="U85" s="236" t="s">
        <v>1154</v>
      </c>
      <c r="V85" s="236"/>
      <c r="W85" s="103"/>
      <c r="Y85" s="103"/>
      <c r="AA85" s="243">
        <f>IF(OR(J85="Fail",ISBLANK(J85)),INDEX('Issue Code Table'!C:C,MATCH(N:N,'Issue Code Table'!A:A,0)),IF(M85="Critical",6,IF(M85="Significant",5,IF(M85="Moderate",3,2))))</f>
        <v>2</v>
      </c>
    </row>
    <row r="86" spans="1:27" ht="212.5" x14ac:dyDescent="0.35">
      <c r="A86" s="236" t="s">
        <v>1155</v>
      </c>
      <c r="B86" s="257" t="s">
        <v>1156</v>
      </c>
      <c r="C86" s="261" t="s">
        <v>1157</v>
      </c>
      <c r="D86" s="236" t="s">
        <v>245</v>
      </c>
      <c r="E86" s="236" t="s">
        <v>1158</v>
      </c>
      <c r="F86" s="236" t="s">
        <v>1159</v>
      </c>
      <c r="G86" s="236" t="s">
        <v>1160</v>
      </c>
      <c r="H86" s="257" t="s">
        <v>1161</v>
      </c>
      <c r="I86" s="249"/>
      <c r="J86" s="242"/>
      <c r="K86" s="258" t="s">
        <v>1162</v>
      </c>
      <c r="L86" s="249"/>
      <c r="M86" s="249" t="s">
        <v>146</v>
      </c>
      <c r="N86" s="249" t="s">
        <v>1163</v>
      </c>
      <c r="O86" s="241" t="s">
        <v>1164</v>
      </c>
      <c r="P86" s="102"/>
      <c r="Q86" s="258" t="s">
        <v>1114</v>
      </c>
      <c r="R86" s="258" t="s">
        <v>1165</v>
      </c>
      <c r="S86" s="236" t="s">
        <v>1166</v>
      </c>
      <c r="T86" s="236" t="s">
        <v>1167</v>
      </c>
      <c r="U86" s="236" t="s">
        <v>1168</v>
      </c>
      <c r="V86" s="236" t="s">
        <v>1169</v>
      </c>
      <c r="W86" s="103"/>
      <c r="Y86" s="103"/>
      <c r="AA86" s="243">
        <f>IF(OR(J86="Fail",ISBLANK(J86)),INDEX('Issue Code Table'!C:C,MATCH(N:N,'Issue Code Table'!A:A,0)),IF(M86="Critical",6,IF(M86="Significant",5,IF(M86="Moderate",3,2))))</f>
        <v>5</v>
      </c>
    </row>
    <row r="87" spans="1:27" ht="212.5" x14ac:dyDescent="0.35">
      <c r="A87" s="236" t="s">
        <v>1170</v>
      </c>
      <c r="B87" s="257" t="s">
        <v>1156</v>
      </c>
      <c r="C87" s="261" t="s">
        <v>1157</v>
      </c>
      <c r="D87" s="236" t="s">
        <v>245</v>
      </c>
      <c r="E87" s="236" t="s">
        <v>1171</v>
      </c>
      <c r="F87" s="236" t="s">
        <v>1172</v>
      </c>
      <c r="G87" s="236" t="s">
        <v>1173</v>
      </c>
      <c r="H87" s="257" t="s">
        <v>1174</v>
      </c>
      <c r="I87" s="249"/>
      <c r="J87" s="242"/>
      <c r="K87" s="258" t="s">
        <v>1175</v>
      </c>
      <c r="L87" s="249"/>
      <c r="M87" s="249" t="s">
        <v>146</v>
      </c>
      <c r="N87" s="249" t="s">
        <v>1163</v>
      </c>
      <c r="O87" s="241" t="s">
        <v>1164</v>
      </c>
      <c r="P87" s="102"/>
      <c r="Q87" s="258" t="s">
        <v>1114</v>
      </c>
      <c r="R87" s="258" t="s">
        <v>1176</v>
      </c>
      <c r="S87" s="236" t="s">
        <v>1177</v>
      </c>
      <c r="T87" s="236" t="s">
        <v>1178</v>
      </c>
      <c r="U87" s="236" t="s">
        <v>1179</v>
      </c>
      <c r="V87" s="236" t="s">
        <v>1180</v>
      </c>
      <c r="W87" s="103"/>
      <c r="Y87" s="103"/>
      <c r="AA87" s="243">
        <f>IF(OR(J87="Fail",ISBLANK(J87)),INDEX('Issue Code Table'!C:C,MATCH(N:N,'Issue Code Table'!A:A,0)),IF(M87="Critical",6,IF(M87="Significant",5,IF(M87="Moderate",3,2))))</f>
        <v>5</v>
      </c>
    </row>
    <row r="88" spans="1:27" ht="225" x14ac:dyDescent="0.35">
      <c r="A88" s="236" t="s">
        <v>1181</v>
      </c>
      <c r="B88" s="272" t="s">
        <v>373</v>
      </c>
      <c r="C88" s="273" t="s">
        <v>374</v>
      </c>
      <c r="D88" s="236" t="s">
        <v>245</v>
      </c>
      <c r="E88" s="236" t="s">
        <v>1182</v>
      </c>
      <c r="F88" s="236" t="s">
        <v>1183</v>
      </c>
      <c r="G88" s="236" t="s">
        <v>1184</v>
      </c>
      <c r="H88" s="257" t="s">
        <v>1185</v>
      </c>
      <c r="I88" s="249"/>
      <c r="J88" s="242"/>
      <c r="K88" s="258" t="s">
        <v>1186</v>
      </c>
      <c r="L88" s="249"/>
      <c r="M88" s="249" t="s">
        <v>146</v>
      </c>
      <c r="N88" s="249" t="s">
        <v>1163</v>
      </c>
      <c r="O88" s="241" t="s">
        <v>1164</v>
      </c>
      <c r="P88" s="102"/>
      <c r="Q88" s="258" t="s">
        <v>1114</v>
      </c>
      <c r="R88" s="258" t="s">
        <v>1187</v>
      </c>
      <c r="S88" s="236" t="s">
        <v>1188</v>
      </c>
      <c r="T88" s="236" t="s">
        <v>1189</v>
      </c>
      <c r="U88" s="236" t="s">
        <v>1190</v>
      </c>
      <c r="V88" s="236" t="s">
        <v>1191</v>
      </c>
      <c r="W88" s="103"/>
      <c r="Y88" s="103"/>
      <c r="AA88" s="243">
        <f>IF(OR(J88="Fail",ISBLANK(J88)),INDEX('Issue Code Table'!C:C,MATCH(N:N,'Issue Code Table'!A:A,0)),IF(M88="Critical",6,IF(M88="Significant",5,IF(M88="Moderate",3,2))))</f>
        <v>5</v>
      </c>
    </row>
    <row r="89" spans="1:27" ht="225" x14ac:dyDescent="0.35">
      <c r="A89" s="236" t="s">
        <v>1192</v>
      </c>
      <c r="B89" s="257" t="s">
        <v>1156</v>
      </c>
      <c r="C89" s="261" t="s">
        <v>1157</v>
      </c>
      <c r="D89" s="236" t="s">
        <v>245</v>
      </c>
      <c r="E89" s="236" t="s">
        <v>1193</v>
      </c>
      <c r="F89" s="236" t="s">
        <v>1194</v>
      </c>
      <c r="G89" s="236" t="s">
        <v>1195</v>
      </c>
      <c r="H89" s="257" t="s">
        <v>1196</v>
      </c>
      <c r="I89" s="249"/>
      <c r="J89" s="242"/>
      <c r="K89" s="258" t="s">
        <v>1197</v>
      </c>
      <c r="L89" s="249"/>
      <c r="M89" s="249" t="s">
        <v>146</v>
      </c>
      <c r="N89" s="249" t="s">
        <v>1163</v>
      </c>
      <c r="O89" s="241" t="s">
        <v>1164</v>
      </c>
      <c r="P89" s="102"/>
      <c r="Q89" s="258" t="s">
        <v>1114</v>
      </c>
      <c r="R89" s="258" t="s">
        <v>1198</v>
      </c>
      <c r="S89" s="236" t="s">
        <v>1199</v>
      </c>
      <c r="T89" s="236" t="s">
        <v>1200</v>
      </c>
      <c r="U89" s="236" t="s">
        <v>1201</v>
      </c>
      <c r="V89" s="236" t="s">
        <v>1202</v>
      </c>
      <c r="W89" s="103"/>
      <c r="Y89" s="103"/>
      <c r="AA89" s="243">
        <f>IF(OR(J89="Fail",ISBLANK(J89)),INDEX('Issue Code Table'!C:C,MATCH(N:N,'Issue Code Table'!A:A,0)),IF(M89="Critical",6,IF(M89="Significant",5,IF(M89="Moderate",3,2))))</f>
        <v>5</v>
      </c>
    </row>
    <row r="90" spans="1:27" ht="250" x14ac:dyDescent="0.35">
      <c r="A90" s="236" t="s">
        <v>1203</v>
      </c>
      <c r="B90" s="257" t="s">
        <v>203</v>
      </c>
      <c r="C90" s="261" t="s">
        <v>204</v>
      </c>
      <c r="D90" s="236" t="s">
        <v>245</v>
      </c>
      <c r="E90" s="236" t="s">
        <v>1204</v>
      </c>
      <c r="F90" s="236" t="s">
        <v>1205</v>
      </c>
      <c r="G90" s="236" t="s">
        <v>1206</v>
      </c>
      <c r="H90" s="257" t="s">
        <v>1207</v>
      </c>
      <c r="I90" s="249"/>
      <c r="J90" s="242"/>
      <c r="K90" s="258" t="s">
        <v>1208</v>
      </c>
      <c r="L90" s="249"/>
      <c r="M90" s="249" t="s">
        <v>146</v>
      </c>
      <c r="N90" s="249" t="s">
        <v>1163</v>
      </c>
      <c r="O90" s="241" t="s">
        <v>1164</v>
      </c>
      <c r="P90" s="102"/>
      <c r="Q90" s="258" t="s">
        <v>1209</v>
      </c>
      <c r="R90" s="258" t="s">
        <v>1210</v>
      </c>
      <c r="S90" s="236" t="s">
        <v>1211</v>
      </c>
      <c r="T90" s="236" t="s">
        <v>1212</v>
      </c>
      <c r="U90" s="236" t="s">
        <v>1213</v>
      </c>
      <c r="V90" s="236" t="s">
        <v>1214</v>
      </c>
      <c r="W90" s="103"/>
      <c r="Y90" s="103"/>
      <c r="AA90" s="243">
        <f>IF(OR(J90="Fail",ISBLANK(J90)),INDEX('Issue Code Table'!C:C,MATCH(N:N,'Issue Code Table'!A:A,0)),IF(M90="Critical",6,IF(M90="Significant",5,IF(M90="Moderate",3,2))))</f>
        <v>5</v>
      </c>
    </row>
    <row r="91" spans="1:27" ht="275" x14ac:dyDescent="0.35">
      <c r="A91" s="236" t="s">
        <v>1215</v>
      </c>
      <c r="B91" s="257" t="s">
        <v>203</v>
      </c>
      <c r="C91" s="261" t="s">
        <v>204</v>
      </c>
      <c r="D91" s="236" t="s">
        <v>245</v>
      </c>
      <c r="E91" s="236" t="s">
        <v>1216</v>
      </c>
      <c r="F91" s="236" t="s">
        <v>1217</v>
      </c>
      <c r="G91" s="236" t="s">
        <v>1218</v>
      </c>
      <c r="H91" s="257" t="s">
        <v>1219</v>
      </c>
      <c r="I91" s="249"/>
      <c r="J91" s="242"/>
      <c r="K91" s="258" t="s">
        <v>1220</v>
      </c>
      <c r="L91" s="249"/>
      <c r="M91" s="249" t="s">
        <v>146</v>
      </c>
      <c r="N91" s="249" t="s">
        <v>1163</v>
      </c>
      <c r="O91" s="241" t="s">
        <v>1164</v>
      </c>
      <c r="P91" s="102"/>
      <c r="Q91" s="258" t="s">
        <v>1209</v>
      </c>
      <c r="R91" s="258" t="s">
        <v>1221</v>
      </c>
      <c r="S91" s="236" t="s">
        <v>1222</v>
      </c>
      <c r="T91" s="236" t="s">
        <v>1223</v>
      </c>
      <c r="U91" s="236" t="s">
        <v>1224</v>
      </c>
      <c r="V91" s="236" t="s">
        <v>1225</v>
      </c>
      <c r="W91" s="103"/>
      <c r="Y91" s="103"/>
      <c r="AA91" s="243">
        <f>IF(OR(J91="Fail",ISBLANK(J91)),INDEX('Issue Code Table'!C:C,MATCH(N:N,'Issue Code Table'!A:A,0)),IF(M91="Critical",6,IF(M91="Significant",5,IF(M91="Moderate",3,2))))</f>
        <v>5</v>
      </c>
    </row>
    <row r="92" spans="1:27" ht="137.5" x14ac:dyDescent="0.35">
      <c r="A92" s="236" t="s">
        <v>1226</v>
      </c>
      <c r="B92" s="257" t="s">
        <v>203</v>
      </c>
      <c r="C92" s="261" t="s">
        <v>204</v>
      </c>
      <c r="D92" s="236" t="s">
        <v>245</v>
      </c>
      <c r="E92" s="236" t="s">
        <v>1227</v>
      </c>
      <c r="F92" s="236" t="s">
        <v>1228</v>
      </c>
      <c r="G92" s="236" t="s">
        <v>1229</v>
      </c>
      <c r="H92" s="257" t="s">
        <v>1230</v>
      </c>
      <c r="I92" s="249"/>
      <c r="J92" s="242"/>
      <c r="K92" s="258" t="s">
        <v>1231</v>
      </c>
      <c r="L92" s="249"/>
      <c r="M92" s="259" t="s">
        <v>146</v>
      </c>
      <c r="N92" s="259" t="s">
        <v>251</v>
      </c>
      <c r="O92" s="241" t="s">
        <v>252</v>
      </c>
      <c r="P92" s="102"/>
      <c r="Q92" s="258" t="s">
        <v>1209</v>
      </c>
      <c r="R92" s="258" t="s">
        <v>1232</v>
      </c>
      <c r="S92" s="236" t="s">
        <v>1233</v>
      </c>
      <c r="T92" s="236" t="s">
        <v>1234</v>
      </c>
      <c r="U92" s="236" t="s">
        <v>1235</v>
      </c>
      <c r="V92" s="268" t="s">
        <v>1236</v>
      </c>
      <c r="W92" s="103"/>
      <c r="Y92" s="103"/>
      <c r="AA92" s="243">
        <f>IF(OR(J92="Fail",ISBLANK(J92)),INDEX('Issue Code Table'!C:C,MATCH(N:N,'Issue Code Table'!A:A,0)),IF(M92="Critical",6,IF(M92="Significant",5,IF(M92="Moderate",3,2))))</f>
        <v>5</v>
      </c>
    </row>
    <row r="93" spans="1:27" ht="100" x14ac:dyDescent="0.35">
      <c r="A93" s="236" t="s">
        <v>1237</v>
      </c>
      <c r="B93" s="257" t="s">
        <v>203</v>
      </c>
      <c r="C93" s="261" t="s">
        <v>204</v>
      </c>
      <c r="D93" s="236" t="s">
        <v>245</v>
      </c>
      <c r="E93" s="236" t="s">
        <v>1238</v>
      </c>
      <c r="F93" s="236" t="s">
        <v>1239</v>
      </c>
      <c r="G93" s="236" t="s">
        <v>1240</v>
      </c>
      <c r="H93" s="257" t="s">
        <v>1241</v>
      </c>
      <c r="I93" s="249"/>
      <c r="J93" s="242"/>
      <c r="K93" s="258" t="s">
        <v>1242</v>
      </c>
      <c r="L93" s="249"/>
      <c r="M93" s="259" t="s">
        <v>146</v>
      </c>
      <c r="N93" s="259" t="s">
        <v>251</v>
      </c>
      <c r="O93" s="241" t="s">
        <v>252</v>
      </c>
      <c r="P93" s="102"/>
      <c r="Q93" s="258" t="s">
        <v>1243</v>
      </c>
      <c r="R93" s="258" t="s">
        <v>1244</v>
      </c>
      <c r="S93" s="236" t="s">
        <v>1245</v>
      </c>
      <c r="T93" s="236" t="s">
        <v>1246</v>
      </c>
      <c r="U93" s="236" t="s">
        <v>1247</v>
      </c>
      <c r="V93" s="268" t="s">
        <v>1248</v>
      </c>
      <c r="W93" s="103"/>
      <c r="Y93" s="103"/>
      <c r="AA93" s="243">
        <f>IF(OR(J93="Fail",ISBLANK(J93)),INDEX('Issue Code Table'!C:C,MATCH(N:N,'Issue Code Table'!A:A,0)),IF(M93="Critical",6,IF(M93="Significant",5,IF(M93="Moderate",3,2))))</f>
        <v>5</v>
      </c>
    </row>
    <row r="94" spans="1:27" ht="150" x14ac:dyDescent="0.35">
      <c r="A94" s="236" t="s">
        <v>1249</v>
      </c>
      <c r="B94" s="236" t="s">
        <v>150</v>
      </c>
      <c r="C94" s="267" t="s">
        <v>151</v>
      </c>
      <c r="D94" s="236" t="s">
        <v>245</v>
      </c>
      <c r="E94" s="236" t="s">
        <v>1250</v>
      </c>
      <c r="F94" s="236" t="s">
        <v>1251</v>
      </c>
      <c r="G94" s="236" t="s">
        <v>1252</v>
      </c>
      <c r="H94" s="257" t="s">
        <v>1253</v>
      </c>
      <c r="I94" s="249"/>
      <c r="J94" s="242"/>
      <c r="K94" s="258" t="s">
        <v>1254</v>
      </c>
      <c r="L94" s="249"/>
      <c r="M94" s="249" t="s">
        <v>146</v>
      </c>
      <c r="N94" s="249" t="s">
        <v>380</v>
      </c>
      <c r="O94" s="241" t="s">
        <v>381</v>
      </c>
      <c r="P94" s="102"/>
      <c r="Q94" s="258" t="s">
        <v>1243</v>
      </c>
      <c r="R94" s="258" t="s">
        <v>1255</v>
      </c>
      <c r="S94" s="236" t="s">
        <v>1256</v>
      </c>
      <c r="T94" s="236" t="s">
        <v>1257</v>
      </c>
      <c r="U94" s="236" t="s">
        <v>1258</v>
      </c>
      <c r="V94" s="268" t="s">
        <v>1259</v>
      </c>
      <c r="W94" s="103"/>
      <c r="Y94" s="103"/>
      <c r="AA94" s="243">
        <f>IF(OR(J94="Fail",ISBLANK(J94)),INDEX('Issue Code Table'!C:C,MATCH(N:N,'Issue Code Table'!A:A,0)),IF(M94="Critical",6,IF(M94="Significant",5,IF(M94="Moderate",3,2))))</f>
        <v>5</v>
      </c>
    </row>
    <row r="95" spans="1:27" ht="75" x14ac:dyDescent="0.35">
      <c r="A95" s="236" t="s">
        <v>1260</v>
      </c>
      <c r="B95" s="236" t="s">
        <v>150</v>
      </c>
      <c r="C95" s="267" t="s">
        <v>151</v>
      </c>
      <c r="D95" s="236" t="s">
        <v>245</v>
      </c>
      <c r="E95" s="236" t="s">
        <v>1261</v>
      </c>
      <c r="F95" s="236" t="s">
        <v>1262</v>
      </c>
      <c r="G95" s="236" t="s">
        <v>1263</v>
      </c>
      <c r="H95" s="257" t="s">
        <v>1264</v>
      </c>
      <c r="I95" s="249"/>
      <c r="J95" s="242"/>
      <c r="K95" s="258" t="s">
        <v>1265</v>
      </c>
      <c r="L95" s="249"/>
      <c r="M95" s="249" t="s">
        <v>146</v>
      </c>
      <c r="N95" s="249" t="s">
        <v>380</v>
      </c>
      <c r="O95" s="241" t="s">
        <v>381</v>
      </c>
      <c r="P95" s="102"/>
      <c r="Q95" s="258" t="s">
        <v>1243</v>
      </c>
      <c r="R95" s="258" t="s">
        <v>1266</v>
      </c>
      <c r="S95" s="236" t="s">
        <v>1267</v>
      </c>
      <c r="T95" s="236" t="s">
        <v>1268</v>
      </c>
      <c r="U95" s="236" t="s">
        <v>1269</v>
      </c>
      <c r="V95" s="268" t="s">
        <v>1270</v>
      </c>
      <c r="W95" s="103"/>
      <c r="Y95" s="103"/>
      <c r="AA95" s="243">
        <f>IF(OR(J95="Fail",ISBLANK(J95)),INDEX('Issue Code Table'!C:C,MATCH(N:N,'Issue Code Table'!A:A,0)),IF(M95="Critical",6,IF(M95="Significant",5,IF(M95="Moderate",3,2))))</f>
        <v>5</v>
      </c>
    </row>
    <row r="96" spans="1:27" ht="100" x14ac:dyDescent="0.35">
      <c r="A96" s="236" t="s">
        <v>1271</v>
      </c>
      <c r="B96" s="236" t="s">
        <v>526</v>
      </c>
      <c r="C96" s="267" t="s">
        <v>527</v>
      </c>
      <c r="D96" s="236" t="s">
        <v>245</v>
      </c>
      <c r="E96" s="236" t="s">
        <v>1272</v>
      </c>
      <c r="F96" s="236" t="s">
        <v>1273</v>
      </c>
      <c r="G96" s="236" t="s">
        <v>1274</v>
      </c>
      <c r="H96" s="257" t="s">
        <v>1275</v>
      </c>
      <c r="I96" s="249"/>
      <c r="J96" s="242"/>
      <c r="K96" s="258" t="s">
        <v>1276</v>
      </c>
      <c r="L96" s="249"/>
      <c r="M96" s="249" t="s">
        <v>146</v>
      </c>
      <c r="N96" s="249" t="s">
        <v>380</v>
      </c>
      <c r="O96" s="241" t="s">
        <v>381</v>
      </c>
      <c r="P96" s="102"/>
      <c r="Q96" s="258" t="s">
        <v>1243</v>
      </c>
      <c r="R96" s="258" t="s">
        <v>1277</v>
      </c>
      <c r="S96" s="236" t="s">
        <v>1278</v>
      </c>
      <c r="T96" s="236" t="s">
        <v>1279</v>
      </c>
      <c r="U96" s="236" t="s">
        <v>1280</v>
      </c>
      <c r="V96" s="268" t="s">
        <v>1281</v>
      </c>
      <c r="W96" s="103"/>
      <c r="Y96" s="103"/>
      <c r="AA96" s="243">
        <f>IF(OR(J96="Fail",ISBLANK(J96)),INDEX('Issue Code Table'!C:C,MATCH(N:N,'Issue Code Table'!A:A,0)),IF(M96="Critical",6,IF(M96="Significant",5,IF(M96="Moderate",3,2))))</f>
        <v>5</v>
      </c>
    </row>
    <row r="97" spans="1:27" ht="100" x14ac:dyDescent="0.35">
      <c r="A97" s="236" t="s">
        <v>1282</v>
      </c>
      <c r="B97" s="236" t="s">
        <v>526</v>
      </c>
      <c r="C97" s="267" t="s">
        <v>527</v>
      </c>
      <c r="D97" s="236" t="s">
        <v>245</v>
      </c>
      <c r="E97" s="236" t="s">
        <v>1283</v>
      </c>
      <c r="F97" s="236" t="s">
        <v>1284</v>
      </c>
      <c r="G97" s="236" t="s">
        <v>1285</v>
      </c>
      <c r="H97" s="257" t="s">
        <v>1286</v>
      </c>
      <c r="I97" s="249"/>
      <c r="J97" s="242"/>
      <c r="K97" s="258" t="s">
        <v>1287</v>
      </c>
      <c r="L97" s="249"/>
      <c r="M97" s="249" t="s">
        <v>146</v>
      </c>
      <c r="N97" s="249" t="s">
        <v>380</v>
      </c>
      <c r="O97" s="241" t="s">
        <v>381</v>
      </c>
      <c r="P97" s="102"/>
      <c r="Q97" s="258" t="s">
        <v>1243</v>
      </c>
      <c r="R97" s="258" t="s">
        <v>1288</v>
      </c>
      <c r="S97" s="236" t="s">
        <v>1289</v>
      </c>
      <c r="T97" s="236" t="s">
        <v>1290</v>
      </c>
      <c r="U97" s="236" t="s">
        <v>1291</v>
      </c>
      <c r="V97" s="268" t="s">
        <v>1292</v>
      </c>
      <c r="W97" s="103"/>
      <c r="Y97" s="103"/>
      <c r="AA97" s="243">
        <f>IF(OR(J97="Fail",ISBLANK(J97)),INDEX('Issue Code Table'!C:C,MATCH(N:N,'Issue Code Table'!A:A,0)),IF(M97="Critical",6,IF(M97="Significant",5,IF(M97="Moderate",3,2))))</f>
        <v>5</v>
      </c>
    </row>
    <row r="98" spans="1:27" ht="100" x14ac:dyDescent="0.35">
      <c r="A98" s="236" t="s">
        <v>1293</v>
      </c>
      <c r="B98" s="257" t="s">
        <v>203</v>
      </c>
      <c r="C98" s="261" t="s">
        <v>204</v>
      </c>
      <c r="D98" s="236" t="s">
        <v>245</v>
      </c>
      <c r="E98" s="236" t="s">
        <v>1294</v>
      </c>
      <c r="F98" s="236" t="s">
        <v>1295</v>
      </c>
      <c r="G98" s="236" t="s">
        <v>1296</v>
      </c>
      <c r="H98" s="257" t="s">
        <v>1297</v>
      </c>
      <c r="I98" s="249"/>
      <c r="J98" s="242"/>
      <c r="K98" s="258" t="s">
        <v>1298</v>
      </c>
      <c r="L98" s="249"/>
      <c r="M98" s="249" t="s">
        <v>146</v>
      </c>
      <c r="N98" s="249" t="s">
        <v>251</v>
      </c>
      <c r="O98" s="241" t="s">
        <v>252</v>
      </c>
      <c r="P98" s="102"/>
      <c r="Q98" s="258" t="s">
        <v>1299</v>
      </c>
      <c r="R98" s="258" t="s">
        <v>1300</v>
      </c>
      <c r="S98" s="236" t="s">
        <v>1301</v>
      </c>
      <c r="T98" s="236" t="s">
        <v>1302</v>
      </c>
      <c r="U98" s="236" t="s">
        <v>1303</v>
      </c>
      <c r="V98" s="268" t="s">
        <v>1304</v>
      </c>
      <c r="W98" s="103"/>
      <c r="Y98" s="103"/>
      <c r="AA98" s="243">
        <f>IF(OR(J98="Fail",ISBLANK(J98)),INDEX('Issue Code Table'!C:C,MATCH(N:N,'Issue Code Table'!A:A,0)),IF(M98="Critical",6,IF(M98="Significant",5,IF(M98="Moderate",3,2))))</f>
        <v>5</v>
      </c>
    </row>
    <row r="99" spans="1:27" ht="112.5" x14ac:dyDescent="0.35">
      <c r="A99" s="236" t="s">
        <v>1305</v>
      </c>
      <c r="B99" s="257" t="s">
        <v>203</v>
      </c>
      <c r="C99" s="261" t="s">
        <v>204</v>
      </c>
      <c r="D99" s="236" t="s">
        <v>245</v>
      </c>
      <c r="E99" s="236" t="s">
        <v>1306</v>
      </c>
      <c r="F99" s="236" t="s">
        <v>1307</v>
      </c>
      <c r="G99" s="236" t="s">
        <v>1308</v>
      </c>
      <c r="H99" s="257" t="s">
        <v>465</v>
      </c>
      <c r="I99" s="249"/>
      <c r="J99" s="242"/>
      <c r="K99" s="258" t="s">
        <v>1309</v>
      </c>
      <c r="L99" s="249"/>
      <c r="M99" s="249" t="s">
        <v>146</v>
      </c>
      <c r="N99" s="249" t="s">
        <v>251</v>
      </c>
      <c r="O99" s="241" t="s">
        <v>252</v>
      </c>
      <c r="P99" s="102"/>
      <c r="Q99" s="258" t="s">
        <v>1299</v>
      </c>
      <c r="R99" s="258" t="s">
        <v>1310</v>
      </c>
      <c r="S99" s="236" t="s">
        <v>1311</v>
      </c>
      <c r="T99" s="236" t="s">
        <v>1312</v>
      </c>
      <c r="U99" s="236" t="s">
        <v>1313</v>
      </c>
      <c r="V99" s="268" t="s">
        <v>1314</v>
      </c>
      <c r="W99" s="103"/>
      <c r="Y99" s="103"/>
      <c r="AA99" s="243">
        <f>IF(OR(J99="Fail",ISBLANK(J99)),INDEX('Issue Code Table'!C:C,MATCH(N:N,'Issue Code Table'!A:A,0)),IF(M99="Critical",6,IF(M99="Significant",5,IF(M99="Moderate",3,2))))</f>
        <v>5</v>
      </c>
    </row>
    <row r="100" spans="1:27" ht="100" x14ac:dyDescent="0.35">
      <c r="A100" s="236" t="s">
        <v>1315</v>
      </c>
      <c r="B100" s="257" t="s">
        <v>203</v>
      </c>
      <c r="C100" s="261" t="s">
        <v>204</v>
      </c>
      <c r="D100" s="236" t="s">
        <v>245</v>
      </c>
      <c r="E100" s="236" t="s">
        <v>1316</v>
      </c>
      <c r="F100" s="236" t="s">
        <v>1317</v>
      </c>
      <c r="G100" s="236" t="s">
        <v>1318</v>
      </c>
      <c r="H100" s="257" t="s">
        <v>1319</v>
      </c>
      <c r="I100" s="249"/>
      <c r="J100" s="242"/>
      <c r="K100" s="258" t="s">
        <v>1320</v>
      </c>
      <c r="L100" s="249"/>
      <c r="M100" s="249" t="s">
        <v>146</v>
      </c>
      <c r="N100" s="249" t="s">
        <v>251</v>
      </c>
      <c r="O100" s="241" t="s">
        <v>252</v>
      </c>
      <c r="P100" s="102"/>
      <c r="Q100" s="258" t="s">
        <v>1299</v>
      </c>
      <c r="R100" s="258" t="s">
        <v>1321</v>
      </c>
      <c r="S100" s="236" t="s">
        <v>1311</v>
      </c>
      <c r="T100" s="236" t="s">
        <v>1322</v>
      </c>
      <c r="U100" s="236" t="s">
        <v>1323</v>
      </c>
      <c r="V100" s="268" t="s">
        <v>1324</v>
      </c>
      <c r="W100" s="103"/>
      <c r="Y100" s="103"/>
      <c r="AA100" s="243">
        <f>IF(OR(J100="Fail",ISBLANK(J100)),INDEX('Issue Code Table'!C:C,MATCH(N:N,'Issue Code Table'!A:A,0)),IF(M100="Critical",6,IF(M100="Significant",5,IF(M100="Moderate",3,2))))</f>
        <v>5</v>
      </c>
    </row>
    <row r="101" spans="1:27" ht="100" x14ac:dyDescent="0.35">
      <c r="A101" s="236" t="s">
        <v>1325</v>
      </c>
      <c r="B101" s="257" t="s">
        <v>203</v>
      </c>
      <c r="C101" s="261" t="s">
        <v>204</v>
      </c>
      <c r="D101" s="236" t="s">
        <v>245</v>
      </c>
      <c r="E101" s="236" t="s">
        <v>1326</v>
      </c>
      <c r="F101" s="236" t="s">
        <v>1327</v>
      </c>
      <c r="G101" s="236" t="s">
        <v>1328</v>
      </c>
      <c r="H101" s="257" t="s">
        <v>1329</v>
      </c>
      <c r="I101" s="249"/>
      <c r="J101" s="242"/>
      <c r="K101" s="258" t="s">
        <v>1330</v>
      </c>
      <c r="L101" s="249"/>
      <c r="M101" s="249" t="s">
        <v>146</v>
      </c>
      <c r="N101" s="249" t="s">
        <v>251</v>
      </c>
      <c r="O101" s="241" t="s">
        <v>252</v>
      </c>
      <c r="P101" s="102"/>
      <c r="Q101" s="258" t="s">
        <v>1299</v>
      </c>
      <c r="R101" s="258" t="s">
        <v>1331</v>
      </c>
      <c r="S101" s="236" t="s">
        <v>1311</v>
      </c>
      <c r="T101" s="236" t="s">
        <v>1332</v>
      </c>
      <c r="U101" s="236" t="s">
        <v>1333</v>
      </c>
      <c r="V101" s="268" t="s">
        <v>1334</v>
      </c>
      <c r="W101" s="103"/>
      <c r="Y101" s="103"/>
      <c r="AA101" s="243">
        <f>IF(OR(J101="Fail",ISBLANK(J101)),INDEX('Issue Code Table'!C:C,MATCH(N:N,'Issue Code Table'!A:A,0)),IF(M101="Critical",6,IF(M101="Significant",5,IF(M101="Moderate",3,2))))</f>
        <v>5</v>
      </c>
    </row>
    <row r="102" spans="1:27" ht="75" x14ac:dyDescent="0.35">
      <c r="A102" s="236" t="s">
        <v>1335</v>
      </c>
      <c r="B102" s="257" t="s">
        <v>203</v>
      </c>
      <c r="C102" s="261" t="s">
        <v>283</v>
      </c>
      <c r="D102" s="236" t="s">
        <v>245</v>
      </c>
      <c r="E102" s="236" t="s">
        <v>1336</v>
      </c>
      <c r="F102" s="236" t="s">
        <v>1337</v>
      </c>
      <c r="G102" s="236" t="s">
        <v>1338</v>
      </c>
      <c r="H102" s="257" t="s">
        <v>1339</v>
      </c>
      <c r="I102" s="249"/>
      <c r="J102" s="242"/>
      <c r="K102" s="258" t="s">
        <v>1340</v>
      </c>
      <c r="L102" s="258"/>
      <c r="M102" s="97" t="s">
        <v>146</v>
      </c>
      <c r="N102" s="264" t="s">
        <v>251</v>
      </c>
      <c r="O102" s="241" t="s">
        <v>252</v>
      </c>
      <c r="P102" s="102"/>
      <c r="Q102" s="258" t="s">
        <v>1341</v>
      </c>
      <c r="R102" s="258" t="s">
        <v>1342</v>
      </c>
      <c r="S102" s="236" t="s">
        <v>1343</v>
      </c>
      <c r="T102" s="236" t="s">
        <v>1344</v>
      </c>
      <c r="U102" s="236" t="s">
        <v>1345</v>
      </c>
      <c r="V102" s="268" t="s">
        <v>1346</v>
      </c>
      <c r="W102" s="103"/>
      <c r="Y102" s="103"/>
      <c r="AA102" s="243">
        <f>IF(OR(J102="Fail",ISBLANK(J102)),INDEX('Issue Code Table'!C:C,MATCH(N:N,'Issue Code Table'!A:A,0)),IF(M102="Critical",6,IF(M102="Significant",5,IF(M102="Moderate",3,2))))</f>
        <v>5</v>
      </c>
    </row>
    <row r="103" spans="1:27" ht="125" x14ac:dyDescent="0.35">
      <c r="A103" s="236" t="s">
        <v>1347</v>
      </c>
      <c r="B103" s="257" t="s">
        <v>526</v>
      </c>
      <c r="C103" s="261" t="s">
        <v>1348</v>
      </c>
      <c r="D103" s="236" t="s">
        <v>245</v>
      </c>
      <c r="E103" s="236" t="s">
        <v>1349</v>
      </c>
      <c r="F103" s="236" t="s">
        <v>1350</v>
      </c>
      <c r="G103" s="236" t="s">
        <v>1351</v>
      </c>
      <c r="H103" s="257" t="s">
        <v>1352</v>
      </c>
      <c r="I103" s="249"/>
      <c r="J103" s="242"/>
      <c r="K103" s="258" t="s">
        <v>1353</v>
      </c>
      <c r="L103" s="258"/>
      <c r="M103" s="97" t="s">
        <v>146</v>
      </c>
      <c r="N103" s="264" t="s">
        <v>1354</v>
      </c>
      <c r="O103" s="241" t="s">
        <v>1355</v>
      </c>
      <c r="P103" s="102"/>
      <c r="Q103" s="258" t="s">
        <v>1341</v>
      </c>
      <c r="R103" s="258" t="s">
        <v>1356</v>
      </c>
      <c r="S103" s="236" t="s">
        <v>1357</v>
      </c>
      <c r="T103" s="236" t="s">
        <v>1358</v>
      </c>
      <c r="U103" s="236" t="s">
        <v>1359</v>
      </c>
      <c r="V103" s="268" t="s">
        <v>1360</v>
      </c>
      <c r="W103" s="103"/>
      <c r="Y103" s="103"/>
      <c r="AA103" s="243">
        <f>IF(OR(J103="Fail",ISBLANK(J103)),INDEX('Issue Code Table'!C:C,MATCH(N:N,'Issue Code Table'!A:A,0)),IF(M103="Critical",6,IF(M103="Significant",5,IF(M103="Moderate",3,2))))</f>
        <v>6</v>
      </c>
    </row>
    <row r="104" spans="1:27" ht="262.5" x14ac:dyDescent="0.35">
      <c r="A104" s="236" t="s">
        <v>1361</v>
      </c>
      <c r="B104" s="257" t="s">
        <v>1105</v>
      </c>
      <c r="C104" s="261" t="s">
        <v>1106</v>
      </c>
      <c r="D104" s="236" t="s">
        <v>231</v>
      </c>
      <c r="E104" s="236" t="s">
        <v>1362</v>
      </c>
      <c r="F104" s="236" t="s">
        <v>1363</v>
      </c>
      <c r="G104" s="236" t="s">
        <v>1364</v>
      </c>
      <c r="H104" s="257" t="s">
        <v>1365</v>
      </c>
      <c r="I104" s="249"/>
      <c r="J104" s="242"/>
      <c r="K104" s="258" t="s">
        <v>1366</v>
      </c>
      <c r="L104" s="258"/>
      <c r="M104" s="97" t="s">
        <v>146</v>
      </c>
      <c r="N104" s="264" t="s">
        <v>1354</v>
      </c>
      <c r="O104" s="241" t="s">
        <v>1355</v>
      </c>
      <c r="P104" s="102"/>
      <c r="Q104" s="258" t="s">
        <v>1341</v>
      </c>
      <c r="R104" s="258" t="s">
        <v>1367</v>
      </c>
      <c r="S104" s="236" t="s">
        <v>1368</v>
      </c>
      <c r="T104" s="236" t="s">
        <v>1369</v>
      </c>
      <c r="U104" s="236" t="s">
        <v>1370</v>
      </c>
      <c r="V104" s="268" t="s">
        <v>1371</v>
      </c>
      <c r="W104" s="103"/>
      <c r="Y104" s="103"/>
      <c r="AA104" s="243">
        <f>IF(OR(J104="Fail",ISBLANK(J104)),INDEX('Issue Code Table'!C:C,MATCH(N:N,'Issue Code Table'!A:A,0)),IF(M104="Critical",6,IF(M104="Significant",5,IF(M104="Moderate",3,2))))</f>
        <v>6</v>
      </c>
    </row>
    <row r="105" spans="1:27" ht="350" x14ac:dyDescent="0.35">
      <c r="A105" s="236" t="s">
        <v>1372</v>
      </c>
      <c r="B105" s="257" t="s">
        <v>1105</v>
      </c>
      <c r="C105" s="261" t="s">
        <v>1106</v>
      </c>
      <c r="D105" s="236" t="s">
        <v>231</v>
      </c>
      <c r="E105" s="236" t="s">
        <v>1373</v>
      </c>
      <c r="F105" s="236" t="s">
        <v>1374</v>
      </c>
      <c r="G105" s="236" t="s">
        <v>1375</v>
      </c>
      <c r="H105" s="257" t="s">
        <v>1376</v>
      </c>
      <c r="I105" s="249"/>
      <c r="J105" s="242"/>
      <c r="K105" s="258" t="s">
        <v>1377</v>
      </c>
      <c r="L105" s="258"/>
      <c r="M105" s="97" t="s">
        <v>146</v>
      </c>
      <c r="N105" s="264" t="s">
        <v>1354</v>
      </c>
      <c r="O105" s="241" t="s">
        <v>1355</v>
      </c>
      <c r="P105" s="102"/>
      <c r="Q105" s="258" t="s">
        <v>1341</v>
      </c>
      <c r="R105" s="258" t="s">
        <v>1378</v>
      </c>
      <c r="S105" s="236" t="s">
        <v>1379</v>
      </c>
      <c r="T105" s="236" t="s">
        <v>1380</v>
      </c>
      <c r="U105" s="236" t="s">
        <v>1381</v>
      </c>
      <c r="V105" s="268" t="s">
        <v>1382</v>
      </c>
      <c r="W105" s="103"/>
      <c r="Y105" s="103"/>
      <c r="AA105" s="243">
        <f>IF(OR(J105="Fail",ISBLANK(J105)),INDEX('Issue Code Table'!C:C,MATCH(N:N,'Issue Code Table'!A:A,0)),IF(M105="Critical",6,IF(M105="Significant",5,IF(M105="Moderate",3,2))))</f>
        <v>6</v>
      </c>
    </row>
    <row r="106" spans="1:27" ht="387.5" x14ac:dyDescent="0.35">
      <c r="A106" s="236" t="s">
        <v>1383</v>
      </c>
      <c r="B106" s="257" t="s">
        <v>203</v>
      </c>
      <c r="C106" s="261" t="s">
        <v>283</v>
      </c>
      <c r="D106" s="236" t="s">
        <v>231</v>
      </c>
      <c r="E106" s="236" t="s">
        <v>1384</v>
      </c>
      <c r="F106" s="236" t="s">
        <v>1385</v>
      </c>
      <c r="G106" s="236" t="s">
        <v>1386</v>
      </c>
      <c r="H106" s="257" t="s">
        <v>1387</v>
      </c>
      <c r="I106" s="249"/>
      <c r="J106" s="242"/>
      <c r="K106" s="258" t="s">
        <v>1388</v>
      </c>
      <c r="L106" s="258"/>
      <c r="M106" s="97" t="s">
        <v>146</v>
      </c>
      <c r="N106" s="264" t="s">
        <v>251</v>
      </c>
      <c r="O106" s="241" t="s">
        <v>252</v>
      </c>
      <c r="P106" s="102"/>
      <c r="Q106" s="258" t="s">
        <v>1341</v>
      </c>
      <c r="R106" s="258" t="s">
        <v>1389</v>
      </c>
      <c r="S106" s="236" t="s">
        <v>1390</v>
      </c>
      <c r="T106" s="236" t="s">
        <v>1391</v>
      </c>
      <c r="U106" s="236" t="s">
        <v>1392</v>
      </c>
      <c r="V106" s="268" t="s">
        <v>1393</v>
      </c>
      <c r="W106" s="103"/>
      <c r="Y106" s="103"/>
      <c r="AA106" s="243">
        <f>IF(OR(J106="Fail",ISBLANK(J106)),INDEX('Issue Code Table'!C:C,MATCH(N:N,'Issue Code Table'!A:A,0)),IF(M106="Critical",6,IF(M106="Significant",5,IF(M106="Moderate",3,2))))</f>
        <v>5</v>
      </c>
    </row>
    <row r="107" spans="1:27" ht="87.5" x14ac:dyDescent="0.35">
      <c r="A107" s="236" t="s">
        <v>1394</v>
      </c>
      <c r="B107" s="257" t="s">
        <v>178</v>
      </c>
      <c r="C107" s="261" t="s">
        <v>1395</v>
      </c>
      <c r="D107" s="236" t="s">
        <v>231</v>
      </c>
      <c r="E107" s="236" t="s">
        <v>1396</v>
      </c>
      <c r="F107" s="236" t="s">
        <v>1397</v>
      </c>
      <c r="G107" s="236" t="s">
        <v>1398</v>
      </c>
      <c r="H107" s="257" t="s">
        <v>1399</v>
      </c>
      <c r="I107" s="249"/>
      <c r="J107" s="242"/>
      <c r="K107" s="258" t="s">
        <v>1400</v>
      </c>
      <c r="L107" s="249"/>
      <c r="M107" s="249" t="s">
        <v>157</v>
      </c>
      <c r="N107" s="249" t="s">
        <v>1401</v>
      </c>
      <c r="O107" s="241" t="s">
        <v>1402</v>
      </c>
      <c r="P107" s="102"/>
      <c r="Q107" s="258" t="s">
        <v>1403</v>
      </c>
      <c r="R107" s="258" t="s">
        <v>1404</v>
      </c>
      <c r="S107" s="236" t="s">
        <v>1405</v>
      </c>
      <c r="T107" s="236" t="s">
        <v>1406</v>
      </c>
      <c r="U107" s="236" t="s">
        <v>1407</v>
      </c>
      <c r="V107" s="236"/>
      <c r="W107" s="103"/>
      <c r="Y107" s="103"/>
      <c r="AA107" s="243">
        <f>IF(OR(J107="Fail",ISBLANK(J107)),INDEX('Issue Code Table'!C:C,MATCH(N:N,'Issue Code Table'!A:A,0)),IF(M107="Critical",6,IF(M107="Significant",5,IF(M107="Moderate",3,2))))</f>
        <v>4</v>
      </c>
    </row>
    <row r="108" spans="1:27" ht="100" x14ac:dyDescent="0.35">
      <c r="A108" s="236" t="s">
        <v>1408</v>
      </c>
      <c r="B108" s="257" t="s">
        <v>1143</v>
      </c>
      <c r="C108" s="261" t="s">
        <v>1144</v>
      </c>
      <c r="D108" s="236" t="s">
        <v>231</v>
      </c>
      <c r="E108" s="236" t="s">
        <v>1409</v>
      </c>
      <c r="F108" s="236" t="s">
        <v>1410</v>
      </c>
      <c r="G108" s="236" t="s">
        <v>1411</v>
      </c>
      <c r="H108" s="257" t="s">
        <v>1412</v>
      </c>
      <c r="I108" s="249"/>
      <c r="J108" s="242"/>
      <c r="K108" s="258" t="s">
        <v>1413</v>
      </c>
      <c r="L108" s="249"/>
      <c r="M108" s="249" t="s">
        <v>157</v>
      </c>
      <c r="N108" s="249" t="s">
        <v>1414</v>
      </c>
      <c r="O108" s="241" t="s">
        <v>1415</v>
      </c>
      <c r="P108" s="102"/>
      <c r="Q108" s="258" t="s">
        <v>1416</v>
      </c>
      <c r="R108" s="258" t="s">
        <v>1417</v>
      </c>
      <c r="S108" s="236" t="s">
        <v>1418</v>
      </c>
      <c r="T108" s="236" t="s">
        <v>1419</v>
      </c>
      <c r="U108" s="240" t="s">
        <v>1420</v>
      </c>
      <c r="V108" s="236"/>
      <c r="W108" s="103"/>
      <c r="Y108" s="103"/>
      <c r="AA108" s="243">
        <f>IF(OR(J108="Fail",ISBLANK(J108)),INDEX('Issue Code Table'!C:C,MATCH(N:N,'Issue Code Table'!A:A,0)),IF(M108="Critical",6,IF(M108="Significant",5,IF(M108="Moderate",3,2))))</f>
        <v>4</v>
      </c>
    </row>
    <row r="109" spans="1:27" ht="87.5" x14ac:dyDescent="0.35">
      <c r="A109" s="236" t="s">
        <v>1421</v>
      </c>
      <c r="B109" s="257" t="s">
        <v>526</v>
      </c>
      <c r="C109" s="261" t="s">
        <v>1348</v>
      </c>
      <c r="D109" s="236" t="s">
        <v>231</v>
      </c>
      <c r="E109" s="236" t="s">
        <v>1422</v>
      </c>
      <c r="F109" s="236" t="s">
        <v>1423</v>
      </c>
      <c r="G109" s="236" t="s">
        <v>1424</v>
      </c>
      <c r="H109" s="257" t="s">
        <v>1425</v>
      </c>
      <c r="I109" s="249"/>
      <c r="J109" s="242"/>
      <c r="K109" s="258" t="s">
        <v>1426</v>
      </c>
      <c r="L109" s="249"/>
      <c r="M109" s="249" t="s">
        <v>146</v>
      </c>
      <c r="N109" s="249" t="s">
        <v>380</v>
      </c>
      <c r="O109" s="241" t="s">
        <v>381</v>
      </c>
      <c r="P109" s="102"/>
      <c r="Q109" s="258" t="s">
        <v>1416</v>
      </c>
      <c r="R109" s="258" t="s">
        <v>1427</v>
      </c>
      <c r="S109" s="236" t="s">
        <v>1428</v>
      </c>
      <c r="T109" s="236" t="s">
        <v>1429</v>
      </c>
      <c r="U109" s="236" t="s">
        <v>1430</v>
      </c>
      <c r="V109" s="268" t="s">
        <v>1431</v>
      </c>
      <c r="W109" s="103"/>
      <c r="Y109" s="103"/>
      <c r="AA109" s="243">
        <f>IF(OR(J109="Fail",ISBLANK(J109)),INDEX('Issue Code Table'!C:C,MATCH(N:N,'Issue Code Table'!A:A,0)),IF(M109="Critical",6,IF(M109="Significant",5,IF(M109="Moderate",3,2))))</f>
        <v>5</v>
      </c>
    </row>
    <row r="110" spans="1:27" ht="187.5" x14ac:dyDescent="0.35">
      <c r="A110" s="236" t="s">
        <v>1432</v>
      </c>
      <c r="B110" s="257" t="s">
        <v>1143</v>
      </c>
      <c r="C110" s="261" t="s">
        <v>1144</v>
      </c>
      <c r="D110" s="236" t="s">
        <v>231</v>
      </c>
      <c r="E110" s="236" t="s">
        <v>1433</v>
      </c>
      <c r="F110" s="236" t="s">
        <v>1434</v>
      </c>
      <c r="G110" s="236" t="s">
        <v>1435</v>
      </c>
      <c r="H110" s="257" t="s">
        <v>1436</v>
      </c>
      <c r="I110" s="249"/>
      <c r="J110" s="242"/>
      <c r="K110" s="258" t="s">
        <v>1437</v>
      </c>
      <c r="L110" s="249"/>
      <c r="M110" s="249" t="s">
        <v>157</v>
      </c>
      <c r="N110" s="249" t="s">
        <v>1414</v>
      </c>
      <c r="O110" s="241" t="s">
        <v>1415</v>
      </c>
      <c r="P110" s="102"/>
      <c r="Q110" s="258" t="s">
        <v>1438</v>
      </c>
      <c r="R110" s="258" t="s">
        <v>1439</v>
      </c>
      <c r="S110" s="236" t="s">
        <v>1440</v>
      </c>
      <c r="T110" s="236" t="s">
        <v>1441</v>
      </c>
      <c r="U110" s="236" t="s">
        <v>1442</v>
      </c>
      <c r="V110" s="236"/>
      <c r="W110" s="103"/>
      <c r="Y110" s="103"/>
      <c r="AA110" s="243">
        <f>IF(OR(J110="Fail",ISBLANK(J110)),INDEX('Issue Code Table'!C:C,MATCH(N:N,'Issue Code Table'!A:A,0)),IF(M110="Critical",6,IF(M110="Significant",5,IF(M110="Moderate",3,2))))</f>
        <v>4</v>
      </c>
    </row>
    <row r="111" spans="1:27" ht="409.5" x14ac:dyDescent="0.35">
      <c r="A111" s="236" t="s">
        <v>1443</v>
      </c>
      <c r="B111" s="257" t="s">
        <v>1143</v>
      </c>
      <c r="C111" s="261" t="s">
        <v>1144</v>
      </c>
      <c r="D111" s="236" t="s">
        <v>231</v>
      </c>
      <c r="E111" s="236" t="s">
        <v>1444</v>
      </c>
      <c r="F111" s="236" t="s">
        <v>1445</v>
      </c>
      <c r="G111" s="236" t="s">
        <v>1446</v>
      </c>
      <c r="H111" s="257" t="s">
        <v>1447</v>
      </c>
      <c r="I111" s="249"/>
      <c r="J111" s="242"/>
      <c r="K111" s="258" t="s">
        <v>1448</v>
      </c>
      <c r="L111" s="249"/>
      <c r="M111" s="249" t="s">
        <v>157</v>
      </c>
      <c r="N111" s="249" t="s">
        <v>1449</v>
      </c>
      <c r="O111" s="241" t="s">
        <v>1450</v>
      </c>
      <c r="P111" s="102"/>
      <c r="Q111" s="258" t="s">
        <v>1438</v>
      </c>
      <c r="R111" s="258" t="s">
        <v>1451</v>
      </c>
      <c r="S111" s="236" t="s">
        <v>1452</v>
      </c>
      <c r="T111" s="236" t="s">
        <v>1453</v>
      </c>
      <c r="U111" s="236" t="s">
        <v>1454</v>
      </c>
      <c r="V111" s="236"/>
      <c r="W111" s="103"/>
      <c r="Y111" s="103"/>
      <c r="AA111" s="243">
        <f>IF(OR(J111="Fail",ISBLANK(J111)),INDEX('Issue Code Table'!C:C,MATCH(N:N,'Issue Code Table'!A:A,0)),IF(M111="Critical",6,IF(M111="Significant",5,IF(M111="Moderate",3,2))))</f>
        <v>5</v>
      </c>
    </row>
    <row r="112" spans="1:27" ht="87.5" x14ac:dyDescent="0.35">
      <c r="A112" s="236" t="s">
        <v>1455</v>
      </c>
      <c r="B112" s="257" t="s">
        <v>526</v>
      </c>
      <c r="C112" s="267" t="s">
        <v>527</v>
      </c>
      <c r="D112" s="236" t="s">
        <v>231</v>
      </c>
      <c r="E112" s="236" t="s">
        <v>1456</v>
      </c>
      <c r="F112" s="236" t="s">
        <v>1457</v>
      </c>
      <c r="G112" s="236" t="s">
        <v>1458</v>
      </c>
      <c r="H112" s="257" t="s">
        <v>1459</v>
      </c>
      <c r="I112" s="249"/>
      <c r="J112" s="242"/>
      <c r="K112" s="258" t="s">
        <v>1460</v>
      </c>
      <c r="L112" s="249"/>
      <c r="M112" s="249" t="s">
        <v>157</v>
      </c>
      <c r="N112" s="249" t="s">
        <v>200</v>
      </c>
      <c r="O112" s="241" t="s">
        <v>201</v>
      </c>
      <c r="P112" s="102"/>
      <c r="Q112" s="258" t="s">
        <v>1438</v>
      </c>
      <c r="R112" s="258" t="s">
        <v>1461</v>
      </c>
      <c r="S112" s="236" t="s">
        <v>1428</v>
      </c>
      <c r="T112" s="236" t="s">
        <v>1462</v>
      </c>
      <c r="U112" s="236" t="s">
        <v>1463</v>
      </c>
      <c r="V112" s="236"/>
      <c r="W112" s="103"/>
      <c r="Y112" s="103"/>
      <c r="AA112" s="243">
        <f>IF(OR(J112="Fail",ISBLANK(J112)),INDEX('Issue Code Table'!C:C,MATCH(N:N,'Issue Code Table'!A:A,0)),IF(M112="Critical",6,IF(M112="Significant",5,IF(M112="Moderate",3,2))))</f>
        <v>4</v>
      </c>
    </row>
    <row r="113" spans="1:27" ht="162.5" x14ac:dyDescent="0.35">
      <c r="A113" s="236" t="s">
        <v>1464</v>
      </c>
      <c r="B113" s="257" t="s">
        <v>1143</v>
      </c>
      <c r="C113" s="261" t="s">
        <v>1144</v>
      </c>
      <c r="D113" s="236" t="s">
        <v>231</v>
      </c>
      <c r="E113" s="236" t="s">
        <v>1465</v>
      </c>
      <c r="F113" s="236" t="s">
        <v>1466</v>
      </c>
      <c r="G113" s="236" t="s">
        <v>1467</v>
      </c>
      <c r="H113" s="257" t="s">
        <v>1468</v>
      </c>
      <c r="I113" s="249"/>
      <c r="J113" s="242"/>
      <c r="K113" s="258" t="s">
        <v>1469</v>
      </c>
      <c r="L113" s="249"/>
      <c r="M113" s="249" t="s">
        <v>221</v>
      </c>
      <c r="N113" s="249" t="s">
        <v>1414</v>
      </c>
      <c r="O113" s="241" t="s">
        <v>1415</v>
      </c>
      <c r="P113" s="102"/>
      <c r="Q113" s="258" t="s">
        <v>1438</v>
      </c>
      <c r="R113" s="258" t="s">
        <v>1470</v>
      </c>
      <c r="S113" s="236" t="s">
        <v>1471</v>
      </c>
      <c r="T113" s="236" t="s">
        <v>1472</v>
      </c>
      <c r="U113" s="236" t="s">
        <v>1473</v>
      </c>
      <c r="V113" s="236"/>
      <c r="W113" s="103"/>
      <c r="Y113" s="103"/>
      <c r="AA113" s="243">
        <f>IF(OR(J113="Fail",ISBLANK(J113)),INDEX('Issue Code Table'!C:C,MATCH(N:N,'Issue Code Table'!A:A,0)),IF(M113="Critical",6,IF(M113="Significant",5,IF(M113="Moderate",3,2))))</f>
        <v>4</v>
      </c>
    </row>
    <row r="114" spans="1:27" ht="287.5" x14ac:dyDescent="0.35">
      <c r="A114" s="236" t="s">
        <v>1474</v>
      </c>
      <c r="B114" s="257" t="s">
        <v>203</v>
      </c>
      <c r="C114" s="261" t="s">
        <v>204</v>
      </c>
      <c r="D114" s="236" t="s">
        <v>231</v>
      </c>
      <c r="E114" s="236" t="s">
        <v>1475</v>
      </c>
      <c r="F114" s="236" t="s">
        <v>1476</v>
      </c>
      <c r="G114" s="236" t="s">
        <v>1477</v>
      </c>
      <c r="H114" s="257" t="s">
        <v>1478</v>
      </c>
      <c r="I114" s="249"/>
      <c r="J114" s="242"/>
      <c r="K114" s="258" t="s">
        <v>1479</v>
      </c>
      <c r="L114" s="249"/>
      <c r="M114" s="249" t="s">
        <v>146</v>
      </c>
      <c r="N114" s="249" t="s">
        <v>1480</v>
      </c>
      <c r="O114" s="241" t="s">
        <v>1481</v>
      </c>
      <c r="P114" s="102"/>
      <c r="Q114" s="258" t="s">
        <v>1438</v>
      </c>
      <c r="R114" s="258" t="s">
        <v>1482</v>
      </c>
      <c r="S114" s="236" t="s">
        <v>1483</v>
      </c>
      <c r="T114" s="236" t="s">
        <v>1484</v>
      </c>
      <c r="U114" s="236" t="s">
        <v>1485</v>
      </c>
      <c r="V114" s="236" t="s">
        <v>1486</v>
      </c>
      <c r="W114" s="103"/>
      <c r="Y114" s="103"/>
      <c r="AA114" s="243">
        <f>IF(OR(J114="Fail",ISBLANK(J114)),INDEX('Issue Code Table'!C:C,MATCH(N:N,'Issue Code Table'!A:A,0)),IF(M114="Critical",6,IF(M114="Significant",5,IF(M114="Moderate",3,2))))</f>
        <v>6</v>
      </c>
    </row>
    <row r="115" spans="1:27" ht="187.5" x14ac:dyDescent="0.35">
      <c r="A115" s="236" t="s">
        <v>1487</v>
      </c>
      <c r="B115" s="257" t="s">
        <v>203</v>
      </c>
      <c r="C115" s="261" t="s">
        <v>204</v>
      </c>
      <c r="D115" s="236" t="s">
        <v>231</v>
      </c>
      <c r="E115" s="236" t="s">
        <v>1488</v>
      </c>
      <c r="F115" s="236" t="s">
        <v>1489</v>
      </c>
      <c r="G115" s="236" t="s">
        <v>1490</v>
      </c>
      <c r="H115" s="257" t="s">
        <v>1491</v>
      </c>
      <c r="I115" s="249"/>
      <c r="J115" s="242"/>
      <c r="K115" s="258" t="s">
        <v>1492</v>
      </c>
      <c r="L115" s="249"/>
      <c r="M115" s="249" t="s">
        <v>157</v>
      </c>
      <c r="N115" s="249" t="s">
        <v>1414</v>
      </c>
      <c r="O115" s="241" t="s">
        <v>1415</v>
      </c>
      <c r="P115" s="102"/>
      <c r="Q115" s="258" t="s">
        <v>1493</v>
      </c>
      <c r="R115" s="258" t="s">
        <v>1494</v>
      </c>
      <c r="S115" s="236" t="s">
        <v>1495</v>
      </c>
      <c r="T115" s="236" t="s">
        <v>1496</v>
      </c>
      <c r="U115" s="236" t="s">
        <v>1497</v>
      </c>
      <c r="V115" s="236"/>
      <c r="W115" s="103"/>
      <c r="Y115" s="103"/>
      <c r="AA115" s="243">
        <f>IF(OR(J115="Fail",ISBLANK(J115)),INDEX('Issue Code Table'!C:C,MATCH(N:N,'Issue Code Table'!A:A,0)),IF(M115="Critical",6,IF(M115="Significant",5,IF(M115="Moderate",3,2))))</f>
        <v>4</v>
      </c>
    </row>
    <row r="116" spans="1:27" ht="409.5" x14ac:dyDescent="0.35">
      <c r="A116" s="236" t="s">
        <v>1498</v>
      </c>
      <c r="B116" s="257" t="s">
        <v>211</v>
      </c>
      <c r="C116" s="98" t="s">
        <v>212</v>
      </c>
      <c r="D116" s="236" t="s">
        <v>231</v>
      </c>
      <c r="E116" s="236" t="s">
        <v>1499</v>
      </c>
      <c r="F116" s="236" t="s">
        <v>1500</v>
      </c>
      <c r="G116" s="236" t="s">
        <v>1501</v>
      </c>
      <c r="H116" s="257" t="s">
        <v>1502</v>
      </c>
      <c r="I116" s="249"/>
      <c r="J116" s="242"/>
      <c r="K116" s="258" t="s">
        <v>1503</v>
      </c>
      <c r="L116" s="249"/>
      <c r="M116" s="249" t="s">
        <v>157</v>
      </c>
      <c r="N116" s="249" t="s">
        <v>1449</v>
      </c>
      <c r="O116" s="241" t="s">
        <v>1450</v>
      </c>
      <c r="P116" s="102"/>
      <c r="Q116" s="258" t="s">
        <v>1493</v>
      </c>
      <c r="R116" s="258" t="s">
        <v>1504</v>
      </c>
      <c r="S116" s="236" t="s">
        <v>1505</v>
      </c>
      <c r="T116" s="236" t="s">
        <v>1506</v>
      </c>
      <c r="U116" s="236" t="s">
        <v>1507</v>
      </c>
      <c r="V116" s="236"/>
      <c r="W116" s="103"/>
      <c r="Y116" s="103"/>
      <c r="AA116" s="243">
        <f>IF(OR(J116="Fail",ISBLANK(J116)),INDEX('Issue Code Table'!C:C,MATCH(N:N,'Issue Code Table'!A:A,0)),IF(M116="Critical",6,IF(M116="Significant",5,IF(M116="Moderate",3,2))))</f>
        <v>5</v>
      </c>
    </row>
    <row r="117" spans="1:27" ht="125" x14ac:dyDescent="0.35">
      <c r="A117" s="236" t="s">
        <v>1508</v>
      </c>
      <c r="B117" s="257" t="s">
        <v>526</v>
      </c>
      <c r="C117" s="267" t="s">
        <v>527</v>
      </c>
      <c r="D117" s="236" t="s">
        <v>231</v>
      </c>
      <c r="E117" s="236" t="s">
        <v>1509</v>
      </c>
      <c r="F117" s="236" t="s">
        <v>1510</v>
      </c>
      <c r="G117" s="236" t="s">
        <v>1511</v>
      </c>
      <c r="H117" s="257" t="s">
        <v>1512</v>
      </c>
      <c r="I117" s="258"/>
      <c r="J117" s="242"/>
      <c r="K117" s="258" t="s">
        <v>1503</v>
      </c>
      <c r="L117" s="249"/>
      <c r="M117" s="249" t="s">
        <v>157</v>
      </c>
      <c r="N117" s="249" t="s">
        <v>200</v>
      </c>
      <c r="O117" s="241" t="s">
        <v>201</v>
      </c>
      <c r="P117" s="102"/>
      <c r="Q117" s="258" t="s">
        <v>1493</v>
      </c>
      <c r="R117" s="258" t="s">
        <v>1513</v>
      </c>
      <c r="S117" s="236" t="s">
        <v>1514</v>
      </c>
      <c r="T117" s="236" t="s">
        <v>1515</v>
      </c>
      <c r="U117" s="236" t="s">
        <v>1516</v>
      </c>
      <c r="V117" s="236"/>
      <c r="W117" s="103"/>
      <c r="Y117" s="103"/>
      <c r="AA117" s="243">
        <f>IF(OR(J117="Fail",ISBLANK(J117)),INDEX('Issue Code Table'!C:C,MATCH(N:N,'Issue Code Table'!A:A,0)),IF(M117="Critical",6,IF(M117="Significant",5,IF(M117="Moderate",3,2))))</f>
        <v>4</v>
      </c>
    </row>
    <row r="118" spans="1:27" ht="212.5" x14ac:dyDescent="0.35">
      <c r="A118" s="236" t="s">
        <v>1517</v>
      </c>
      <c r="B118" s="257" t="s">
        <v>1143</v>
      </c>
      <c r="C118" s="261" t="s">
        <v>1144</v>
      </c>
      <c r="D118" s="236" t="s">
        <v>231</v>
      </c>
      <c r="E118" s="236" t="s">
        <v>1518</v>
      </c>
      <c r="F118" s="236" t="s">
        <v>1519</v>
      </c>
      <c r="G118" s="236" t="s">
        <v>1520</v>
      </c>
      <c r="H118" s="257" t="s">
        <v>1521</v>
      </c>
      <c r="I118" s="249"/>
      <c r="J118" s="242"/>
      <c r="K118" s="258" t="s">
        <v>1469</v>
      </c>
      <c r="L118" s="249"/>
      <c r="M118" s="249" t="s">
        <v>221</v>
      </c>
      <c r="N118" s="249" t="s">
        <v>1414</v>
      </c>
      <c r="O118" s="241" t="s">
        <v>1415</v>
      </c>
      <c r="P118" s="102"/>
      <c r="Q118" s="258" t="s">
        <v>1493</v>
      </c>
      <c r="R118" s="258" t="s">
        <v>1522</v>
      </c>
      <c r="S118" s="236" t="s">
        <v>1471</v>
      </c>
      <c r="T118" s="236" t="s">
        <v>1523</v>
      </c>
      <c r="U118" s="236" t="s">
        <v>1524</v>
      </c>
      <c r="V118" s="236"/>
      <c r="W118" s="103"/>
      <c r="Y118" s="103"/>
      <c r="AA118" s="243">
        <f>IF(OR(J118="Fail",ISBLANK(J118)),INDEX('Issue Code Table'!C:C,MATCH(N:N,'Issue Code Table'!A:A,0)),IF(M118="Critical",6,IF(M118="Significant",5,IF(M118="Moderate",3,2))))</f>
        <v>4</v>
      </c>
    </row>
    <row r="119" spans="1:27" ht="300" x14ac:dyDescent="0.35">
      <c r="A119" s="236" t="s">
        <v>1525</v>
      </c>
      <c r="B119" s="257" t="s">
        <v>203</v>
      </c>
      <c r="C119" s="261" t="s">
        <v>204</v>
      </c>
      <c r="D119" s="236" t="s">
        <v>231</v>
      </c>
      <c r="E119" s="236" t="s">
        <v>1526</v>
      </c>
      <c r="F119" s="236" t="s">
        <v>1527</v>
      </c>
      <c r="G119" s="236" t="s">
        <v>1528</v>
      </c>
      <c r="H119" s="257" t="s">
        <v>1529</v>
      </c>
      <c r="I119" s="249"/>
      <c r="J119" s="242"/>
      <c r="K119" s="258" t="s">
        <v>1479</v>
      </c>
      <c r="L119" s="249"/>
      <c r="M119" s="249" t="s">
        <v>146</v>
      </c>
      <c r="N119" s="249" t="s">
        <v>1480</v>
      </c>
      <c r="O119" s="241" t="s">
        <v>1481</v>
      </c>
      <c r="P119" s="102"/>
      <c r="Q119" s="258" t="s">
        <v>1493</v>
      </c>
      <c r="R119" s="258" t="s">
        <v>1530</v>
      </c>
      <c r="S119" s="236" t="s">
        <v>1531</v>
      </c>
      <c r="T119" s="236" t="s">
        <v>1532</v>
      </c>
      <c r="U119" s="236" t="s">
        <v>1533</v>
      </c>
      <c r="V119" s="236" t="s">
        <v>1534</v>
      </c>
      <c r="W119" s="103"/>
      <c r="Y119" s="103"/>
      <c r="AA119" s="243">
        <f>IF(OR(J119="Fail",ISBLANK(J119)),INDEX('Issue Code Table'!C:C,MATCH(N:N,'Issue Code Table'!A:A,0)),IF(M119="Critical",6,IF(M119="Significant",5,IF(M119="Moderate",3,2))))</f>
        <v>6</v>
      </c>
    </row>
    <row r="120" spans="1:27" ht="62.5" x14ac:dyDescent="0.35">
      <c r="A120" s="236" t="s">
        <v>1535</v>
      </c>
      <c r="B120" s="257" t="s">
        <v>373</v>
      </c>
      <c r="C120" s="261" t="s">
        <v>374</v>
      </c>
      <c r="D120" s="236" t="s">
        <v>245</v>
      </c>
      <c r="E120" s="236" t="s">
        <v>1536</v>
      </c>
      <c r="F120" s="236" t="s">
        <v>1537</v>
      </c>
      <c r="G120" s="236" t="s">
        <v>1538</v>
      </c>
      <c r="H120" s="257" t="s">
        <v>1539</v>
      </c>
      <c r="I120" s="249"/>
      <c r="J120" s="242"/>
      <c r="K120" s="258" t="s">
        <v>1540</v>
      </c>
      <c r="L120" s="249"/>
      <c r="M120" s="249" t="s">
        <v>146</v>
      </c>
      <c r="N120" s="249" t="s">
        <v>380</v>
      </c>
      <c r="O120" s="241" t="s">
        <v>381</v>
      </c>
      <c r="P120" s="102"/>
      <c r="Q120" s="258" t="s">
        <v>1541</v>
      </c>
      <c r="R120" s="258" t="s">
        <v>1542</v>
      </c>
      <c r="S120" s="236" t="s">
        <v>1543</v>
      </c>
      <c r="T120" s="236" t="s">
        <v>1544</v>
      </c>
      <c r="U120" s="236" t="s">
        <v>1545</v>
      </c>
      <c r="V120" s="268" t="s">
        <v>1546</v>
      </c>
      <c r="W120" s="103"/>
      <c r="Y120" s="103"/>
      <c r="AA120" s="243">
        <f>IF(OR(J120="Fail",ISBLANK(J120)),INDEX('Issue Code Table'!C:C,MATCH(N:N,'Issue Code Table'!A:A,0)),IF(M120="Critical",6,IF(M120="Significant",5,IF(M120="Moderate",3,2))))</f>
        <v>5</v>
      </c>
    </row>
    <row r="121" spans="1:27" ht="150" x14ac:dyDescent="0.35">
      <c r="A121" s="236" t="s">
        <v>1547</v>
      </c>
      <c r="B121" s="257" t="s">
        <v>526</v>
      </c>
      <c r="C121" s="261" t="s">
        <v>1348</v>
      </c>
      <c r="D121" s="236" t="s">
        <v>245</v>
      </c>
      <c r="E121" s="236" t="s">
        <v>1548</v>
      </c>
      <c r="F121" s="236" t="s">
        <v>1549</v>
      </c>
      <c r="G121" s="236" t="s">
        <v>1550</v>
      </c>
      <c r="H121" s="257" t="s">
        <v>1551</v>
      </c>
      <c r="I121" s="249"/>
      <c r="J121" s="242"/>
      <c r="K121" s="258" t="s">
        <v>1552</v>
      </c>
      <c r="L121" s="249"/>
      <c r="M121" s="249" t="s">
        <v>146</v>
      </c>
      <c r="N121" s="249" t="s">
        <v>380</v>
      </c>
      <c r="O121" s="241" t="s">
        <v>381</v>
      </c>
      <c r="P121" s="102"/>
      <c r="Q121" s="258" t="s">
        <v>1541</v>
      </c>
      <c r="R121" s="258" t="s">
        <v>1553</v>
      </c>
      <c r="S121" s="236" t="s">
        <v>1554</v>
      </c>
      <c r="T121" s="236" t="s">
        <v>1555</v>
      </c>
      <c r="U121" s="236" t="s">
        <v>1556</v>
      </c>
      <c r="V121" s="268" t="s">
        <v>1557</v>
      </c>
      <c r="W121" s="103"/>
      <c r="Y121" s="103"/>
      <c r="AA121" s="243">
        <f>IF(OR(J121="Fail",ISBLANK(J121)),INDEX('Issue Code Table'!C:C,MATCH(N:N,'Issue Code Table'!A:A,0)),IF(M121="Critical",6,IF(M121="Significant",5,IF(M121="Moderate",3,2))))</f>
        <v>5</v>
      </c>
    </row>
    <row r="122" spans="1:27" ht="87.5" x14ac:dyDescent="0.35">
      <c r="A122" s="236" t="s">
        <v>1558</v>
      </c>
      <c r="B122" s="257" t="s">
        <v>373</v>
      </c>
      <c r="C122" s="261" t="s">
        <v>374</v>
      </c>
      <c r="D122" s="236" t="s">
        <v>245</v>
      </c>
      <c r="E122" s="236" t="s">
        <v>1559</v>
      </c>
      <c r="F122" s="236" t="s">
        <v>1560</v>
      </c>
      <c r="G122" s="236" t="s">
        <v>1561</v>
      </c>
      <c r="H122" s="257" t="s">
        <v>1562</v>
      </c>
      <c r="I122" s="249"/>
      <c r="J122" s="242"/>
      <c r="K122" s="258" t="s">
        <v>1563</v>
      </c>
      <c r="L122" s="249"/>
      <c r="M122" s="249" t="s">
        <v>157</v>
      </c>
      <c r="N122" s="249" t="s">
        <v>1564</v>
      </c>
      <c r="O122" s="241" t="s">
        <v>1565</v>
      </c>
      <c r="P122" s="102"/>
      <c r="Q122" s="258" t="s">
        <v>1566</v>
      </c>
      <c r="R122" s="258" t="s">
        <v>1567</v>
      </c>
      <c r="S122" s="236" t="s">
        <v>1568</v>
      </c>
      <c r="T122" s="236" t="s">
        <v>1569</v>
      </c>
      <c r="U122" s="236" t="s">
        <v>1570</v>
      </c>
      <c r="V122" s="236"/>
      <c r="W122" s="103"/>
      <c r="Y122" s="103"/>
      <c r="AA122" s="243">
        <f>IF(OR(J122="Fail",ISBLANK(J122)),INDEX('Issue Code Table'!C:C,MATCH(N:N,'Issue Code Table'!A:A,0)),IF(M122="Critical",6,IF(M122="Significant",5,IF(M122="Moderate",3,2))))</f>
        <v>4</v>
      </c>
    </row>
    <row r="123" spans="1:27" ht="112.5" x14ac:dyDescent="0.35">
      <c r="A123" s="236" t="s">
        <v>1571</v>
      </c>
      <c r="B123" s="257" t="s">
        <v>526</v>
      </c>
      <c r="C123" s="261" t="s">
        <v>1348</v>
      </c>
      <c r="D123" s="236" t="s">
        <v>245</v>
      </c>
      <c r="E123" s="236" t="s">
        <v>1572</v>
      </c>
      <c r="F123" s="236" t="s">
        <v>1573</v>
      </c>
      <c r="G123" s="236" t="s">
        <v>1574</v>
      </c>
      <c r="H123" s="257" t="s">
        <v>1575</v>
      </c>
      <c r="I123" s="249"/>
      <c r="J123" s="242"/>
      <c r="K123" s="258" t="s">
        <v>1576</v>
      </c>
      <c r="L123" s="249"/>
      <c r="M123" s="249" t="s">
        <v>146</v>
      </c>
      <c r="N123" s="249" t="s">
        <v>380</v>
      </c>
      <c r="O123" s="241" t="s">
        <v>381</v>
      </c>
      <c r="P123" s="102"/>
      <c r="Q123" s="258" t="s">
        <v>1566</v>
      </c>
      <c r="R123" s="258" t="s">
        <v>1577</v>
      </c>
      <c r="S123" s="236" t="s">
        <v>1578</v>
      </c>
      <c r="T123" s="236" t="s">
        <v>1579</v>
      </c>
      <c r="U123" s="236" t="s">
        <v>1580</v>
      </c>
      <c r="V123" s="236" t="s">
        <v>1581</v>
      </c>
      <c r="W123" s="103"/>
      <c r="Y123" s="103"/>
      <c r="AA123" s="243">
        <f>IF(OR(J123="Fail",ISBLANK(J123)),INDEX('Issue Code Table'!C:C,MATCH(N:N,'Issue Code Table'!A:A,0)),IF(M123="Critical",6,IF(M123="Significant",5,IF(M123="Moderate",3,2))))</f>
        <v>5</v>
      </c>
    </row>
    <row r="124" spans="1:27" ht="112.5" x14ac:dyDescent="0.35">
      <c r="A124" s="236" t="s">
        <v>1582</v>
      </c>
      <c r="B124" s="257" t="s">
        <v>526</v>
      </c>
      <c r="C124" s="261" t="s">
        <v>1348</v>
      </c>
      <c r="D124" s="236" t="s">
        <v>245</v>
      </c>
      <c r="E124" s="236" t="s">
        <v>1583</v>
      </c>
      <c r="F124" s="236" t="s">
        <v>1584</v>
      </c>
      <c r="G124" s="236" t="s">
        <v>1585</v>
      </c>
      <c r="H124" s="257" t="s">
        <v>1586</v>
      </c>
      <c r="I124" s="249"/>
      <c r="J124" s="242"/>
      <c r="K124" s="258" t="s">
        <v>1587</v>
      </c>
      <c r="L124" s="249"/>
      <c r="M124" s="249" t="s">
        <v>146</v>
      </c>
      <c r="N124" s="249" t="s">
        <v>380</v>
      </c>
      <c r="O124" s="241" t="s">
        <v>381</v>
      </c>
      <c r="P124" s="102"/>
      <c r="Q124" s="258" t="s">
        <v>1566</v>
      </c>
      <c r="R124" s="258" t="s">
        <v>1588</v>
      </c>
      <c r="S124" s="236" t="s">
        <v>1589</v>
      </c>
      <c r="T124" s="236" t="s">
        <v>1590</v>
      </c>
      <c r="U124" s="236" t="s">
        <v>1591</v>
      </c>
      <c r="V124" s="236" t="s">
        <v>1592</v>
      </c>
      <c r="W124" s="103"/>
      <c r="Y124" s="103"/>
      <c r="AA124" s="243">
        <f>IF(OR(J124="Fail",ISBLANK(J124)),INDEX('Issue Code Table'!C:C,MATCH(N:N,'Issue Code Table'!A:A,0)),IF(M124="Critical",6,IF(M124="Significant",5,IF(M124="Moderate",3,2))))</f>
        <v>5</v>
      </c>
    </row>
    <row r="125" spans="1:27" ht="112.5" x14ac:dyDescent="0.35">
      <c r="A125" s="236" t="s">
        <v>1593</v>
      </c>
      <c r="B125" s="257" t="s">
        <v>526</v>
      </c>
      <c r="C125" s="261" t="s">
        <v>1348</v>
      </c>
      <c r="D125" s="236" t="s">
        <v>245</v>
      </c>
      <c r="E125" s="236" t="s">
        <v>1594</v>
      </c>
      <c r="F125" s="236" t="s">
        <v>1595</v>
      </c>
      <c r="G125" s="236" t="s">
        <v>1596</v>
      </c>
      <c r="H125" s="257" t="s">
        <v>1597</v>
      </c>
      <c r="I125" s="249"/>
      <c r="J125" s="242"/>
      <c r="K125" s="258" t="s">
        <v>1598</v>
      </c>
      <c r="L125" s="249"/>
      <c r="M125" s="249" t="s">
        <v>146</v>
      </c>
      <c r="N125" s="249" t="s">
        <v>380</v>
      </c>
      <c r="O125" s="241" t="s">
        <v>381</v>
      </c>
      <c r="P125" s="102"/>
      <c r="Q125" s="258" t="s">
        <v>1566</v>
      </c>
      <c r="R125" s="258" t="s">
        <v>1599</v>
      </c>
      <c r="S125" s="236" t="s">
        <v>1589</v>
      </c>
      <c r="T125" s="236" t="s">
        <v>1600</v>
      </c>
      <c r="U125" s="236" t="s">
        <v>1601</v>
      </c>
      <c r="V125" s="236" t="s">
        <v>1602</v>
      </c>
      <c r="W125" s="103"/>
      <c r="Y125" s="103"/>
      <c r="AA125" s="243">
        <f>IF(OR(J125="Fail",ISBLANK(J125)),INDEX('Issue Code Table'!C:C,MATCH(N:N,'Issue Code Table'!A:A,0)),IF(M125="Critical",6,IF(M125="Significant",5,IF(M125="Moderate",3,2))))</f>
        <v>5</v>
      </c>
    </row>
    <row r="126" spans="1:27" ht="125" x14ac:dyDescent="0.35">
      <c r="A126" s="236" t="s">
        <v>1603</v>
      </c>
      <c r="B126" s="257" t="s">
        <v>526</v>
      </c>
      <c r="C126" s="261" t="s">
        <v>1348</v>
      </c>
      <c r="D126" s="236" t="s">
        <v>245</v>
      </c>
      <c r="E126" s="236" t="s">
        <v>1604</v>
      </c>
      <c r="F126" s="236" t="s">
        <v>1605</v>
      </c>
      <c r="G126" s="236" t="s">
        <v>1606</v>
      </c>
      <c r="H126" s="257" t="s">
        <v>1607</v>
      </c>
      <c r="I126" s="249"/>
      <c r="J126" s="242"/>
      <c r="K126" s="258" t="s">
        <v>1608</v>
      </c>
      <c r="L126" s="249"/>
      <c r="M126" s="249" t="s">
        <v>146</v>
      </c>
      <c r="N126" s="249" t="s">
        <v>380</v>
      </c>
      <c r="O126" s="241" t="s">
        <v>381</v>
      </c>
      <c r="P126" s="102"/>
      <c r="Q126" s="258" t="s">
        <v>1566</v>
      </c>
      <c r="R126" s="258" t="s">
        <v>1609</v>
      </c>
      <c r="S126" s="236" t="s">
        <v>1589</v>
      </c>
      <c r="T126" s="236" t="s">
        <v>1610</v>
      </c>
      <c r="U126" s="236" t="s">
        <v>1611</v>
      </c>
      <c r="V126" s="236" t="s">
        <v>1612</v>
      </c>
      <c r="W126" s="103"/>
      <c r="Y126" s="103"/>
      <c r="AA126" s="243">
        <f>IF(OR(J126="Fail",ISBLANK(J126)),INDEX('Issue Code Table'!C:C,MATCH(N:N,'Issue Code Table'!A:A,0)),IF(M126="Critical",6,IF(M126="Significant",5,IF(M126="Moderate",3,2))))</f>
        <v>5</v>
      </c>
    </row>
    <row r="127" spans="1:27" ht="125" x14ac:dyDescent="0.35">
      <c r="A127" s="236" t="s">
        <v>1613</v>
      </c>
      <c r="B127" s="257" t="s">
        <v>526</v>
      </c>
      <c r="C127" s="261" t="s">
        <v>1348</v>
      </c>
      <c r="D127" s="236" t="s">
        <v>245</v>
      </c>
      <c r="E127" s="236" t="s">
        <v>1614</v>
      </c>
      <c r="F127" s="236" t="s">
        <v>1615</v>
      </c>
      <c r="G127" s="236" t="s">
        <v>1616</v>
      </c>
      <c r="H127" s="257" t="s">
        <v>1617</v>
      </c>
      <c r="I127" s="249"/>
      <c r="J127" s="242"/>
      <c r="K127" s="258" t="s">
        <v>1618</v>
      </c>
      <c r="L127" s="249"/>
      <c r="M127" s="249" t="s">
        <v>146</v>
      </c>
      <c r="N127" s="249" t="s">
        <v>380</v>
      </c>
      <c r="O127" s="241" t="s">
        <v>381</v>
      </c>
      <c r="P127" s="102"/>
      <c r="Q127" s="258" t="s">
        <v>1566</v>
      </c>
      <c r="R127" s="258" t="s">
        <v>1619</v>
      </c>
      <c r="S127" s="236" t="s">
        <v>1589</v>
      </c>
      <c r="T127" s="236" t="s">
        <v>1620</v>
      </c>
      <c r="U127" s="236" t="s">
        <v>1621</v>
      </c>
      <c r="V127" s="236" t="s">
        <v>1622</v>
      </c>
      <c r="W127" s="103"/>
      <c r="Y127" s="103"/>
      <c r="AA127" s="243">
        <f>IF(OR(J127="Fail",ISBLANK(J127)),INDEX('Issue Code Table'!C:C,MATCH(N:N,'Issue Code Table'!A:A,0)),IF(M127="Critical",6,IF(M127="Significant",5,IF(M127="Moderate",3,2))))</f>
        <v>5</v>
      </c>
    </row>
    <row r="128" spans="1:27" ht="150" x14ac:dyDescent="0.35">
      <c r="A128" s="236" t="s">
        <v>1623</v>
      </c>
      <c r="B128" s="257" t="s">
        <v>526</v>
      </c>
      <c r="C128" s="261" t="s">
        <v>1348</v>
      </c>
      <c r="D128" s="236" t="s">
        <v>245</v>
      </c>
      <c r="E128" s="236" t="s">
        <v>1624</v>
      </c>
      <c r="F128" s="236" t="s">
        <v>1625</v>
      </c>
      <c r="G128" s="236" t="s">
        <v>1626</v>
      </c>
      <c r="H128" s="257" t="s">
        <v>1627</v>
      </c>
      <c r="I128" s="249"/>
      <c r="J128" s="242"/>
      <c r="K128" s="258" t="s">
        <v>1628</v>
      </c>
      <c r="L128" s="249"/>
      <c r="M128" s="249" t="s">
        <v>146</v>
      </c>
      <c r="N128" s="249" t="s">
        <v>380</v>
      </c>
      <c r="O128" s="241" t="s">
        <v>381</v>
      </c>
      <c r="P128" s="102"/>
      <c r="Q128" s="258" t="s">
        <v>1566</v>
      </c>
      <c r="R128" s="258" t="s">
        <v>1629</v>
      </c>
      <c r="S128" s="236" t="s">
        <v>1589</v>
      </c>
      <c r="T128" s="236" t="s">
        <v>1630</v>
      </c>
      <c r="U128" s="236" t="s">
        <v>1631</v>
      </c>
      <c r="V128" s="236" t="s">
        <v>1632</v>
      </c>
      <c r="W128" s="103"/>
      <c r="Y128" s="103"/>
      <c r="AA128" s="243">
        <f>IF(OR(J128="Fail",ISBLANK(J128)),INDEX('Issue Code Table'!C:C,MATCH(N:N,'Issue Code Table'!A:A,0)),IF(M128="Critical",6,IF(M128="Significant",5,IF(M128="Moderate",3,2))))</f>
        <v>5</v>
      </c>
    </row>
    <row r="129" spans="1:27" ht="300" x14ac:dyDescent="0.35">
      <c r="A129" s="236" t="s">
        <v>1633</v>
      </c>
      <c r="B129" s="257" t="s">
        <v>526</v>
      </c>
      <c r="C129" s="261" t="s">
        <v>1348</v>
      </c>
      <c r="D129" s="236" t="s">
        <v>231</v>
      </c>
      <c r="E129" s="236" t="s">
        <v>1634</v>
      </c>
      <c r="F129" s="236" t="s">
        <v>1635</v>
      </c>
      <c r="G129" s="236" t="s">
        <v>1636</v>
      </c>
      <c r="H129" s="257" t="s">
        <v>1637</v>
      </c>
      <c r="I129" s="249"/>
      <c r="J129" s="242"/>
      <c r="K129" s="258" t="s">
        <v>1638</v>
      </c>
      <c r="L129" s="249"/>
      <c r="M129" s="249" t="s">
        <v>146</v>
      </c>
      <c r="N129" s="249" t="s">
        <v>380</v>
      </c>
      <c r="O129" s="241" t="s">
        <v>381</v>
      </c>
      <c r="P129" s="102"/>
      <c r="Q129" s="258" t="s">
        <v>1566</v>
      </c>
      <c r="R129" s="258" t="s">
        <v>1639</v>
      </c>
      <c r="S129" s="236" t="s">
        <v>1640</v>
      </c>
      <c r="T129" s="236" t="s">
        <v>1641</v>
      </c>
      <c r="U129" s="236" t="s">
        <v>1642</v>
      </c>
      <c r="V129" s="268" t="s">
        <v>1643</v>
      </c>
      <c r="W129" s="103"/>
      <c r="Y129" s="103"/>
      <c r="AA129" s="243">
        <f>IF(OR(J129="Fail",ISBLANK(J129)),INDEX('Issue Code Table'!C:C,MATCH(N:N,'Issue Code Table'!A:A,0)),IF(M129="Critical",6,IF(M129="Significant",5,IF(M129="Moderate",3,2))))</f>
        <v>5</v>
      </c>
    </row>
    <row r="130" spans="1:27" ht="112.5" x14ac:dyDescent="0.35">
      <c r="A130" s="236" t="s">
        <v>1644</v>
      </c>
      <c r="B130" s="257" t="s">
        <v>526</v>
      </c>
      <c r="C130" s="267" t="s">
        <v>527</v>
      </c>
      <c r="D130" s="236" t="s">
        <v>245</v>
      </c>
      <c r="E130" s="236" t="s">
        <v>1645</v>
      </c>
      <c r="F130" s="236" t="s">
        <v>1646</v>
      </c>
      <c r="G130" s="236" t="s">
        <v>1647</v>
      </c>
      <c r="H130" s="257" t="s">
        <v>1648</v>
      </c>
      <c r="I130" s="249"/>
      <c r="J130" s="242"/>
      <c r="K130" s="258" t="s">
        <v>1649</v>
      </c>
      <c r="L130" s="249"/>
      <c r="M130" s="249" t="s">
        <v>146</v>
      </c>
      <c r="N130" s="249" t="s">
        <v>380</v>
      </c>
      <c r="O130" s="241" t="s">
        <v>381</v>
      </c>
      <c r="P130" s="102"/>
      <c r="Q130" s="258" t="s">
        <v>1650</v>
      </c>
      <c r="R130" s="258" t="s">
        <v>1651</v>
      </c>
      <c r="S130" s="236" t="s">
        <v>1652</v>
      </c>
      <c r="T130" s="236" t="s">
        <v>1653</v>
      </c>
      <c r="U130" s="236" t="s">
        <v>1654</v>
      </c>
      <c r="V130" s="236" t="s">
        <v>1655</v>
      </c>
      <c r="W130" s="103"/>
      <c r="Y130" s="103"/>
      <c r="AA130" s="243">
        <f>IF(OR(J130="Fail",ISBLANK(J130)),INDEX('Issue Code Table'!C:C,MATCH(N:N,'Issue Code Table'!A:A,0)),IF(M130="Critical",6,IF(M130="Significant",5,IF(M130="Moderate",3,2))))</f>
        <v>5</v>
      </c>
    </row>
    <row r="131" spans="1:27" ht="87.5" x14ac:dyDescent="0.35">
      <c r="A131" s="236" t="s">
        <v>1656</v>
      </c>
      <c r="B131" s="257" t="s">
        <v>203</v>
      </c>
      <c r="C131" s="261" t="s">
        <v>204</v>
      </c>
      <c r="D131" s="236" t="s">
        <v>245</v>
      </c>
      <c r="E131" s="236" t="s">
        <v>1657</v>
      </c>
      <c r="F131" s="236" t="s">
        <v>1658</v>
      </c>
      <c r="G131" s="236" t="s">
        <v>1659</v>
      </c>
      <c r="H131" s="257" t="s">
        <v>1660</v>
      </c>
      <c r="I131" s="249"/>
      <c r="J131" s="242"/>
      <c r="K131" s="258" t="s">
        <v>1661</v>
      </c>
      <c r="L131" s="249"/>
      <c r="M131" s="249" t="s">
        <v>146</v>
      </c>
      <c r="N131" s="249" t="s">
        <v>251</v>
      </c>
      <c r="O131" s="241" t="s">
        <v>1662</v>
      </c>
      <c r="P131" s="102"/>
      <c r="Q131" s="258" t="s">
        <v>1650</v>
      </c>
      <c r="R131" s="258" t="s">
        <v>1663</v>
      </c>
      <c r="S131" s="236" t="s">
        <v>1664</v>
      </c>
      <c r="T131" s="236" t="s">
        <v>1665</v>
      </c>
      <c r="U131" s="236" t="s">
        <v>1666</v>
      </c>
      <c r="V131" s="274" t="s">
        <v>1667</v>
      </c>
      <c r="W131" s="103"/>
      <c r="Y131" s="103"/>
      <c r="AA131" s="243">
        <f>IF(OR(J131="Fail",ISBLANK(J131)),INDEX('Issue Code Table'!C:C,MATCH(N:N,'Issue Code Table'!A:A,0)),IF(M131="Critical",6,IF(M131="Significant",5,IF(M131="Moderate",3,2))))</f>
        <v>5</v>
      </c>
    </row>
    <row r="132" spans="1:27" ht="137.5" x14ac:dyDescent="0.35">
      <c r="A132" s="236" t="s">
        <v>1668</v>
      </c>
      <c r="B132" s="257" t="s">
        <v>373</v>
      </c>
      <c r="C132" s="261" t="s">
        <v>374</v>
      </c>
      <c r="D132" s="236" t="s">
        <v>245</v>
      </c>
      <c r="E132" s="236" t="s">
        <v>1669</v>
      </c>
      <c r="F132" s="236" t="s">
        <v>1670</v>
      </c>
      <c r="G132" s="236" t="s">
        <v>1671</v>
      </c>
      <c r="H132" s="257" t="s">
        <v>1672</v>
      </c>
      <c r="I132" s="249"/>
      <c r="J132" s="242"/>
      <c r="K132" s="258" t="s">
        <v>1673</v>
      </c>
      <c r="L132" s="249"/>
      <c r="M132" s="249" t="s">
        <v>157</v>
      </c>
      <c r="N132" s="249" t="s">
        <v>1449</v>
      </c>
      <c r="O132" s="241" t="s">
        <v>1450</v>
      </c>
      <c r="P132" s="102"/>
      <c r="Q132" s="258" t="s">
        <v>1650</v>
      </c>
      <c r="R132" s="258" t="s">
        <v>1674</v>
      </c>
      <c r="S132" s="236" t="s">
        <v>1675</v>
      </c>
      <c r="T132" s="236" t="s">
        <v>1676</v>
      </c>
      <c r="U132" s="236" t="s">
        <v>1677</v>
      </c>
      <c r="V132" s="236"/>
      <c r="W132" s="103"/>
      <c r="Y132" s="103"/>
      <c r="AA132" s="243">
        <f>IF(OR(J132="Fail",ISBLANK(J132)),INDEX('Issue Code Table'!C:C,MATCH(N:N,'Issue Code Table'!A:A,0)),IF(M132="Critical",6,IF(M132="Significant",5,IF(M132="Moderate",3,2))))</f>
        <v>5</v>
      </c>
    </row>
    <row r="133" spans="1:27" ht="100" x14ac:dyDescent="0.35">
      <c r="A133" s="236" t="s">
        <v>1678</v>
      </c>
      <c r="B133" s="257" t="s">
        <v>526</v>
      </c>
      <c r="C133" s="267" t="s">
        <v>527</v>
      </c>
      <c r="D133" s="236" t="s">
        <v>245</v>
      </c>
      <c r="E133" s="236" t="s">
        <v>1679</v>
      </c>
      <c r="F133" s="236" t="s">
        <v>1680</v>
      </c>
      <c r="G133" s="236" t="s">
        <v>1681</v>
      </c>
      <c r="H133" s="257" t="s">
        <v>1682</v>
      </c>
      <c r="I133" s="249"/>
      <c r="J133" s="242"/>
      <c r="K133" s="258" t="s">
        <v>1683</v>
      </c>
      <c r="L133" s="249"/>
      <c r="M133" s="249" t="s">
        <v>146</v>
      </c>
      <c r="N133" s="249" t="s">
        <v>1112</v>
      </c>
      <c r="O133" s="241" t="s">
        <v>1113</v>
      </c>
      <c r="P133" s="102"/>
      <c r="Q133" s="258" t="s">
        <v>1650</v>
      </c>
      <c r="R133" s="258" t="s">
        <v>1684</v>
      </c>
      <c r="S133" s="236" t="s">
        <v>1685</v>
      </c>
      <c r="T133" s="236" t="s">
        <v>1686</v>
      </c>
      <c r="U133" s="236" t="s">
        <v>1687</v>
      </c>
      <c r="V133" s="274" t="s">
        <v>1688</v>
      </c>
      <c r="W133" s="103"/>
      <c r="Y133" s="103"/>
      <c r="AA133" s="243">
        <f>IF(OR(J133="Fail",ISBLANK(J133)),INDEX('Issue Code Table'!C:C,MATCH(N:N,'Issue Code Table'!A:A,0)),IF(M133="Critical",6,IF(M133="Significant",5,IF(M133="Moderate",3,2))))</f>
        <v>5</v>
      </c>
    </row>
    <row r="134" spans="1:27" ht="87.5" x14ac:dyDescent="0.35">
      <c r="A134" s="236" t="s">
        <v>1689</v>
      </c>
      <c r="B134" s="257" t="s">
        <v>526</v>
      </c>
      <c r="C134" s="267" t="s">
        <v>527</v>
      </c>
      <c r="D134" s="236" t="s">
        <v>245</v>
      </c>
      <c r="E134" s="236" t="s">
        <v>1690</v>
      </c>
      <c r="F134" s="236" t="s">
        <v>1691</v>
      </c>
      <c r="G134" s="236" t="s">
        <v>1692</v>
      </c>
      <c r="H134" s="257" t="s">
        <v>1693</v>
      </c>
      <c r="I134" s="249"/>
      <c r="J134" s="242"/>
      <c r="K134" s="258" t="s">
        <v>1694</v>
      </c>
      <c r="L134" s="249" t="s">
        <v>1695</v>
      </c>
      <c r="M134" s="249" t="s">
        <v>146</v>
      </c>
      <c r="N134" s="249" t="s">
        <v>1696</v>
      </c>
      <c r="O134" s="241" t="s">
        <v>1697</v>
      </c>
      <c r="P134" s="102"/>
      <c r="Q134" s="258" t="s">
        <v>1650</v>
      </c>
      <c r="R134" s="258" t="s">
        <v>1698</v>
      </c>
      <c r="S134" s="236" t="s">
        <v>1699</v>
      </c>
      <c r="T134" s="236" t="s">
        <v>1700</v>
      </c>
      <c r="U134" s="236" t="s">
        <v>1701</v>
      </c>
      <c r="V134" s="274" t="s">
        <v>1702</v>
      </c>
      <c r="W134" s="103"/>
      <c r="Y134" s="103"/>
      <c r="AA134" s="243">
        <f>IF(OR(J134="Fail",ISBLANK(J134)),INDEX('Issue Code Table'!C:C,MATCH(N:N,'Issue Code Table'!A:A,0)),IF(M134="Critical",6,IF(M134="Significant",5,IF(M134="Moderate",3,2))))</f>
        <v>5</v>
      </c>
    </row>
    <row r="135" spans="1:27" ht="87.5" x14ac:dyDescent="0.35">
      <c r="A135" s="236" t="s">
        <v>1703</v>
      </c>
      <c r="B135" s="257" t="s">
        <v>526</v>
      </c>
      <c r="C135" s="267" t="s">
        <v>527</v>
      </c>
      <c r="D135" s="236" t="s">
        <v>245</v>
      </c>
      <c r="E135" s="236" t="s">
        <v>1704</v>
      </c>
      <c r="F135" s="236" t="s">
        <v>1705</v>
      </c>
      <c r="G135" s="236" t="s">
        <v>1706</v>
      </c>
      <c r="H135" s="257" t="s">
        <v>1707</v>
      </c>
      <c r="I135" s="249"/>
      <c r="J135" s="242"/>
      <c r="K135" s="258" t="s">
        <v>1708</v>
      </c>
      <c r="L135" s="249"/>
      <c r="M135" s="249" t="s">
        <v>146</v>
      </c>
      <c r="N135" s="249" t="s">
        <v>380</v>
      </c>
      <c r="O135" s="241" t="s">
        <v>381</v>
      </c>
      <c r="P135" s="102"/>
      <c r="Q135" s="258" t="s">
        <v>1650</v>
      </c>
      <c r="R135" s="258" t="s">
        <v>1709</v>
      </c>
      <c r="S135" s="236" t="s">
        <v>1710</v>
      </c>
      <c r="T135" s="236" t="s">
        <v>1711</v>
      </c>
      <c r="U135" s="236" t="s">
        <v>1712</v>
      </c>
      <c r="V135" s="274" t="s">
        <v>1713</v>
      </c>
      <c r="W135" s="103"/>
      <c r="Y135" s="103"/>
      <c r="AA135" s="243">
        <f>IF(OR(J135="Fail",ISBLANK(J135)),INDEX('Issue Code Table'!C:C,MATCH(N:N,'Issue Code Table'!A:A,0)),IF(M135="Critical",6,IF(M135="Significant",5,IF(M135="Moderate",3,2))))</f>
        <v>5</v>
      </c>
    </row>
    <row r="136" spans="1:27" ht="87.5" x14ac:dyDescent="0.35">
      <c r="A136" s="236" t="s">
        <v>1714</v>
      </c>
      <c r="B136" s="257" t="s">
        <v>526</v>
      </c>
      <c r="C136" s="267" t="s">
        <v>527</v>
      </c>
      <c r="D136" s="236" t="s">
        <v>245</v>
      </c>
      <c r="E136" s="236" t="s">
        <v>1715</v>
      </c>
      <c r="F136" s="236" t="s">
        <v>1716</v>
      </c>
      <c r="G136" s="236" t="s">
        <v>1717</v>
      </c>
      <c r="H136" s="257" t="s">
        <v>1718</v>
      </c>
      <c r="I136" s="249"/>
      <c r="J136" s="242"/>
      <c r="K136" s="258" t="s">
        <v>1719</v>
      </c>
      <c r="L136" s="249"/>
      <c r="M136" s="249" t="s">
        <v>146</v>
      </c>
      <c r="N136" s="249" t="s">
        <v>380</v>
      </c>
      <c r="O136" s="241" t="s">
        <v>381</v>
      </c>
      <c r="P136" s="102"/>
      <c r="Q136" s="258" t="s">
        <v>1650</v>
      </c>
      <c r="R136" s="258" t="s">
        <v>1720</v>
      </c>
      <c r="S136" s="236" t="s">
        <v>1721</v>
      </c>
      <c r="T136" s="236" t="s">
        <v>1722</v>
      </c>
      <c r="U136" s="236" t="s">
        <v>1723</v>
      </c>
      <c r="V136" s="268" t="s">
        <v>1724</v>
      </c>
      <c r="W136" s="103"/>
      <c r="Y136" s="103"/>
      <c r="AA136" s="243">
        <f>IF(OR(J136="Fail",ISBLANK(J136)),INDEX('Issue Code Table'!C:C,MATCH(N:N,'Issue Code Table'!A:A,0)),IF(M136="Critical",6,IF(M136="Significant",5,IF(M136="Moderate",3,2))))</f>
        <v>5</v>
      </c>
    </row>
    <row r="137" spans="1:27" ht="87.5" x14ac:dyDescent="0.35">
      <c r="A137" s="236" t="s">
        <v>1725</v>
      </c>
      <c r="B137" s="257" t="s">
        <v>1105</v>
      </c>
      <c r="C137" s="261" t="s">
        <v>1106</v>
      </c>
      <c r="D137" s="236" t="s">
        <v>1726</v>
      </c>
      <c r="E137" s="236" t="s">
        <v>1727</v>
      </c>
      <c r="F137" s="236" t="s">
        <v>1728</v>
      </c>
      <c r="G137" s="236" t="s">
        <v>1729</v>
      </c>
      <c r="H137" s="257" t="s">
        <v>1730</v>
      </c>
      <c r="I137" s="249"/>
      <c r="J137" s="242"/>
      <c r="K137" s="258" t="s">
        <v>1731</v>
      </c>
      <c r="L137" s="249"/>
      <c r="M137" s="249" t="s">
        <v>146</v>
      </c>
      <c r="N137" s="249" t="s">
        <v>1732</v>
      </c>
      <c r="O137" s="241" t="s">
        <v>1733</v>
      </c>
      <c r="P137" s="102"/>
      <c r="Q137" s="258" t="s">
        <v>1650</v>
      </c>
      <c r="R137" s="258" t="s">
        <v>1734</v>
      </c>
      <c r="S137" s="236" t="s">
        <v>1735</v>
      </c>
      <c r="T137" s="236" t="s">
        <v>1736</v>
      </c>
      <c r="U137" s="236" t="s">
        <v>1737</v>
      </c>
      <c r="V137" s="268" t="s">
        <v>1738</v>
      </c>
      <c r="W137" s="103"/>
      <c r="Y137" s="103"/>
      <c r="AA137" s="243">
        <f>IF(OR(J137="Fail",ISBLANK(J137)),INDEX('Issue Code Table'!C:C,MATCH(N:N,'Issue Code Table'!A:A,0)),IF(M137="Critical",6,IF(M137="Significant",5,IF(M137="Moderate",3,2))))</f>
        <v>6</v>
      </c>
    </row>
    <row r="138" spans="1:27" ht="87.5" x14ac:dyDescent="0.35">
      <c r="A138" s="236" t="s">
        <v>1739</v>
      </c>
      <c r="B138" s="257" t="s">
        <v>1105</v>
      </c>
      <c r="C138" s="261" t="s">
        <v>1106</v>
      </c>
      <c r="D138" s="236" t="s">
        <v>245</v>
      </c>
      <c r="E138" s="236" t="s">
        <v>1740</v>
      </c>
      <c r="F138" s="236" t="s">
        <v>1741</v>
      </c>
      <c r="G138" s="236" t="s">
        <v>1742</v>
      </c>
      <c r="H138" s="257" t="s">
        <v>1743</v>
      </c>
      <c r="I138" s="249"/>
      <c r="J138" s="242"/>
      <c r="K138" s="258" t="s">
        <v>1744</v>
      </c>
      <c r="L138" s="249" t="s">
        <v>1745</v>
      </c>
      <c r="M138" s="249" t="s">
        <v>146</v>
      </c>
      <c r="N138" s="249" t="s">
        <v>533</v>
      </c>
      <c r="O138" s="241" t="s">
        <v>534</v>
      </c>
      <c r="P138" s="102"/>
      <c r="Q138" s="258" t="s">
        <v>1650</v>
      </c>
      <c r="R138" s="258" t="s">
        <v>1746</v>
      </c>
      <c r="S138" s="236" t="s">
        <v>1747</v>
      </c>
      <c r="T138" s="236" t="s">
        <v>1748</v>
      </c>
      <c r="U138" s="236" t="s">
        <v>1749</v>
      </c>
      <c r="V138" s="268" t="s">
        <v>1750</v>
      </c>
      <c r="W138" s="103"/>
      <c r="Y138" s="103"/>
      <c r="AA138" s="243">
        <f>IF(OR(J138="Fail",ISBLANK(J138)),INDEX('Issue Code Table'!C:C,MATCH(N:N,'Issue Code Table'!A:A,0)),IF(M138="Critical",6,IF(M138="Significant",5,IF(M138="Moderate",3,2))))</f>
        <v>7</v>
      </c>
    </row>
    <row r="139" spans="1:27" ht="87.5" x14ac:dyDescent="0.35">
      <c r="A139" s="236" t="s">
        <v>1751</v>
      </c>
      <c r="B139" s="257" t="s">
        <v>203</v>
      </c>
      <c r="C139" s="261" t="s">
        <v>204</v>
      </c>
      <c r="D139" s="236" t="s">
        <v>245</v>
      </c>
      <c r="E139" s="236" t="s">
        <v>1752</v>
      </c>
      <c r="F139" s="236" t="s">
        <v>1753</v>
      </c>
      <c r="G139" s="236" t="s">
        <v>1754</v>
      </c>
      <c r="H139" s="257" t="s">
        <v>1755</v>
      </c>
      <c r="I139" s="249"/>
      <c r="J139" s="242"/>
      <c r="K139" s="258" t="s">
        <v>1756</v>
      </c>
      <c r="L139" s="249"/>
      <c r="M139" s="249" t="s">
        <v>146</v>
      </c>
      <c r="N139" s="249" t="s">
        <v>251</v>
      </c>
      <c r="O139" s="241" t="s">
        <v>252</v>
      </c>
      <c r="P139" s="102"/>
      <c r="Q139" s="258" t="s">
        <v>1650</v>
      </c>
      <c r="R139" s="258" t="s">
        <v>1757</v>
      </c>
      <c r="S139" s="236" t="s">
        <v>1758</v>
      </c>
      <c r="T139" s="236" t="s">
        <v>1759</v>
      </c>
      <c r="U139" s="236" t="s">
        <v>1760</v>
      </c>
      <c r="V139" s="268" t="s">
        <v>1761</v>
      </c>
      <c r="W139" s="103"/>
      <c r="Y139" s="103"/>
      <c r="AA139" s="243">
        <f>IF(OR(J139="Fail",ISBLANK(J139)),INDEX('Issue Code Table'!C:C,MATCH(N:N,'Issue Code Table'!A:A,0)),IF(M139="Critical",6,IF(M139="Significant",5,IF(M139="Moderate",3,2))))</f>
        <v>5</v>
      </c>
    </row>
    <row r="140" spans="1:27" ht="175" x14ac:dyDescent="0.35">
      <c r="A140" s="236" t="s">
        <v>1762</v>
      </c>
      <c r="B140" s="257" t="s">
        <v>1763</v>
      </c>
      <c r="C140" s="236" t="s">
        <v>1764</v>
      </c>
      <c r="D140" s="236" t="s">
        <v>231</v>
      </c>
      <c r="E140" s="236" t="s">
        <v>1765</v>
      </c>
      <c r="F140" s="236" t="s">
        <v>1766</v>
      </c>
      <c r="G140" s="236" t="s">
        <v>1767</v>
      </c>
      <c r="H140" s="257" t="s">
        <v>1768</v>
      </c>
      <c r="I140" s="249"/>
      <c r="J140" s="242"/>
      <c r="K140" s="258" t="s">
        <v>1769</v>
      </c>
      <c r="L140" s="249"/>
      <c r="M140" s="249" t="s">
        <v>146</v>
      </c>
      <c r="N140" s="249" t="s">
        <v>1770</v>
      </c>
      <c r="O140" s="241" t="s">
        <v>1771</v>
      </c>
      <c r="P140" s="102"/>
      <c r="Q140" s="258" t="s">
        <v>1650</v>
      </c>
      <c r="R140" s="258" t="s">
        <v>1772</v>
      </c>
      <c r="S140" s="236" t="s">
        <v>1773</v>
      </c>
      <c r="T140" s="236" t="s">
        <v>1774</v>
      </c>
      <c r="U140" s="236" t="s">
        <v>1775</v>
      </c>
      <c r="V140" s="268" t="s">
        <v>1776</v>
      </c>
      <c r="W140" s="103"/>
      <c r="Y140" s="103"/>
      <c r="AA140" s="243">
        <f>IF(OR(J140="Fail",ISBLANK(J140)),INDEX('Issue Code Table'!C:C,MATCH(N:N,'Issue Code Table'!A:A,0)),IF(M140="Critical",6,IF(M140="Significant",5,IF(M140="Moderate",3,2))))</f>
        <v>6</v>
      </c>
    </row>
    <row r="141" spans="1:27" ht="200" x14ac:dyDescent="0.35">
      <c r="A141" s="236" t="s">
        <v>1777</v>
      </c>
      <c r="B141" s="257" t="s">
        <v>1778</v>
      </c>
      <c r="C141" s="22" t="s">
        <v>1779</v>
      </c>
      <c r="D141" s="236" t="s">
        <v>245</v>
      </c>
      <c r="E141" s="236" t="s">
        <v>1780</v>
      </c>
      <c r="F141" s="236" t="s">
        <v>1781</v>
      </c>
      <c r="G141" s="236" t="s">
        <v>1782</v>
      </c>
      <c r="H141" s="236" t="s">
        <v>1783</v>
      </c>
      <c r="I141" s="249"/>
      <c r="J141" s="242"/>
      <c r="K141" s="258" t="s">
        <v>1784</v>
      </c>
      <c r="L141" s="258" t="s">
        <v>1785</v>
      </c>
      <c r="M141" s="258" t="s">
        <v>157</v>
      </c>
      <c r="N141" s="258" t="s">
        <v>1786</v>
      </c>
      <c r="O141" s="241" t="s">
        <v>1787</v>
      </c>
      <c r="P141" s="102"/>
      <c r="Q141" s="258" t="s">
        <v>1650</v>
      </c>
      <c r="R141" s="258" t="s">
        <v>1788</v>
      </c>
      <c r="S141" s="236" t="s">
        <v>1789</v>
      </c>
      <c r="T141" s="236" t="s">
        <v>1790</v>
      </c>
      <c r="U141" s="236" t="s">
        <v>1791</v>
      </c>
      <c r="V141" s="236"/>
      <c r="W141" s="103"/>
      <c r="Y141" s="103"/>
      <c r="AA141" s="243">
        <f>IF(OR(J141="Fail",ISBLANK(J141)),INDEX('Issue Code Table'!C:C,MATCH(N:N,'Issue Code Table'!A:A,0)),IF(M141="Critical",6,IF(M141="Significant",5,IF(M141="Moderate",3,2))))</f>
        <v>4</v>
      </c>
    </row>
    <row r="142" spans="1:27" ht="112.5" x14ac:dyDescent="0.35">
      <c r="A142" s="236" t="s">
        <v>1792</v>
      </c>
      <c r="B142" s="272" t="s">
        <v>373</v>
      </c>
      <c r="C142" s="273" t="s">
        <v>374</v>
      </c>
      <c r="D142" s="236" t="s">
        <v>245</v>
      </c>
      <c r="E142" s="236" t="s">
        <v>1793</v>
      </c>
      <c r="F142" s="236" t="s">
        <v>1794</v>
      </c>
      <c r="G142" s="236" t="s">
        <v>1795</v>
      </c>
      <c r="H142" s="236" t="s">
        <v>1796</v>
      </c>
      <c r="I142" s="249"/>
      <c r="J142" s="242"/>
      <c r="K142" s="249" t="s">
        <v>1797</v>
      </c>
      <c r="L142" s="249"/>
      <c r="M142" s="249" t="s">
        <v>146</v>
      </c>
      <c r="N142" s="249" t="s">
        <v>1798</v>
      </c>
      <c r="O142" s="241" t="s">
        <v>1799</v>
      </c>
      <c r="P142" s="102"/>
      <c r="Q142" s="258" t="s">
        <v>1650</v>
      </c>
      <c r="R142" s="258" t="s">
        <v>1800</v>
      </c>
      <c r="S142" s="236" t="s">
        <v>1801</v>
      </c>
      <c r="T142" s="236" t="s">
        <v>1802</v>
      </c>
      <c r="U142" s="236" t="s">
        <v>1803</v>
      </c>
      <c r="V142" s="268" t="s">
        <v>1804</v>
      </c>
      <c r="W142" s="103"/>
      <c r="Y142" s="103"/>
      <c r="AA142" s="243">
        <f>IF(OR(J142="Fail",ISBLANK(J142)),INDEX('Issue Code Table'!C:C,MATCH(N:N,'Issue Code Table'!A:A,0)),IF(M142="Critical",6,IF(M142="Significant",5,IF(M142="Moderate",3,2))))</f>
        <v>5</v>
      </c>
    </row>
    <row r="143" spans="1:27" ht="409.5" x14ac:dyDescent="0.35">
      <c r="A143" s="236" t="s">
        <v>1805</v>
      </c>
      <c r="B143" s="257" t="s">
        <v>526</v>
      </c>
      <c r="C143" s="261" t="s">
        <v>527</v>
      </c>
      <c r="D143" s="236" t="s">
        <v>245</v>
      </c>
      <c r="E143" s="236" t="s">
        <v>1806</v>
      </c>
      <c r="F143" s="236" t="s">
        <v>1807</v>
      </c>
      <c r="G143" s="236" t="s">
        <v>1808</v>
      </c>
      <c r="H143" s="257" t="s">
        <v>1809</v>
      </c>
      <c r="I143" s="249"/>
      <c r="J143" s="242"/>
      <c r="K143" s="258" t="s">
        <v>1810</v>
      </c>
      <c r="L143" s="249"/>
      <c r="M143" s="249" t="s">
        <v>146</v>
      </c>
      <c r="N143" s="249" t="s">
        <v>380</v>
      </c>
      <c r="O143" s="241" t="s">
        <v>381</v>
      </c>
      <c r="P143" s="102"/>
      <c r="Q143" s="258" t="s">
        <v>1650</v>
      </c>
      <c r="R143" s="258" t="s">
        <v>1811</v>
      </c>
      <c r="S143" s="236" t="s">
        <v>1812</v>
      </c>
      <c r="T143" s="236" t="s">
        <v>1813</v>
      </c>
      <c r="U143" s="236" t="s">
        <v>1814</v>
      </c>
      <c r="V143" s="268" t="s">
        <v>1815</v>
      </c>
      <c r="W143" s="103"/>
      <c r="Y143" s="103"/>
      <c r="AA143" s="243">
        <f>IF(OR(J143="Fail",ISBLANK(J143)),INDEX('Issue Code Table'!C:C,MATCH(N:N,'Issue Code Table'!A:A,0)),IF(M143="Critical",6,IF(M143="Significant",5,IF(M143="Moderate",3,2))))</f>
        <v>5</v>
      </c>
    </row>
    <row r="144" spans="1:27" ht="262.5" x14ac:dyDescent="0.35">
      <c r="A144" s="236" t="s">
        <v>1816</v>
      </c>
      <c r="B144" s="257" t="s">
        <v>613</v>
      </c>
      <c r="C144" s="261" t="s">
        <v>614</v>
      </c>
      <c r="D144" s="236" t="s">
        <v>245</v>
      </c>
      <c r="E144" s="236" t="s">
        <v>1817</v>
      </c>
      <c r="F144" s="236" t="s">
        <v>1818</v>
      </c>
      <c r="G144" s="236" t="s">
        <v>1819</v>
      </c>
      <c r="H144" s="257" t="s">
        <v>1820</v>
      </c>
      <c r="I144" s="249"/>
      <c r="J144" s="242"/>
      <c r="K144" s="258" t="s">
        <v>1821</v>
      </c>
      <c r="L144" s="258" t="s">
        <v>1822</v>
      </c>
      <c r="M144" s="258" t="s">
        <v>221</v>
      </c>
      <c r="N144" s="258" t="s">
        <v>620</v>
      </c>
      <c r="O144" s="241" t="s">
        <v>621</v>
      </c>
      <c r="P144" s="102"/>
      <c r="Q144" s="258" t="s">
        <v>1650</v>
      </c>
      <c r="R144" s="258" t="s">
        <v>1823</v>
      </c>
      <c r="S144" s="236" t="s">
        <v>1824</v>
      </c>
      <c r="T144" s="236" t="s">
        <v>1825</v>
      </c>
      <c r="U144" s="236" t="s">
        <v>1826</v>
      </c>
      <c r="V144" s="236"/>
      <c r="W144" s="103"/>
      <c r="Y144" s="103"/>
      <c r="AA144" s="243" t="e">
        <f>IF(OR(J144="Fail",ISBLANK(J144)),INDEX('Issue Code Table'!C:C,MATCH(N:N,'Issue Code Table'!A:A,0)),IF(M144="Critical",6,IF(M144="Significant",5,IF(M144="Moderate",3,2))))</f>
        <v>#N/A</v>
      </c>
    </row>
    <row r="145" spans="1:27" ht="337.5" x14ac:dyDescent="0.35">
      <c r="A145" s="236" t="s">
        <v>1827</v>
      </c>
      <c r="B145" s="257" t="s">
        <v>542</v>
      </c>
      <c r="C145" s="261" t="s">
        <v>543</v>
      </c>
      <c r="D145" s="236" t="s">
        <v>245</v>
      </c>
      <c r="E145" s="236" t="s">
        <v>1828</v>
      </c>
      <c r="F145" s="196" t="s">
        <v>1829</v>
      </c>
      <c r="G145" s="196" t="s">
        <v>1830</v>
      </c>
      <c r="H145" s="257" t="s">
        <v>1831</v>
      </c>
      <c r="I145" s="249"/>
      <c r="J145" s="242"/>
      <c r="K145" s="258" t="s">
        <v>1832</v>
      </c>
      <c r="L145" s="249" t="s">
        <v>1833</v>
      </c>
      <c r="M145" s="249" t="s">
        <v>146</v>
      </c>
      <c r="N145" s="249" t="s">
        <v>1834</v>
      </c>
      <c r="O145" s="241" t="s">
        <v>1835</v>
      </c>
      <c r="P145" s="102"/>
      <c r="Q145" s="258" t="s">
        <v>1836</v>
      </c>
      <c r="R145" s="258" t="s">
        <v>1837</v>
      </c>
      <c r="S145" s="236" t="s">
        <v>1838</v>
      </c>
      <c r="T145" s="196" t="s">
        <v>1839</v>
      </c>
      <c r="U145" s="196" t="s">
        <v>1840</v>
      </c>
      <c r="V145" s="268" t="s">
        <v>1841</v>
      </c>
      <c r="W145" s="103"/>
      <c r="Y145" s="103"/>
      <c r="AA145" s="243">
        <f>IF(OR(J145="Fail",ISBLANK(J145)),INDEX('Issue Code Table'!C:C,MATCH(N:N,'Issue Code Table'!A:A,0)),IF(M145="Critical",6,IF(M145="Significant",5,IF(M145="Moderate",3,2))))</f>
        <v>6</v>
      </c>
    </row>
    <row r="146" spans="1:27" ht="175" x14ac:dyDescent="0.35">
      <c r="A146" s="236" t="s">
        <v>1842</v>
      </c>
      <c r="B146" s="257" t="s">
        <v>1843</v>
      </c>
      <c r="C146" s="261" t="s">
        <v>1844</v>
      </c>
      <c r="D146" s="236" t="s">
        <v>245</v>
      </c>
      <c r="E146" s="236" t="s">
        <v>1845</v>
      </c>
      <c r="F146" s="236" t="s">
        <v>1846</v>
      </c>
      <c r="G146" s="236" t="s">
        <v>1847</v>
      </c>
      <c r="H146" s="257" t="s">
        <v>1848</v>
      </c>
      <c r="I146" s="249"/>
      <c r="J146" s="242"/>
      <c r="K146" s="258" t="s">
        <v>1849</v>
      </c>
      <c r="L146" s="249" t="s">
        <v>1850</v>
      </c>
      <c r="M146" s="249" t="s">
        <v>146</v>
      </c>
      <c r="N146" s="249" t="s">
        <v>1696</v>
      </c>
      <c r="O146" s="241" t="s">
        <v>1697</v>
      </c>
      <c r="P146" s="102"/>
      <c r="Q146" s="258" t="s">
        <v>1836</v>
      </c>
      <c r="R146" s="258" t="s">
        <v>1851</v>
      </c>
      <c r="S146" s="236" t="s">
        <v>1852</v>
      </c>
      <c r="T146" s="236" t="s">
        <v>1853</v>
      </c>
      <c r="U146" s="236" t="s">
        <v>1854</v>
      </c>
      <c r="V146" s="268" t="s">
        <v>1855</v>
      </c>
      <c r="W146" s="103"/>
      <c r="Y146" s="103"/>
      <c r="AA146" s="243">
        <f>IF(OR(J146="Fail",ISBLANK(J146)),INDEX('Issue Code Table'!C:C,MATCH(N:N,'Issue Code Table'!A:A,0)),IF(M146="Critical",6,IF(M146="Significant",5,IF(M146="Moderate",3,2))))</f>
        <v>5</v>
      </c>
    </row>
    <row r="147" spans="1:27" ht="137.5" x14ac:dyDescent="0.35">
      <c r="A147" s="236" t="s">
        <v>1856</v>
      </c>
      <c r="B147" s="257" t="s">
        <v>542</v>
      </c>
      <c r="C147" s="261" t="s">
        <v>543</v>
      </c>
      <c r="D147" s="236" t="s">
        <v>245</v>
      </c>
      <c r="E147" s="236" t="s">
        <v>1857</v>
      </c>
      <c r="F147" s="236" t="s">
        <v>1858</v>
      </c>
      <c r="G147" s="236" t="s">
        <v>1859</v>
      </c>
      <c r="H147" s="257" t="s">
        <v>1860</v>
      </c>
      <c r="I147" s="249"/>
      <c r="J147" s="242"/>
      <c r="K147" s="258" t="s">
        <v>1861</v>
      </c>
      <c r="L147" s="249" t="s">
        <v>1862</v>
      </c>
      <c r="M147" s="249" t="s">
        <v>157</v>
      </c>
      <c r="N147" s="249" t="s">
        <v>1863</v>
      </c>
      <c r="O147" s="241" t="s">
        <v>1864</v>
      </c>
      <c r="P147" s="102"/>
      <c r="Q147" s="258" t="s">
        <v>1836</v>
      </c>
      <c r="R147" s="258" t="s">
        <v>1865</v>
      </c>
      <c r="S147" s="236" t="s">
        <v>1866</v>
      </c>
      <c r="T147" s="236" t="s">
        <v>1867</v>
      </c>
      <c r="U147" s="236" t="s">
        <v>1868</v>
      </c>
      <c r="V147" s="236"/>
      <c r="W147" s="103"/>
      <c r="Y147" s="103"/>
      <c r="AA147" s="243">
        <f>IF(OR(J147="Fail",ISBLANK(J147)),INDEX('Issue Code Table'!C:C,MATCH(N:N,'Issue Code Table'!A:A,0)),IF(M147="Critical",6,IF(M147="Significant",5,IF(M147="Moderate",3,2))))</f>
        <v>3</v>
      </c>
    </row>
    <row r="148" spans="1:27" ht="112.5" x14ac:dyDescent="0.35">
      <c r="A148" s="236" t="s">
        <v>1869</v>
      </c>
      <c r="B148" s="257" t="s">
        <v>1763</v>
      </c>
      <c r="C148" s="98" t="s">
        <v>1764</v>
      </c>
      <c r="D148" s="236" t="s">
        <v>245</v>
      </c>
      <c r="E148" s="236" t="s">
        <v>1870</v>
      </c>
      <c r="F148" s="236" t="s">
        <v>1871</v>
      </c>
      <c r="G148" s="236" t="s">
        <v>1872</v>
      </c>
      <c r="H148" s="257" t="s">
        <v>1873</v>
      </c>
      <c r="I148" s="249"/>
      <c r="J148" s="242"/>
      <c r="K148" s="258" t="s">
        <v>1874</v>
      </c>
      <c r="L148" s="258"/>
      <c r="M148" s="97" t="s">
        <v>146</v>
      </c>
      <c r="N148" s="264" t="s">
        <v>1770</v>
      </c>
      <c r="O148" s="241" t="s">
        <v>1875</v>
      </c>
      <c r="P148" s="102"/>
      <c r="Q148" s="258" t="s">
        <v>1836</v>
      </c>
      <c r="R148" s="258" t="s">
        <v>1876</v>
      </c>
      <c r="S148" s="236" t="s">
        <v>1877</v>
      </c>
      <c r="T148" s="236" t="s">
        <v>1878</v>
      </c>
      <c r="U148" s="236" t="s">
        <v>1879</v>
      </c>
      <c r="V148" s="268" t="s">
        <v>1880</v>
      </c>
      <c r="W148" s="103"/>
      <c r="Y148" s="103"/>
      <c r="AA148" s="243">
        <f>IF(OR(J148="Fail",ISBLANK(J148)),INDEX('Issue Code Table'!C:C,MATCH(N:N,'Issue Code Table'!A:A,0)),IF(M148="Critical",6,IF(M148="Significant",5,IF(M148="Moderate",3,2))))</f>
        <v>6</v>
      </c>
    </row>
    <row r="149" spans="1:27" ht="169.5" customHeight="1" x14ac:dyDescent="0.35">
      <c r="A149" s="236" t="s">
        <v>1881</v>
      </c>
      <c r="B149" s="236" t="s">
        <v>150</v>
      </c>
      <c r="C149" s="261" t="s">
        <v>1882</v>
      </c>
      <c r="D149" s="236" t="s">
        <v>245</v>
      </c>
      <c r="E149" s="236" t="s">
        <v>1883</v>
      </c>
      <c r="F149" s="236" t="s">
        <v>1884</v>
      </c>
      <c r="G149" s="236" t="s">
        <v>1885</v>
      </c>
      <c r="H149" s="257" t="s">
        <v>1886</v>
      </c>
      <c r="I149" s="249"/>
      <c r="J149" s="242"/>
      <c r="K149" s="258" t="s">
        <v>1887</v>
      </c>
      <c r="L149" s="249"/>
      <c r="M149" s="249" t="s">
        <v>146</v>
      </c>
      <c r="N149" s="249" t="s">
        <v>380</v>
      </c>
      <c r="O149" s="241" t="s">
        <v>1888</v>
      </c>
      <c r="P149" s="102"/>
      <c r="Q149" s="258" t="s">
        <v>1889</v>
      </c>
      <c r="R149" s="258" t="s">
        <v>1890</v>
      </c>
      <c r="S149" s="236" t="s">
        <v>1891</v>
      </c>
      <c r="T149" s="236" t="s">
        <v>1892</v>
      </c>
      <c r="U149" s="236" t="s">
        <v>1893</v>
      </c>
      <c r="V149" s="268" t="s">
        <v>1894</v>
      </c>
      <c r="W149" s="103"/>
      <c r="Y149" s="103"/>
      <c r="AA149" s="243">
        <f>IF(OR(J149="Fail",ISBLANK(J149)),INDEX('Issue Code Table'!C:C,MATCH(N:N,'Issue Code Table'!A:A,0)),IF(M149="Critical",6,IF(M149="Significant",5,IF(M149="Moderate",3,2))))</f>
        <v>5</v>
      </c>
    </row>
    <row r="150" spans="1:27" ht="75" x14ac:dyDescent="0.35">
      <c r="A150" s="236" t="s">
        <v>1895</v>
      </c>
      <c r="B150" s="236" t="s">
        <v>150</v>
      </c>
      <c r="C150" s="261" t="s">
        <v>1882</v>
      </c>
      <c r="D150" s="236" t="s">
        <v>245</v>
      </c>
      <c r="E150" s="236" t="s">
        <v>1896</v>
      </c>
      <c r="F150" s="236" t="s">
        <v>1897</v>
      </c>
      <c r="G150" s="236" t="s">
        <v>1898</v>
      </c>
      <c r="H150" s="257" t="s">
        <v>1899</v>
      </c>
      <c r="I150" s="249"/>
      <c r="J150" s="242"/>
      <c r="K150" s="258" t="s">
        <v>1900</v>
      </c>
      <c r="L150" s="249"/>
      <c r="M150" s="249" t="s">
        <v>146</v>
      </c>
      <c r="N150" s="249" t="s">
        <v>380</v>
      </c>
      <c r="O150" s="241" t="s">
        <v>381</v>
      </c>
      <c r="P150" s="102"/>
      <c r="Q150" s="258" t="s">
        <v>1889</v>
      </c>
      <c r="R150" s="258" t="s">
        <v>1901</v>
      </c>
      <c r="S150" s="236" t="s">
        <v>1902</v>
      </c>
      <c r="T150" s="236" t="s">
        <v>1903</v>
      </c>
      <c r="U150" s="236" t="s">
        <v>1904</v>
      </c>
      <c r="V150" s="268" t="s">
        <v>1905</v>
      </c>
      <c r="W150" s="103"/>
      <c r="Y150" s="103"/>
      <c r="AA150" s="243">
        <f>IF(OR(J150="Fail",ISBLANK(J150)),INDEX('Issue Code Table'!C:C,MATCH(N:N,'Issue Code Table'!A:A,0)),IF(M150="Critical",6,IF(M150="Significant",5,IF(M150="Moderate",3,2))))</f>
        <v>5</v>
      </c>
    </row>
    <row r="151" spans="1:27" ht="137.5" x14ac:dyDescent="0.35">
      <c r="A151" s="236" t="s">
        <v>1906</v>
      </c>
      <c r="B151" s="257" t="s">
        <v>203</v>
      </c>
      <c r="C151" s="261" t="s">
        <v>204</v>
      </c>
      <c r="D151" s="236" t="s">
        <v>245</v>
      </c>
      <c r="E151" s="236" t="s">
        <v>1907</v>
      </c>
      <c r="F151" s="236" t="s">
        <v>1908</v>
      </c>
      <c r="G151" s="236" t="s">
        <v>1909</v>
      </c>
      <c r="H151" s="257" t="s">
        <v>1910</v>
      </c>
      <c r="I151" s="249"/>
      <c r="J151" s="242"/>
      <c r="K151" s="249" t="s">
        <v>1911</v>
      </c>
      <c r="L151" s="249"/>
      <c r="M151" s="249" t="s">
        <v>146</v>
      </c>
      <c r="N151" s="249" t="s">
        <v>380</v>
      </c>
      <c r="O151" s="241" t="s">
        <v>381</v>
      </c>
      <c r="P151" s="102"/>
      <c r="Q151" s="258" t="s">
        <v>1889</v>
      </c>
      <c r="R151" s="258" t="s">
        <v>1912</v>
      </c>
      <c r="S151" s="236" t="s">
        <v>1913</v>
      </c>
      <c r="T151" s="236" t="s">
        <v>1914</v>
      </c>
      <c r="U151" s="236" t="s">
        <v>1915</v>
      </c>
      <c r="V151" s="268" t="s">
        <v>1916</v>
      </c>
      <c r="W151" s="103"/>
      <c r="Y151" s="103"/>
      <c r="AA151" s="243">
        <f>IF(OR(J151="Fail",ISBLANK(J151)),INDEX('Issue Code Table'!C:C,MATCH(N:N,'Issue Code Table'!A:A,0)),IF(M151="Critical",6,IF(M151="Significant",5,IF(M151="Moderate",3,2))))</f>
        <v>5</v>
      </c>
    </row>
    <row r="152" spans="1:27" ht="275" x14ac:dyDescent="0.35">
      <c r="A152" s="236" t="s">
        <v>1917</v>
      </c>
      <c r="B152" s="236" t="s">
        <v>150</v>
      </c>
      <c r="C152" s="261" t="s">
        <v>1882</v>
      </c>
      <c r="D152" s="236" t="s">
        <v>231</v>
      </c>
      <c r="E152" s="236" t="s">
        <v>1918</v>
      </c>
      <c r="F152" s="236" t="s">
        <v>1919</v>
      </c>
      <c r="G152" s="236" t="s">
        <v>1920</v>
      </c>
      <c r="H152" s="257" t="s">
        <v>1921</v>
      </c>
      <c r="I152" s="249"/>
      <c r="J152" s="242"/>
      <c r="K152" s="258" t="s">
        <v>1922</v>
      </c>
      <c r="L152" s="275" t="s">
        <v>1923</v>
      </c>
      <c r="M152" s="249" t="s">
        <v>146</v>
      </c>
      <c r="N152" s="249" t="s">
        <v>1924</v>
      </c>
      <c r="O152" s="241" t="s">
        <v>1925</v>
      </c>
      <c r="P152" s="102"/>
      <c r="Q152" s="258" t="s">
        <v>1926</v>
      </c>
      <c r="R152" s="258" t="s">
        <v>1927</v>
      </c>
      <c r="S152" s="236" t="s">
        <v>1928</v>
      </c>
      <c r="T152" s="236" t="s">
        <v>1929</v>
      </c>
      <c r="U152" s="236" t="s">
        <v>1930</v>
      </c>
      <c r="V152" s="268" t="s">
        <v>1931</v>
      </c>
      <c r="W152" s="103"/>
      <c r="Y152" s="103"/>
      <c r="AA152" s="243">
        <f>IF(OR(J152="Fail",ISBLANK(J152)),INDEX('Issue Code Table'!C:C,MATCH(N:N,'Issue Code Table'!A:A,0)),IF(M152="Critical",6,IF(M152="Significant",5,IF(M152="Moderate",3,2))))</f>
        <v>5</v>
      </c>
    </row>
    <row r="153" spans="1:27" ht="225" x14ac:dyDescent="0.35">
      <c r="A153" s="236" t="s">
        <v>1932</v>
      </c>
      <c r="B153" s="257" t="s">
        <v>542</v>
      </c>
      <c r="C153" s="261" t="s">
        <v>543</v>
      </c>
      <c r="D153" s="236" t="s">
        <v>245</v>
      </c>
      <c r="E153" s="236" t="s">
        <v>1933</v>
      </c>
      <c r="F153" s="236" t="s">
        <v>1934</v>
      </c>
      <c r="G153" s="236" t="s">
        <v>1935</v>
      </c>
      <c r="H153" s="257" t="s">
        <v>1936</v>
      </c>
      <c r="I153" s="249"/>
      <c r="J153" s="242"/>
      <c r="K153" s="258" t="s">
        <v>1937</v>
      </c>
      <c r="L153" s="275" t="s">
        <v>1938</v>
      </c>
      <c r="M153" s="249" t="s">
        <v>157</v>
      </c>
      <c r="N153" s="249" t="s">
        <v>1939</v>
      </c>
      <c r="O153" s="241" t="s">
        <v>1940</v>
      </c>
      <c r="P153" s="102"/>
      <c r="Q153" s="258" t="s">
        <v>1926</v>
      </c>
      <c r="R153" s="258" t="s">
        <v>1941</v>
      </c>
      <c r="S153" s="236" t="s">
        <v>1942</v>
      </c>
      <c r="T153" s="236" t="s">
        <v>1943</v>
      </c>
      <c r="U153" s="262" t="s">
        <v>1944</v>
      </c>
      <c r="V153" s="268"/>
      <c r="W153" s="103"/>
      <c r="Y153" s="103"/>
      <c r="AA153" s="243">
        <f>IF(OR(J153="Fail",ISBLANK(J153)),INDEX('Issue Code Table'!C:C,MATCH(N:N,'Issue Code Table'!A:A,0)),IF(M153="Critical",6,IF(M153="Significant",5,IF(M153="Moderate",3,2))))</f>
        <v>5</v>
      </c>
    </row>
    <row r="154" spans="1:27" ht="225" x14ac:dyDescent="0.35">
      <c r="A154" s="236" t="s">
        <v>1945</v>
      </c>
      <c r="B154" s="236" t="s">
        <v>150</v>
      </c>
      <c r="C154" s="261" t="s">
        <v>1882</v>
      </c>
      <c r="D154" s="236" t="s">
        <v>245</v>
      </c>
      <c r="E154" s="236" t="s">
        <v>1946</v>
      </c>
      <c r="F154" s="236" t="s">
        <v>1947</v>
      </c>
      <c r="G154" s="236" t="s">
        <v>1948</v>
      </c>
      <c r="H154" s="257" t="s">
        <v>1949</v>
      </c>
      <c r="I154" s="249"/>
      <c r="J154" s="242"/>
      <c r="K154" s="258" t="s">
        <v>1950</v>
      </c>
      <c r="L154" s="275" t="s">
        <v>1951</v>
      </c>
      <c r="M154" s="249" t="s">
        <v>221</v>
      </c>
      <c r="N154" s="249" t="s">
        <v>1952</v>
      </c>
      <c r="O154" s="241" t="s">
        <v>1953</v>
      </c>
      <c r="P154" s="102"/>
      <c r="Q154" s="258" t="s">
        <v>1926</v>
      </c>
      <c r="R154" s="258" t="s">
        <v>1954</v>
      </c>
      <c r="S154" s="236" t="s">
        <v>1955</v>
      </c>
      <c r="T154" s="236" t="s">
        <v>1956</v>
      </c>
      <c r="U154" s="236" t="s">
        <v>1957</v>
      </c>
      <c r="V154" s="236"/>
      <c r="W154" s="103"/>
      <c r="Y154" s="103"/>
      <c r="AA154" s="243">
        <f>IF(OR(J154="Fail",ISBLANK(J154)),INDEX('Issue Code Table'!C:C,MATCH(N:N,'Issue Code Table'!A:A,0)),IF(M154="Critical",6,IF(M154="Significant",5,IF(M154="Moderate",3,2))))</f>
        <v>1</v>
      </c>
    </row>
    <row r="155" spans="1:27" ht="212.5" x14ac:dyDescent="0.35">
      <c r="A155" s="236" t="s">
        <v>1958</v>
      </c>
      <c r="B155" s="236" t="s">
        <v>150</v>
      </c>
      <c r="C155" s="261" t="s">
        <v>1882</v>
      </c>
      <c r="D155" s="236" t="s">
        <v>245</v>
      </c>
      <c r="E155" s="236" t="s">
        <v>1959</v>
      </c>
      <c r="F155" s="236" t="s">
        <v>1960</v>
      </c>
      <c r="G155" s="236" t="s">
        <v>1961</v>
      </c>
      <c r="H155" s="257" t="s">
        <v>1962</v>
      </c>
      <c r="I155" s="249"/>
      <c r="J155" s="242"/>
      <c r="K155" s="249" t="s">
        <v>1963</v>
      </c>
      <c r="L155" s="276" t="s">
        <v>1964</v>
      </c>
      <c r="M155" s="258" t="s">
        <v>157</v>
      </c>
      <c r="N155" s="258" t="s">
        <v>1965</v>
      </c>
      <c r="O155" s="241" t="s">
        <v>1966</v>
      </c>
      <c r="P155" s="102"/>
      <c r="Q155" s="258" t="s">
        <v>1926</v>
      </c>
      <c r="R155" s="258" t="s">
        <v>1967</v>
      </c>
      <c r="S155" s="236" t="s">
        <v>1968</v>
      </c>
      <c r="T155" s="236" t="s">
        <v>1969</v>
      </c>
      <c r="U155" s="262" t="s">
        <v>1970</v>
      </c>
      <c r="V155" s="236"/>
      <c r="W155" s="103"/>
      <c r="Y155" s="103"/>
      <c r="AA155" s="243">
        <f>IF(OR(J155="Fail",ISBLANK(J155)),INDEX('Issue Code Table'!C:C,MATCH(N:N,'Issue Code Table'!A:A,0)),IF(M155="Critical",6,IF(M155="Significant",5,IF(M155="Moderate",3,2))))</f>
        <v>5</v>
      </c>
    </row>
    <row r="156" spans="1:27" ht="112.5" x14ac:dyDescent="0.35">
      <c r="A156" s="236" t="s">
        <v>1971</v>
      </c>
      <c r="B156" s="277" t="s">
        <v>526</v>
      </c>
      <c r="C156" s="277" t="s">
        <v>1348</v>
      </c>
      <c r="D156" s="236" t="s">
        <v>245</v>
      </c>
      <c r="E156" s="236" t="s">
        <v>1972</v>
      </c>
      <c r="F156" s="236" t="s">
        <v>1973</v>
      </c>
      <c r="G156" s="236" t="s">
        <v>1974</v>
      </c>
      <c r="H156" s="257" t="s">
        <v>1975</v>
      </c>
      <c r="I156" s="249"/>
      <c r="J156" s="242"/>
      <c r="K156" s="249" t="s">
        <v>1976</v>
      </c>
      <c r="L156" s="278"/>
      <c r="M156" s="249" t="s">
        <v>146</v>
      </c>
      <c r="N156" s="249" t="s">
        <v>1924</v>
      </c>
      <c r="O156" s="241" t="s">
        <v>1925</v>
      </c>
      <c r="P156" s="102"/>
      <c r="Q156" s="258" t="s">
        <v>1926</v>
      </c>
      <c r="R156" s="258" t="s">
        <v>1977</v>
      </c>
      <c r="S156" s="236" t="s">
        <v>1978</v>
      </c>
      <c r="T156" s="236" t="s">
        <v>1979</v>
      </c>
      <c r="U156" s="262" t="s">
        <v>1980</v>
      </c>
      <c r="V156" s="236" t="s">
        <v>1981</v>
      </c>
      <c r="W156" s="103"/>
      <c r="Y156" s="103"/>
      <c r="AA156" s="243">
        <f>IF(OR(J156="Fail",ISBLANK(J156)),INDEX('Issue Code Table'!C:C,MATCH(N:N,'Issue Code Table'!A:A,0)),IF(M156="Critical",6,IF(M156="Significant",5,IF(M156="Moderate",3,2))))</f>
        <v>5</v>
      </c>
    </row>
    <row r="157" spans="1:27" ht="112.5" x14ac:dyDescent="0.35">
      <c r="A157" s="236" t="s">
        <v>1982</v>
      </c>
      <c r="B157" s="236" t="s">
        <v>526</v>
      </c>
      <c r="C157" s="236" t="s">
        <v>1348</v>
      </c>
      <c r="D157" s="236" t="s">
        <v>245</v>
      </c>
      <c r="E157" s="236" t="s">
        <v>1983</v>
      </c>
      <c r="F157" s="236" t="s">
        <v>1984</v>
      </c>
      <c r="G157" s="236" t="s">
        <v>1985</v>
      </c>
      <c r="H157" s="257" t="s">
        <v>1986</v>
      </c>
      <c r="I157" s="249"/>
      <c r="J157" s="242"/>
      <c r="K157" s="258" t="s">
        <v>1987</v>
      </c>
      <c r="L157" s="249"/>
      <c r="M157" s="249" t="s">
        <v>146</v>
      </c>
      <c r="N157" s="249" t="s">
        <v>380</v>
      </c>
      <c r="O157" s="241" t="s">
        <v>381</v>
      </c>
      <c r="P157" s="102"/>
      <c r="Q157" s="258" t="s">
        <v>1988</v>
      </c>
      <c r="R157" s="258" t="s">
        <v>1989</v>
      </c>
      <c r="S157" s="236" t="s">
        <v>1990</v>
      </c>
      <c r="T157" s="236" t="s">
        <v>1991</v>
      </c>
      <c r="U157" s="236" t="s">
        <v>1992</v>
      </c>
      <c r="V157" s="236" t="s">
        <v>1993</v>
      </c>
      <c r="W157" s="103"/>
      <c r="Y157" s="103"/>
      <c r="AA157" s="243">
        <f>IF(OR(J157="Fail",ISBLANK(J157)),INDEX('Issue Code Table'!C:C,MATCH(N:N,'Issue Code Table'!A:A,0)),IF(M157="Critical",6,IF(M157="Significant",5,IF(M157="Moderate",3,2))))</f>
        <v>5</v>
      </c>
    </row>
    <row r="158" spans="1:27" ht="112.5" x14ac:dyDescent="0.35">
      <c r="A158" s="236" t="s">
        <v>1994</v>
      </c>
      <c r="B158" s="236" t="s">
        <v>526</v>
      </c>
      <c r="C158" s="236" t="s">
        <v>1348</v>
      </c>
      <c r="D158" s="236" t="s">
        <v>245</v>
      </c>
      <c r="E158" s="236" t="s">
        <v>1995</v>
      </c>
      <c r="F158" s="236" t="s">
        <v>1996</v>
      </c>
      <c r="G158" s="236" t="s">
        <v>1997</v>
      </c>
      <c r="H158" s="257" t="s">
        <v>1998</v>
      </c>
      <c r="I158" s="249"/>
      <c r="J158" s="242"/>
      <c r="K158" s="258" t="s">
        <v>1999</v>
      </c>
      <c r="L158" s="249"/>
      <c r="M158" s="249" t="s">
        <v>146</v>
      </c>
      <c r="N158" s="249" t="s">
        <v>380</v>
      </c>
      <c r="O158" s="241" t="s">
        <v>381</v>
      </c>
      <c r="P158" s="102"/>
      <c r="Q158" s="258" t="s">
        <v>1988</v>
      </c>
      <c r="R158" s="258" t="s">
        <v>2000</v>
      </c>
      <c r="S158" s="236" t="s">
        <v>2001</v>
      </c>
      <c r="T158" s="236" t="s">
        <v>2002</v>
      </c>
      <c r="U158" s="236" t="s">
        <v>2003</v>
      </c>
      <c r="V158" s="236" t="s">
        <v>2004</v>
      </c>
      <c r="W158" s="103"/>
      <c r="Y158" s="103"/>
      <c r="AA158" s="243">
        <f>IF(OR(J158="Fail",ISBLANK(J158)),INDEX('Issue Code Table'!C:C,MATCH(N:N,'Issue Code Table'!A:A,0)),IF(M158="Critical",6,IF(M158="Significant",5,IF(M158="Moderate",3,2))))</f>
        <v>5</v>
      </c>
    </row>
    <row r="159" spans="1:27" ht="112.5" x14ac:dyDescent="0.35">
      <c r="A159" s="236" t="s">
        <v>2005</v>
      </c>
      <c r="B159" s="257" t="s">
        <v>526</v>
      </c>
      <c r="C159" s="261" t="s">
        <v>1348</v>
      </c>
      <c r="D159" s="236" t="s">
        <v>245</v>
      </c>
      <c r="E159" s="236" t="s">
        <v>2006</v>
      </c>
      <c r="F159" s="236" t="s">
        <v>2007</v>
      </c>
      <c r="G159" s="236" t="s">
        <v>2008</v>
      </c>
      <c r="H159" s="257" t="s">
        <v>2009</v>
      </c>
      <c r="I159" s="249"/>
      <c r="J159" s="242"/>
      <c r="K159" s="258" t="s">
        <v>2010</v>
      </c>
      <c r="L159" s="249"/>
      <c r="M159" s="249" t="s">
        <v>146</v>
      </c>
      <c r="N159" s="249" t="s">
        <v>380</v>
      </c>
      <c r="O159" s="241" t="s">
        <v>381</v>
      </c>
      <c r="P159" s="102"/>
      <c r="Q159" s="258" t="s">
        <v>1988</v>
      </c>
      <c r="R159" s="258" t="s">
        <v>2011</v>
      </c>
      <c r="S159" s="236" t="s">
        <v>2012</v>
      </c>
      <c r="T159" s="236" t="s">
        <v>2013</v>
      </c>
      <c r="U159" s="236" t="s">
        <v>2014</v>
      </c>
      <c r="V159" s="236" t="s">
        <v>2015</v>
      </c>
      <c r="W159" s="103"/>
      <c r="Y159" s="103"/>
      <c r="AA159" s="243">
        <f>IF(OR(J159="Fail",ISBLANK(J159)),INDEX('Issue Code Table'!C:C,MATCH(N:N,'Issue Code Table'!A:A,0)),IF(M159="Critical",6,IF(M159="Significant",5,IF(M159="Moderate",3,2))))</f>
        <v>5</v>
      </c>
    </row>
    <row r="160" spans="1:27" ht="112.5" x14ac:dyDescent="0.35">
      <c r="A160" s="236" t="s">
        <v>2016</v>
      </c>
      <c r="B160" s="236" t="s">
        <v>526</v>
      </c>
      <c r="C160" s="236" t="s">
        <v>1348</v>
      </c>
      <c r="D160" s="236" t="s">
        <v>245</v>
      </c>
      <c r="E160" s="236" t="s">
        <v>2017</v>
      </c>
      <c r="F160" s="236" t="s">
        <v>2018</v>
      </c>
      <c r="G160" s="236" t="s">
        <v>2019</v>
      </c>
      <c r="H160" s="257" t="s">
        <v>2020</v>
      </c>
      <c r="I160" s="249"/>
      <c r="J160" s="242"/>
      <c r="K160" s="258" t="s">
        <v>2021</v>
      </c>
      <c r="L160" s="249"/>
      <c r="M160" s="249" t="s">
        <v>146</v>
      </c>
      <c r="N160" s="249" t="s">
        <v>380</v>
      </c>
      <c r="O160" s="241" t="s">
        <v>381</v>
      </c>
      <c r="P160" s="102"/>
      <c r="Q160" s="258" t="s">
        <v>1988</v>
      </c>
      <c r="R160" s="258" t="s">
        <v>2022</v>
      </c>
      <c r="S160" s="236" t="s">
        <v>2023</v>
      </c>
      <c r="T160" s="236" t="s">
        <v>2024</v>
      </c>
      <c r="U160" s="236" t="s">
        <v>2025</v>
      </c>
      <c r="V160" s="236" t="s">
        <v>2026</v>
      </c>
      <c r="W160" s="103"/>
      <c r="Y160" s="103"/>
      <c r="AA160" s="243">
        <f>IF(OR(J160="Fail",ISBLANK(J160)),INDEX('Issue Code Table'!C:C,MATCH(N:N,'Issue Code Table'!A:A,0)),IF(M160="Critical",6,IF(M160="Significant",5,IF(M160="Moderate",3,2))))</f>
        <v>5</v>
      </c>
    </row>
    <row r="161" spans="1:27" ht="175" x14ac:dyDescent="0.35">
      <c r="A161" s="236" t="s">
        <v>2027</v>
      </c>
      <c r="B161" s="236" t="s">
        <v>526</v>
      </c>
      <c r="C161" s="236" t="s">
        <v>1348</v>
      </c>
      <c r="D161" s="236" t="s">
        <v>245</v>
      </c>
      <c r="E161" s="236" t="s">
        <v>2028</v>
      </c>
      <c r="F161" s="236" t="s">
        <v>2029</v>
      </c>
      <c r="G161" s="236" t="s">
        <v>2030</v>
      </c>
      <c r="H161" s="257" t="s">
        <v>2031</v>
      </c>
      <c r="I161" s="249"/>
      <c r="J161" s="242"/>
      <c r="K161" s="258" t="s">
        <v>2032</v>
      </c>
      <c r="L161" s="249"/>
      <c r="M161" s="249" t="s">
        <v>146</v>
      </c>
      <c r="N161" s="249" t="s">
        <v>380</v>
      </c>
      <c r="O161" s="241" t="s">
        <v>381</v>
      </c>
      <c r="P161" s="102"/>
      <c r="Q161" s="258" t="s">
        <v>1988</v>
      </c>
      <c r="R161" s="258" t="s">
        <v>2033</v>
      </c>
      <c r="S161" s="236" t="s">
        <v>2034</v>
      </c>
      <c r="T161" s="236" t="s">
        <v>2035</v>
      </c>
      <c r="U161" s="236" t="s">
        <v>2036</v>
      </c>
      <c r="V161" s="236" t="s">
        <v>2037</v>
      </c>
      <c r="W161" s="103"/>
      <c r="Y161" s="103"/>
      <c r="AA161" s="243">
        <f>IF(OR(J161="Fail",ISBLANK(J161)),INDEX('Issue Code Table'!C:C,MATCH(N:N,'Issue Code Table'!A:A,0)),IF(M161="Critical",6,IF(M161="Significant",5,IF(M161="Moderate",3,2))))</f>
        <v>5</v>
      </c>
    </row>
    <row r="162" spans="1:27" ht="100" x14ac:dyDescent="0.35">
      <c r="A162" s="236" t="s">
        <v>2038</v>
      </c>
      <c r="B162" s="257" t="s">
        <v>526</v>
      </c>
      <c r="C162" s="261" t="s">
        <v>1348</v>
      </c>
      <c r="D162" s="236" t="s">
        <v>245</v>
      </c>
      <c r="E162" s="236" t="s">
        <v>2039</v>
      </c>
      <c r="F162" s="236" t="s">
        <v>2040</v>
      </c>
      <c r="G162" s="236" t="s">
        <v>2041</v>
      </c>
      <c r="H162" s="257" t="s">
        <v>2042</v>
      </c>
      <c r="I162" s="249"/>
      <c r="J162" s="242"/>
      <c r="K162" s="258" t="s">
        <v>2043</v>
      </c>
      <c r="L162" s="249"/>
      <c r="M162" s="249" t="s">
        <v>146</v>
      </c>
      <c r="N162" s="249" t="s">
        <v>380</v>
      </c>
      <c r="O162" s="241" t="s">
        <v>381</v>
      </c>
      <c r="P162" s="102"/>
      <c r="Q162" s="258" t="s">
        <v>1988</v>
      </c>
      <c r="R162" s="258" t="s">
        <v>2044</v>
      </c>
      <c r="S162" s="236" t="s">
        <v>2045</v>
      </c>
      <c r="T162" s="236" t="s">
        <v>2046</v>
      </c>
      <c r="U162" s="236" t="s">
        <v>2047</v>
      </c>
      <c r="V162" s="236" t="s">
        <v>2048</v>
      </c>
      <c r="W162" s="103"/>
      <c r="Y162" s="103"/>
      <c r="AA162" s="243">
        <f>IF(OR(J162="Fail",ISBLANK(J162)),INDEX('Issue Code Table'!C:C,MATCH(N:N,'Issue Code Table'!A:A,0)),IF(M162="Critical",6,IF(M162="Significant",5,IF(M162="Moderate",3,2))))</f>
        <v>5</v>
      </c>
    </row>
    <row r="163" spans="1:27" ht="200" x14ac:dyDescent="0.35">
      <c r="A163" s="236" t="s">
        <v>2049</v>
      </c>
      <c r="B163" s="257" t="s">
        <v>203</v>
      </c>
      <c r="C163" s="261" t="s">
        <v>204</v>
      </c>
      <c r="D163" s="236" t="s">
        <v>245</v>
      </c>
      <c r="E163" s="236" t="s">
        <v>2050</v>
      </c>
      <c r="F163" s="236" t="s">
        <v>2051</v>
      </c>
      <c r="G163" s="236" t="s">
        <v>2052</v>
      </c>
      <c r="H163" s="257" t="s">
        <v>2053</v>
      </c>
      <c r="I163" s="249"/>
      <c r="J163" s="242"/>
      <c r="K163" s="249" t="s">
        <v>2054</v>
      </c>
      <c r="L163" s="249"/>
      <c r="M163" s="249" t="s">
        <v>146</v>
      </c>
      <c r="N163" s="249" t="s">
        <v>251</v>
      </c>
      <c r="O163" s="241" t="s">
        <v>252</v>
      </c>
      <c r="P163" s="102"/>
      <c r="Q163" s="258" t="s">
        <v>1988</v>
      </c>
      <c r="R163" s="258" t="s">
        <v>2055</v>
      </c>
      <c r="S163" s="236" t="s">
        <v>2056</v>
      </c>
      <c r="T163" s="236" t="s">
        <v>2057</v>
      </c>
      <c r="U163" s="240" t="s">
        <v>2058</v>
      </c>
      <c r="V163" s="236" t="s">
        <v>2059</v>
      </c>
      <c r="W163" s="103"/>
      <c r="Y163" s="103"/>
      <c r="AA163" s="243">
        <f>IF(OR(J163="Fail",ISBLANK(J163)),INDEX('Issue Code Table'!C:C,MATCH(N:N,'Issue Code Table'!A:A,0)),IF(M163="Critical",6,IF(M163="Significant",5,IF(M163="Moderate",3,2))))</f>
        <v>5</v>
      </c>
    </row>
    <row r="164" spans="1:27" ht="212.5" x14ac:dyDescent="0.35">
      <c r="A164" s="236" t="s">
        <v>2060</v>
      </c>
      <c r="B164" s="236" t="s">
        <v>150</v>
      </c>
      <c r="C164" s="261" t="s">
        <v>1882</v>
      </c>
      <c r="D164" s="236" t="s">
        <v>245</v>
      </c>
      <c r="E164" s="236" t="s">
        <v>2061</v>
      </c>
      <c r="F164" s="236" t="s">
        <v>2062</v>
      </c>
      <c r="G164" s="236" t="s">
        <v>2063</v>
      </c>
      <c r="H164" s="257" t="s">
        <v>2064</v>
      </c>
      <c r="I164" s="249"/>
      <c r="J164" s="242"/>
      <c r="K164" s="249" t="s">
        <v>2065</v>
      </c>
      <c r="L164" s="249"/>
      <c r="M164" s="249" t="s">
        <v>157</v>
      </c>
      <c r="N164" s="249" t="s">
        <v>954</v>
      </c>
      <c r="O164" s="241" t="s">
        <v>955</v>
      </c>
      <c r="P164" s="102"/>
      <c r="Q164" s="258" t="s">
        <v>1988</v>
      </c>
      <c r="R164" s="258" t="s">
        <v>2066</v>
      </c>
      <c r="S164" s="236" t="s">
        <v>2067</v>
      </c>
      <c r="T164" s="236" t="s">
        <v>2068</v>
      </c>
      <c r="U164" s="240" t="s">
        <v>2068</v>
      </c>
      <c r="V164" s="236"/>
      <c r="W164" s="103"/>
      <c r="Y164" s="103"/>
      <c r="AA164" s="243">
        <f>IF(OR(J164="Fail",ISBLANK(J164)),INDEX('Issue Code Table'!C:C,MATCH(N:N,'Issue Code Table'!A:A,0)),IF(M164="Critical",6,IF(M164="Significant",5,IF(M164="Moderate",3,2))))</f>
        <v>4</v>
      </c>
    </row>
    <row r="165" spans="1:27" ht="212.5" x14ac:dyDescent="0.35">
      <c r="A165" s="236" t="s">
        <v>2069</v>
      </c>
      <c r="B165" s="236" t="s">
        <v>150</v>
      </c>
      <c r="C165" s="261" t="s">
        <v>1882</v>
      </c>
      <c r="D165" s="236" t="s">
        <v>245</v>
      </c>
      <c r="E165" s="236" t="s">
        <v>2070</v>
      </c>
      <c r="F165" s="236" t="s">
        <v>2071</v>
      </c>
      <c r="G165" s="236" t="s">
        <v>2072</v>
      </c>
      <c r="H165" s="257" t="s">
        <v>2073</v>
      </c>
      <c r="I165" s="249"/>
      <c r="J165" s="242"/>
      <c r="K165" s="249" t="s">
        <v>2074</v>
      </c>
      <c r="L165" s="249"/>
      <c r="M165" s="249" t="s">
        <v>157</v>
      </c>
      <c r="N165" s="249" t="s">
        <v>954</v>
      </c>
      <c r="O165" s="241" t="s">
        <v>955</v>
      </c>
      <c r="P165" s="102"/>
      <c r="Q165" s="258" t="s">
        <v>1988</v>
      </c>
      <c r="R165" s="258" t="s">
        <v>2075</v>
      </c>
      <c r="S165" s="236" t="s">
        <v>2067</v>
      </c>
      <c r="T165" s="236" t="s">
        <v>2068</v>
      </c>
      <c r="U165" s="240" t="s">
        <v>2068</v>
      </c>
      <c r="V165" s="236"/>
      <c r="W165" s="103"/>
      <c r="Y165" s="103"/>
      <c r="AA165" s="243">
        <f>IF(OR(J165="Fail",ISBLANK(J165)),INDEX('Issue Code Table'!C:C,MATCH(N:N,'Issue Code Table'!A:A,0)),IF(M165="Critical",6,IF(M165="Significant",5,IF(M165="Moderate",3,2))))</f>
        <v>4</v>
      </c>
    </row>
    <row r="166" spans="1:27" ht="225" x14ac:dyDescent="0.35">
      <c r="A166" s="236" t="s">
        <v>2076</v>
      </c>
      <c r="B166" s="257" t="s">
        <v>203</v>
      </c>
      <c r="C166" s="261" t="s">
        <v>204</v>
      </c>
      <c r="D166" s="236" t="s">
        <v>231</v>
      </c>
      <c r="E166" s="236" t="s">
        <v>2077</v>
      </c>
      <c r="F166" s="236" t="s">
        <v>2078</v>
      </c>
      <c r="G166" s="236" t="s">
        <v>2079</v>
      </c>
      <c r="H166" s="257" t="s">
        <v>2080</v>
      </c>
      <c r="I166" s="249"/>
      <c r="J166" s="242"/>
      <c r="K166" s="249" t="s">
        <v>2081</v>
      </c>
      <c r="L166" s="249"/>
      <c r="M166" s="249" t="s">
        <v>146</v>
      </c>
      <c r="N166" s="249" t="s">
        <v>251</v>
      </c>
      <c r="O166" s="241" t="s">
        <v>252</v>
      </c>
      <c r="P166" s="102"/>
      <c r="Q166" s="258" t="s">
        <v>1988</v>
      </c>
      <c r="R166" s="258" t="s">
        <v>2082</v>
      </c>
      <c r="S166" s="236" t="s">
        <v>2083</v>
      </c>
      <c r="T166" s="236" t="s">
        <v>2084</v>
      </c>
      <c r="U166" s="240" t="s">
        <v>2085</v>
      </c>
      <c r="V166" s="236" t="s">
        <v>2086</v>
      </c>
      <c r="W166" s="103"/>
      <c r="Y166" s="103"/>
      <c r="AA166" s="243">
        <f>IF(OR(J166="Fail",ISBLANK(J166)),INDEX('Issue Code Table'!C:C,MATCH(N:N,'Issue Code Table'!A:A,0)),IF(M166="Critical",6,IF(M166="Significant",5,IF(M166="Moderate",3,2))))</f>
        <v>5</v>
      </c>
    </row>
    <row r="167" spans="1:27" ht="200" x14ac:dyDescent="0.35">
      <c r="A167" s="236" t="s">
        <v>2087</v>
      </c>
      <c r="B167" s="257" t="s">
        <v>203</v>
      </c>
      <c r="C167" s="261" t="s">
        <v>204</v>
      </c>
      <c r="D167" s="236" t="s">
        <v>231</v>
      </c>
      <c r="E167" s="236" t="s">
        <v>2088</v>
      </c>
      <c r="F167" s="236" t="s">
        <v>2089</v>
      </c>
      <c r="G167" s="236" t="s">
        <v>2090</v>
      </c>
      <c r="H167" s="257" t="s">
        <v>2091</v>
      </c>
      <c r="I167" s="249"/>
      <c r="J167" s="242"/>
      <c r="K167" s="249" t="s">
        <v>2081</v>
      </c>
      <c r="L167" s="249"/>
      <c r="M167" s="249" t="s">
        <v>146</v>
      </c>
      <c r="N167" s="249" t="s">
        <v>251</v>
      </c>
      <c r="O167" s="241" t="s">
        <v>252</v>
      </c>
      <c r="P167" s="102"/>
      <c r="Q167" s="258" t="s">
        <v>1988</v>
      </c>
      <c r="R167" s="258" t="s">
        <v>2092</v>
      </c>
      <c r="S167" s="236" t="s">
        <v>2093</v>
      </c>
      <c r="T167" s="236" t="s">
        <v>2094</v>
      </c>
      <c r="U167" s="240" t="s">
        <v>2095</v>
      </c>
      <c r="V167" s="236" t="s">
        <v>2096</v>
      </c>
      <c r="W167" s="103"/>
      <c r="Y167" s="103"/>
      <c r="AA167" s="243">
        <f>IF(OR(J167="Fail",ISBLANK(J167)),INDEX('Issue Code Table'!C:C,MATCH(N:N,'Issue Code Table'!A:A,0)),IF(M167="Critical",6,IF(M167="Significant",5,IF(M167="Moderate",3,2))))</f>
        <v>5</v>
      </c>
    </row>
    <row r="168" spans="1:27" ht="162.5" x14ac:dyDescent="0.35">
      <c r="A168" s="236" t="s">
        <v>2097</v>
      </c>
      <c r="B168" s="236" t="s">
        <v>150</v>
      </c>
      <c r="C168" s="261" t="s">
        <v>1882</v>
      </c>
      <c r="D168" s="236" t="s">
        <v>245</v>
      </c>
      <c r="E168" s="236" t="s">
        <v>2098</v>
      </c>
      <c r="F168" s="236" t="s">
        <v>2099</v>
      </c>
      <c r="G168" s="236" t="s">
        <v>2100</v>
      </c>
      <c r="H168" s="257" t="s">
        <v>2101</v>
      </c>
      <c r="I168" s="249"/>
      <c r="J168" s="242"/>
      <c r="K168" s="249" t="s">
        <v>2102</v>
      </c>
      <c r="L168" s="249"/>
      <c r="M168" s="249" t="s">
        <v>136</v>
      </c>
      <c r="N168" s="249" t="s">
        <v>2103</v>
      </c>
      <c r="O168" s="241" t="s">
        <v>2104</v>
      </c>
      <c r="P168" s="102"/>
      <c r="Q168" s="258" t="s">
        <v>2105</v>
      </c>
      <c r="R168" s="258" t="s">
        <v>2106</v>
      </c>
      <c r="S168" s="236" t="s">
        <v>2107</v>
      </c>
      <c r="T168" s="236" t="s">
        <v>2108</v>
      </c>
      <c r="U168" s="240" t="s">
        <v>2109</v>
      </c>
      <c r="V168" s="240" t="s">
        <v>2110</v>
      </c>
      <c r="W168" s="103"/>
      <c r="Y168" s="103"/>
      <c r="AA168" s="243">
        <f>IF(OR(J168="Fail",ISBLANK(J168)),INDEX('Issue Code Table'!C:C,MATCH(N:N,'Issue Code Table'!A:A,0)),IF(M168="Critical",6,IF(M168="Significant",5,IF(M168="Moderate",3,2))))</f>
        <v>7</v>
      </c>
    </row>
    <row r="169" spans="1:27" ht="87.5" x14ac:dyDescent="0.35">
      <c r="A169" s="236" t="s">
        <v>2111</v>
      </c>
      <c r="B169" s="236" t="s">
        <v>150</v>
      </c>
      <c r="C169" s="261" t="s">
        <v>1882</v>
      </c>
      <c r="D169" s="236" t="s">
        <v>245</v>
      </c>
      <c r="E169" s="236" t="s">
        <v>2112</v>
      </c>
      <c r="F169" s="236" t="s">
        <v>2113</v>
      </c>
      <c r="G169" s="236" t="s">
        <v>2114</v>
      </c>
      <c r="H169" s="257" t="s">
        <v>2115</v>
      </c>
      <c r="I169" s="249"/>
      <c r="J169" s="242"/>
      <c r="K169" s="249" t="s">
        <v>2116</v>
      </c>
      <c r="L169" s="249"/>
      <c r="M169" s="249" t="s">
        <v>157</v>
      </c>
      <c r="N169" s="249" t="s">
        <v>954</v>
      </c>
      <c r="O169" s="241" t="s">
        <v>955</v>
      </c>
      <c r="P169" s="102"/>
      <c r="Q169" s="258" t="s">
        <v>2105</v>
      </c>
      <c r="R169" s="258" t="s">
        <v>2117</v>
      </c>
      <c r="S169" s="236" t="s">
        <v>2118</v>
      </c>
      <c r="T169" s="236" t="s">
        <v>2119</v>
      </c>
      <c r="U169" s="240" t="s">
        <v>2120</v>
      </c>
      <c r="V169" s="240"/>
      <c r="W169" s="103"/>
      <c r="Y169" s="103"/>
      <c r="AA169" s="243">
        <f>IF(OR(J169="Fail",ISBLANK(J169)),INDEX('Issue Code Table'!C:C,MATCH(N:N,'Issue Code Table'!A:A,0)),IF(M169="Critical",6,IF(M169="Significant",5,IF(M169="Moderate",3,2))))</f>
        <v>4</v>
      </c>
    </row>
    <row r="170" spans="1:27" ht="87.5" x14ac:dyDescent="0.35">
      <c r="A170" s="236" t="s">
        <v>2121</v>
      </c>
      <c r="B170" s="236" t="s">
        <v>150</v>
      </c>
      <c r="C170" s="261" t="s">
        <v>1882</v>
      </c>
      <c r="D170" s="236" t="s">
        <v>245</v>
      </c>
      <c r="E170" s="236" t="s">
        <v>2122</v>
      </c>
      <c r="F170" s="236" t="s">
        <v>2113</v>
      </c>
      <c r="G170" s="236" t="s">
        <v>2123</v>
      </c>
      <c r="H170" s="257" t="s">
        <v>2124</v>
      </c>
      <c r="I170" s="249"/>
      <c r="J170" s="242"/>
      <c r="K170" s="249" t="s">
        <v>2125</v>
      </c>
      <c r="L170" s="249"/>
      <c r="M170" s="249" t="s">
        <v>157</v>
      </c>
      <c r="N170" s="249" t="s">
        <v>954</v>
      </c>
      <c r="O170" s="241" t="s">
        <v>955</v>
      </c>
      <c r="P170" s="102"/>
      <c r="Q170" s="258" t="s">
        <v>2105</v>
      </c>
      <c r="R170" s="258" t="s">
        <v>2126</v>
      </c>
      <c r="S170" s="236" t="s">
        <v>2118</v>
      </c>
      <c r="T170" s="236" t="s">
        <v>2127</v>
      </c>
      <c r="U170" s="240" t="s">
        <v>2128</v>
      </c>
      <c r="V170" s="236"/>
      <c r="W170" s="103"/>
      <c r="Y170" s="103"/>
      <c r="AA170" s="243">
        <f>IF(OR(J170="Fail",ISBLANK(J170)),INDEX('Issue Code Table'!C:C,MATCH(N:N,'Issue Code Table'!A:A,0)),IF(M170="Critical",6,IF(M170="Significant",5,IF(M170="Moderate",3,2))))</f>
        <v>4</v>
      </c>
    </row>
    <row r="171" spans="1:27" ht="87.5" x14ac:dyDescent="0.35">
      <c r="A171" s="236" t="s">
        <v>2129</v>
      </c>
      <c r="B171" s="236" t="s">
        <v>150</v>
      </c>
      <c r="C171" s="261" t="s">
        <v>1882</v>
      </c>
      <c r="D171" s="236" t="s">
        <v>245</v>
      </c>
      <c r="E171" s="236" t="s">
        <v>2130</v>
      </c>
      <c r="F171" s="236" t="s">
        <v>2113</v>
      </c>
      <c r="G171" s="236" t="s">
        <v>2131</v>
      </c>
      <c r="H171" s="257" t="s">
        <v>2132</v>
      </c>
      <c r="I171" s="249"/>
      <c r="J171" s="242"/>
      <c r="K171" s="249" t="s">
        <v>2133</v>
      </c>
      <c r="L171" s="249"/>
      <c r="M171" s="249" t="s">
        <v>157</v>
      </c>
      <c r="N171" s="249" t="s">
        <v>954</v>
      </c>
      <c r="O171" s="241" t="s">
        <v>955</v>
      </c>
      <c r="P171" s="102"/>
      <c r="Q171" s="258" t="s">
        <v>2105</v>
      </c>
      <c r="R171" s="258" t="s">
        <v>2134</v>
      </c>
      <c r="S171" s="236" t="s">
        <v>2118</v>
      </c>
      <c r="T171" s="236" t="s">
        <v>2135</v>
      </c>
      <c r="U171" s="240" t="s">
        <v>2136</v>
      </c>
      <c r="V171" s="236"/>
      <c r="W171" s="103"/>
      <c r="Y171" s="103"/>
      <c r="AA171" s="243">
        <f>IF(OR(J171="Fail",ISBLANK(J171)),INDEX('Issue Code Table'!C:C,MATCH(N:N,'Issue Code Table'!A:A,0)),IF(M171="Critical",6,IF(M171="Significant",5,IF(M171="Moderate",3,2))))</f>
        <v>4</v>
      </c>
    </row>
    <row r="172" spans="1:27" ht="87.5" x14ac:dyDescent="0.35">
      <c r="A172" s="236" t="s">
        <v>2137</v>
      </c>
      <c r="B172" s="236" t="s">
        <v>150</v>
      </c>
      <c r="C172" s="261" t="s">
        <v>1882</v>
      </c>
      <c r="D172" s="236" t="s">
        <v>245</v>
      </c>
      <c r="E172" s="236" t="s">
        <v>2138</v>
      </c>
      <c r="F172" s="236" t="s">
        <v>2139</v>
      </c>
      <c r="G172" s="236" t="s">
        <v>2140</v>
      </c>
      <c r="H172" s="257" t="s">
        <v>2141</v>
      </c>
      <c r="I172" s="249"/>
      <c r="J172" s="242"/>
      <c r="K172" s="249" t="s">
        <v>2142</v>
      </c>
      <c r="L172" s="249"/>
      <c r="M172" s="249" t="s">
        <v>146</v>
      </c>
      <c r="N172" s="249" t="s">
        <v>380</v>
      </c>
      <c r="O172" s="241" t="s">
        <v>381</v>
      </c>
      <c r="P172" s="102"/>
      <c r="Q172" s="258" t="s">
        <v>2105</v>
      </c>
      <c r="R172" s="258" t="s">
        <v>2143</v>
      </c>
      <c r="S172" s="236" t="s">
        <v>2144</v>
      </c>
      <c r="T172" s="236" t="s">
        <v>2145</v>
      </c>
      <c r="U172" s="240" t="s">
        <v>2146</v>
      </c>
      <c r="V172" s="240" t="s">
        <v>2147</v>
      </c>
      <c r="W172" s="103"/>
      <c r="Y172" s="103"/>
      <c r="AA172" s="243">
        <f>IF(OR(J172="Fail",ISBLANK(J172)),INDEX('Issue Code Table'!C:C,MATCH(N:N,'Issue Code Table'!A:A,0)),IF(M172="Critical",6,IF(M172="Significant",5,IF(M172="Moderate",3,2))))</f>
        <v>5</v>
      </c>
    </row>
    <row r="173" spans="1:27" ht="409.5" x14ac:dyDescent="0.35">
      <c r="A173" s="236" t="s">
        <v>2148</v>
      </c>
      <c r="B173" s="236" t="s">
        <v>150</v>
      </c>
      <c r="C173" s="261" t="s">
        <v>1882</v>
      </c>
      <c r="D173" s="236" t="s">
        <v>245</v>
      </c>
      <c r="E173" s="236" t="s">
        <v>2149</v>
      </c>
      <c r="F173" s="236" t="s">
        <v>2150</v>
      </c>
      <c r="G173" s="236" t="s">
        <v>2151</v>
      </c>
      <c r="H173" s="257" t="s">
        <v>2152</v>
      </c>
      <c r="I173" s="249"/>
      <c r="J173" s="242"/>
      <c r="K173" s="258" t="s">
        <v>2153</v>
      </c>
      <c r="L173" s="249"/>
      <c r="M173" s="249" t="s">
        <v>146</v>
      </c>
      <c r="N173" s="249" t="s">
        <v>380</v>
      </c>
      <c r="O173" s="241" t="s">
        <v>381</v>
      </c>
      <c r="P173" s="102"/>
      <c r="Q173" s="258" t="s">
        <v>2105</v>
      </c>
      <c r="R173" s="258" t="s">
        <v>2154</v>
      </c>
      <c r="S173" s="236" t="s">
        <v>2155</v>
      </c>
      <c r="T173" s="236" t="s">
        <v>2156</v>
      </c>
      <c r="U173" s="240" t="s">
        <v>2157</v>
      </c>
      <c r="V173" s="240" t="s">
        <v>2158</v>
      </c>
      <c r="W173" s="103"/>
      <c r="Y173" s="103"/>
      <c r="AA173" s="243">
        <f>IF(OR(J173="Fail",ISBLANK(J173)),INDEX('Issue Code Table'!C:C,MATCH(N:N,'Issue Code Table'!A:A,0)),IF(M173="Critical",6,IF(M173="Significant",5,IF(M173="Moderate",3,2))))</f>
        <v>5</v>
      </c>
    </row>
    <row r="174" spans="1:27" ht="175" x14ac:dyDescent="0.35">
      <c r="A174" s="236" t="s">
        <v>2159</v>
      </c>
      <c r="B174" s="257" t="s">
        <v>526</v>
      </c>
      <c r="C174" s="261" t="s">
        <v>1348</v>
      </c>
      <c r="D174" s="236" t="s">
        <v>245</v>
      </c>
      <c r="E174" s="236" t="s">
        <v>2160</v>
      </c>
      <c r="F174" s="236" t="s">
        <v>2161</v>
      </c>
      <c r="G174" s="236" t="s">
        <v>2162</v>
      </c>
      <c r="H174" s="257" t="s">
        <v>2163</v>
      </c>
      <c r="I174" s="249"/>
      <c r="J174" s="242"/>
      <c r="K174" s="249" t="s">
        <v>2164</v>
      </c>
      <c r="L174" s="249"/>
      <c r="M174" s="249" t="s">
        <v>146</v>
      </c>
      <c r="N174" s="249" t="s">
        <v>380</v>
      </c>
      <c r="O174" s="241" t="s">
        <v>381</v>
      </c>
      <c r="P174" s="102"/>
      <c r="Q174" s="258" t="s">
        <v>2105</v>
      </c>
      <c r="R174" s="258" t="s">
        <v>2165</v>
      </c>
      <c r="S174" s="236" t="s">
        <v>2166</v>
      </c>
      <c r="T174" s="236" t="s">
        <v>2167</v>
      </c>
      <c r="U174" s="236" t="s">
        <v>2168</v>
      </c>
      <c r="V174" s="236" t="s">
        <v>2169</v>
      </c>
      <c r="W174" s="103"/>
      <c r="Y174" s="103"/>
      <c r="AA174" s="243">
        <f>IF(OR(J174="Fail",ISBLANK(J174)),INDEX('Issue Code Table'!C:C,MATCH(N:N,'Issue Code Table'!A:A,0)),IF(M174="Critical",6,IF(M174="Significant",5,IF(M174="Moderate",3,2))))</f>
        <v>5</v>
      </c>
    </row>
    <row r="175" spans="1:27" ht="409.5" x14ac:dyDescent="0.35">
      <c r="A175" s="236" t="s">
        <v>2170</v>
      </c>
      <c r="B175" s="257" t="s">
        <v>526</v>
      </c>
      <c r="C175" s="261" t="s">
        <v>1348</v>
      </c>
      <c r="D175" s="236" t="s">
        <v>245</v>
      </c>
      <c r="E175" s="236" t="s">
        <v>2171</v>
      </c>
      <c r="F175" s="236" t="s">
        <v>2172</v>
      </c>
      <c r="G175" s="236" t="s">
        <v>2173</v>
      </c>
      <c r="H175" s="257" t="s">
        <v>2174</v>
      </c>
      <c r="I175" s="249"/>
      <c r="J175" s="242"/>
      <c r="K175" s="258" t="s">
        <v>2175</v>
      </c>
      <c r="L175" s="249"/>
      <c r="M175" s="249" t="s">
        <v>146</v>
      </c>
      <c r="N175" s="249" t="s">
        <v>380</v>
      </c>
      <c r="O175" s="241" t="s">
        <v>381</v>
      </c>
      <c r="P175" s="102"/>
      <c r="Q175" s="258" t="s">
        <v>2105</v>
      </c>
      <c r="R175" s="258" t="s">
        <v>2176</v>
      </c>
      <c r="S175" s="236" t="s">
        <v>2177</v>
      </c>
      <c r="T175" s="236" t="s">
        <v>2178</v>
      </c>
      <c r="U175" s="240" t="s">
        <v>2179</v>
      </c>
      <c r="V175" s="240" t="s">
        <v>2180</v>
      </c>
      <c r="W175" s="103"/>
      <c r="Y175" s="103"/>
      <c r="AA175" s="243">
        <f>IF(OR(J175="Fail",ISBLANK(J175)),INDEX('Issue Code Table'!C:C,MATCH(N:N,'Issue Code Table'!A:A,0)),IF(M175="Critical",6,IF(M175="Significant",5,IF(M175="Moderate",3,2))))</f>
        <v>5</v>
      </c>
    </row>
    <row r="176" spans="1:27" ht="250" x14ac:dyDescent="0.35">
      <c r="A176" s="236" t="s">
        <v>2181</v>
      </c>
      <c r="B176" s="236" t="s">
        <v>150</v>
      </c>
      <c r="C176" s="261" t="s">
        <v>1882</v>
      </c>
      <c r="D176" s="236" t="s">
        <v>245</v>
      </c>
      <c r="E176" s="236" t="s">
        <v>2182</v>
      </c>
      <c r="F176" s="236" t="s">
        <v>2183</v>
      </c>
      <c r="G176" s="236" t="s">
        <v>2184</v>
      </c>
      <c r="H176" s="257" t="s">
        <v>2185</v>
      </c>
      <c r="I176" s="249"/>
      <c r="J176" s="242"/>
      <c r="K176" s="249" t="s">
        <v>2186</v>
      </c>
      <c r="L176" s="249"/>
      <c r="M176" s="249" t="s">
        <v>146</v>
      </c>
      <c r="N176" s="249" t="s">
        <v>380</v>
      </c>
      <c r="O176" s="241" t="s">
        <v>381</v>
      </c>
      <c r="P176" s="102"/>
      <c r="Q176" s="258" t="s">
        <v>2105</v>
      </c>
      <c r="R176" s="258" t="s">
        <v>2187</v>
      </c>
      <c r="S176" s="236" t="s">
        <v>2188</v>
      </c>
      <c r="T176" s="236" t="s">
        <v>2189</v>
      </c>
      <c r="U176" s="240" t="s">
        <v>2189</v>
      </c>
      <c r="V176" s="240" t="s">
        <v>2190</v>
      </c>
      <c r="W176" s="103"/>
      <c r="Y176" s="103"/>
      <c r="AA176" s="243">
        <f>IF(OR(J176="Fail",ISBLANK(J176)),INDEX('Issue Code Table'!C:C,MATCH(N:N,'Issue Code Table'!A:A,0)),IF(M176="Critical",6,IF(M176="Significant",5,IF(M176="Moderate",3,2))))</f>
        <v>5</v>
      </c>
    </row>
    <row r="177" spans="1:27" ht="387.5" x14ac:dyDescent="0.35">
      <c r="A177" s="236" t="s">
        <v>2191</v>
      </c>
      <c r="B177" s="257" t="s">
        <v>526</v>
      </c>
      <c r="C177" s="261" t="s">
        <v>1348</v>
      </c>
      <c r="D177" s="236" t="s">
        <v>245</v>
      </c>
      <c r="E177" s="236" t="s">
        <v>2192</v>
      </c>
      <c r="F177" s="236" t="s">
        <v>2193</v>
      </c>
      <c r="G177" s="236" t="s">
        <v>2194</v>
      </c>
      <c r="H177" s="257" t="s">
        <v>2195</v>
      </c>
      <c r="I177" s="249"/>
      <c r="J177" s="242"/>
      <c r="K177" s="258" t="s">
        <v>2196</v>
      </c>
      <c r="L177" s="249"/>
      <c r="M177" s="249" t="s">
        <v>146</v>
      </c>
      <c r="N177" s="249" t="s">
        <v>380</v>
      </c>
      <c r="O177" s="241" t="s">
        <v>381</v>
      </c>
      <c r="P177" s="102"/>
      <c r="Q177" s="258" t="s">
        <v>2105</v>
      </c>
      <c r="R177" s="258" t="s">
        <v>2197</v>
      </c>
      <c r="S177" s="236" t="s">
        <v>2198</v>
      </c>
      <c r="T177" s="236" t="s">
        <v>2199</v>
      </c>
      <c r="U177" s="240" t="s">
        <v>2200</v>
      </c>
      <c r="V177" s="236" t="s">
        <v>2201</v>
      </c>
      <c r="W177" s="103"/>
      <c r="Y177" s="103"/>
      <c r="AA177" s="243">
        <f>IF(OR(J177="Fail",ISBLANK(J177)),INDEX('Issue Code Table'!C:C,MATCH(N:N,'Issue Code Table'!A:A,0)),IF(M177="Critical",6,IF(M177="Significant",5,IF(M177="Moderate",3,2))))</f>
        <v>5</v>
      </c>
    </row>
    <row r="178" spans="1:27" ht="237.5" x14ac:dyDescent="0.35">
      <c r="A178" s="236" t="s">
        <v>2202</v>
      </c>
      <c r="B178" s="257" t="s">
        <v>526</v>
      </c>
      <c r="C178" s="261" t="s">
        <v>527</v>
      </c>
      <c r="D178" s="236" t="s">
        <v>245</v>
      </c>
      <c r="E178" s="236" t="s">
        <v>2203</v>
      </c>
      <c r="F178" s="236" t="s">
        <v>2204</v>
      </c>
      <c r="G178" s="236" t="s">
        <v>2205</v>
      </c>
      <c r="H178" s="257" t="s">
        <v>2206</v>
      </c>
      <c r="I178" s="249"/>
      <c r="J178" s="242"/>
      <c r="K178" s="249" t="s">
        <v>2207</v>
      </c>
      <c r="L178" s="249"/>
      <c r="M178" s="249" t="s">
        <v>157</v>
      </c>
      <c r="N178" s="249" t="s">
        <v>954</v>
      </c>
      <c r="O178" s="241" t="s">
        <v>955</v>
      </c>
      <c r="P178" s="102"/>
      <c r="Q178" s="258" t="s">
        <v>2105</v>
      </c>
      <c r="R178" s="258" t="s">
        <v>2208</v>
      </c>
      <c r="S178" s="236" t="s">
        <v>2209</v>
      </c>
      <c r="T178" s="236" t="s">
        <v>2210</v>
      </c>
      <c r="U178" s="240" t="s">
        <v>2211</v>
      </c>
      <c r="V178" s="236"/>
      <c r="W178" s="103"/>
      <c r="Y178" s="103"/>
      <c r="AA178" s="243">
        <f>IF(OR(J178="Fail",ISBLANK(J178)),INDEX('Issue Code Table'!C:C,MATCH(N:N,'Issue Code Table'!A:A,0)),IF(M178="Critical",6,IF(M178="Significant",5,IF(M178="Moderate",3,2))))</f>
        <v>4</v>
      </c>
    </row>
    <row r="179" spans="1:27" ht="237.5" x14ac:dyDescent="0.35">
      <c r="A179" s="236" t="s">
        <v>2212</v>
      </c>
      <c r="B179" s="257" t="s">
        <v>526</v>
      </c>
      <c r="C179" s="261" t="s">
        <v>527</v>
      </c>
      <c r="D179" s="236" t="s">
        <v>245</v>
      </c>
      <c r="E179" s="236" t="s">
        <v>2213</v>
      </c>
      <c r="F179" s="236" t="s">
        <v>2214</v>
      </c>
      <c r="G179" s="236" t="s">
        <v>2215</v>
      </c>
      <c r="H179" s="257" t="s">
        <v>2216</v>
      </c>
      <c r="I179" s="249"/>
      <c r="J179" s="242"/>
      <c r="K179" s="249" t="s">
        <v>2217</v>
      </c>
      <c r="L179" s="249"/>
      <c r="M179" s="249" t="s">
        <v>157</v>
      </c>
      <c r="N179" s="249" t="s">
        <v>954</v>
      </c>
      <c r="O179" s="241" t="s">
        <v>955</v>
      </c>
      <c r="P179" s="102"/>
      <c r="Q179" s="258" t="s">
        <v>2105</v>
      </c>
      <c r="R179" s="258" t="s">
        <v>2218</v>
      </c>
      <c r="S179" s="236" t="s">
        <v>2219</v>
      </c>
      <c r="T179" s="236" t="s">
        <v>2220</v>
      </c>
      <c r="U179" s="240" t="s">
        <v>2221</v>
      </c>
      <c r="V179" s="236"/>
      <c r="W179" s="103"/>
      <c r="Y179" s="103"/>
      <c r="AA179" s="243">
        <f>IF(OR(J179="Fail",ISBLANK(J179)),INDEX('Issue Code Table'!C:C,MATCH(N:N,'Issue Code Table'!A:A,0)),IF(M179="Critical",6,IF(M179="Significant",5,IF(M179="Moderate",3,2))))</f>
        <v>4</v>
      </c>
    </row>
    <row r="180" spans="1:27" ht="409.5" x14ac:dyDescent="0.35">
      <c r="A180" s="236" t="s">
        <v>2222</v>
      </c>
      <c r="B180" s="257" t="s">
        <v>526</v>
      </c>
      <c r="C180" s="261" t="s">
        <v>527</v>
      </c>
      <c r="D180" s="236" t="s">
        <v>245</v>
      </c>
      <c r="E180" s="236" t="s">
        <v>2223</v>
      </c>
      <c r="F180" s="236" t="s">
        <v>2224</v>
      </c>
      <c r="G180" s="236" t="s">
        <v>2225</v>
      </c>
      <c r="H180" s="257" t="s">
        <v>2216</v>
      </c>
      <c r="I180" s="249"/>
      <c r="J180" s="242"/>
      <c r="K180" s="249" t="s">
        <v>2226</v>
      </c>
      <c r="L180" s="249"/>
      <c r="M180" s="249" t="s">
        <v>157</v>
      </c>
      <c r="N180" s="249" t="s">
        <v>954</v>
      </c>
      <c r="O180" s="241" t="s">
        <v>955</v>
      </c>
      <c r="P180" s="102"/>
      <c r="Q180" s="258" t="s">
        <v>2105</v>
      </c>
      <c r="R180" s="258" t="s">
        <v>2227</v>
      </c>
      <c r="S180" s="236" t="s">
        <v>2228</v>
      </c>
      <c r="T180" s="236" t="s">
        <v>2229</v>
      </c>
      <c r="U180" s="240" t="s">
        <v>2230</v>
      </c>
      <c r="V180" s="236"/>
      <c r="W180" s="103"/>
      <c r="Y180" s="103"/>
      <c r="AA180" s="243">
        <f>IF(OR(J180="Fail",ISBLANK(J180)),INDEX('Issue Code Table'!C:C,MATCH(N:N,'Issue Code Table'!A:A,0)),IF(M180="Critical",6,IF(M180="Significant",5,IF(M180="Moderate",3,2))))</f>
        <v>4</v>
      </c>
    </row>
    <row r="181" spans="1:27" ht="250" x14ac:dyDescent="0.35">
      <c r="A181" s="236" t="s">
        <v>2231</v>
      </c>
      <c r="B181" s="257" t="s">
        <v>526</v>
      </c>
      <c r="C181" s="261" t="s">
        <v>527</v>
      </c>
      <c r="D181" s="236" t="s">
        <v>245</v>
      </c>
      <c r="E181" s="236" t="s">
        <v>2232</v>
      </c>
      <c r="F181" s="236" t="s">
        <v>2233</v>
      </c>
      <c r="G181" s="236" t="s">
        <v>2234</v>
      </c>
      <c r="H181" s="257" t="s">
        <v>2235</v>
      </c>
      <c r="I181" s="249"/>
      <c r="J181" s="242"/>
      <c r="K181" s="249" t="s">
        <v>2236</v>
      </c>
      <c r="L181" s="249"/>
      <c r="M181" s="249" t="s">
        <v>146</v>
      </c>
      <c r="N181" s="249" t="s">
        <v>380</v>
      </c>
      <c r="O181" s="241" t="s">
        <v>381</v>
      </c>
      <c r="P181" s="102"/>
      <c r="Q181" s="258" t="s">
        <v>2105</v>
      </c>
      <c r="R181" s="258" t="s">
        <v>2237</v>
      </c>
      <c r="S181" s="236" t="s">
        <v>2238</v>
      </c>
      <c r="T181" s="236" t="s">
        <v>2239</v>
      </c>
      <c r="U181" s="240" t="s">
        <v>2240</v>
      </c>
      <c r="V181" s="240" t="s">
        <v>2241</v>
      </c>
      <c r="W181" s="103"/>
      <c r="Y181" s="103"/>
      <c r="AA181" s="243">
        <f>IF(OR(J181="Fail",ISBLANK(J181)),INDEX('Issue Code Table'!C:C,MATCH(N:N,'Issue Code Table'!A:A,0)),IF(M181="Critical",6,IF(M181="Significant",5,IF(M181="Moderate",3,2))))</f>
        <v>5</v>
      </c>
    </row>
    <row r="182" spans="1:27" ht="187.5" x14ac:dyDescent="0.35">
      <c r="A182" s="236" t="s">
        <v>2242</v>
      </c>
      <c r="B182" s="236" t="s">
        <v>150</v>
      </c>
      <c r="C182" s="267" t="s">
        <v>1882</v>
      </c>
      <c r="D182" s="236" t="s">
        <v>245</v>
      </c>
      <c r="E182" s="236" t="s">
        <v>2243</v>
      </c>
      <c r="F182" s="236" t="s">
        <v>2244</v>
      </c>
      <c r="G182" s="236" t="s">
        <v>2245</v>
      </c>
      <c r="H182" s="257" t="s">
        <v>2246</v>
      </c>
      <c r="I182" s="249"/>
      <c r="J182" s="242"/>
      <c r="K182" s="249" t="s">
        <v>2247</v>
      </c>
      <c r="L182" s="249"/>
      <c r="M182" s="249" t="s">
        <v>146</v>
      </c>
      <c r="N182" s="249" t="s">
        <v>380</v>
      </c>
      <c r="O182" s="241" t="s">
        <v>381</v>
      </c>
      <c r="P182" s="102"/>
      <c r="Q182" s="258" t="s">
        <v>2105</v>
      </c>
      <c r="R182" s="258" t="s">
        <v>2248</v>
      </c>
      <c r="S182" s="236" t="s">
        <v>2249</v>
      </c>
      <c r="T182" s="236" t="s">
        <v>2250</v>
      </c>
      <c r="U182" s="240" t="s">
        <v>2251</v>
      </c>
      <c r="V182" s="240" t="s">
        <v>2252</v>
      </c>
      <c r="W182" s="103"/>
      <c r="Y182" s="103"/>
      <c r="AA182" s="243">
        <f>IF(OR(J182="Fail",ISBLANK(J182)),INDEX('Issue Code Table'!C:C,MATCH(N:N,'Issue Code Table'!A:A,0)),IF(M182="Critical",6,IF(M182="Significant",5,IF(M182="Moderate",3,2))))</f>
        <v>5</v>
      </c>
    </row>
    <row r="183" spans="1:27" ht="175" x14ac:dyDescent="0.35">
      <c r="A183" s="236" t="s">
        <v>2253</v>
      </c>
      <c r="B183" s="236" t="s">
        <v>150</v>
      </c>
      <c r="C183" s="267" t="s">
        <v>1882</v>
      </c>
      <c r="D183" s="236" t="s">
        <v>245</v>
      </c>
      <c r="E183" s="236" t="s">
        <v>2254</v>
      </c>
      <c r="F183" s="236" t="s">
        <v>2255</v>
      </c>
      <c r="G183" s="236" t="s">
        <v>2256</v>
      </c>
      <c r="H183" s="257" t="s">
        <v>2257</v>
      </c>
      <c r="I183" s="249"/>
      <c r="J183" s="242"/>
      <c r="K183" s="249" t="s">
        <v>2258</v>
      </c>
      <c r="L183" s="249"/>
      <c r="M183" s="249" t="s">
        <v>157</v>
      </c>
      <c r="N183" s="249" t="s">
        <v>2259</v>
      </c>
      <c r="O183" s="241" t="s">
        <v>2260</v>
      </c>
      <c r="P183" s="102"/>
      <c r="Q183" s="258" t="s">
        <v>2105</v>
      </c>
      <c r="R183" s="258" t="s">
        <v>2261</v>
      </c>
      <c r="S183" s="236" t="s">
        <v>2262</v>
      </c>
      <c r="T183" s="236" t="s">
        <v>2263</v>
      </c>
      <c r="U183" s="240" t="s">
        <v>2264</v>
      </c>
      <c r="V183" s="236"/>
      <c r="W183" s="103"/>
      <c r="Y183" s="103"/>
      <c r="AA183" s="243">
        <f>IF(OR(J183="Fail",ISBLANK(J183)),INDEX('Issue Code Table'!C:C,MATCH(N:N,'Issue Code Table'!A:A,0)),IF(M183="Critical",6,IF(M183="Significant",5,IF(M183="Moderate",3,2))))</f>
        <v>7</v>
      </c>
    </row>
    <row r="184" spans="1:27" ht="175" x14ac:dyDescent="0.35">
      <c r="A184" s="236" t="s">
        <v>2265</v>
      </c>
      <c r="B184" s="236" t="s">
        <v>150</v>
      </c>
      <c r="C184" s="267" t="s">
        <v>1882</v>
      </c>
      <c r="D184" s="236" t="s">
        <v>245</v>
      </c>
      <c r="E184" s="236" t="s">
        <v>2266</v>
      </c>
      <c r="F184" s="236" t="s">
        <v>2267</v>
      </c>
      <c r="G184" s="236" t="s">
        <v>2268</v>
      </c>
      <c r="H184" s="257" t="s">
        <v>2269</v>
      </c>
      <c r="I184" s="249"/>
      <c r="J184" s="242"/>
      <c r="K184" s="249" t="s">
        <v>2270</v>
      </c>
      <c r="L184" s="249"/>
      <c r="M184" s="249" t="s">
        <v>157</v>
      </c>
      <c r="N184" s="249" t="s">
        <v>2259</v>
      </c>
      <c r="O184" s="241" t="s">
        <v>2260</v>
      </c>
      <c r="P184" s="102"/>
      <c r="Q184" s="258" t="s">
        <v>2105</v>
      </c>
      <c r="R184" s="258" t="s">
        <v>2271</v>
      </c>
      <c r="S184" s="236" t="s">
        <v>2272</v>
      </c>
      <c r="T184" s="236" t="s">
        <v>2273</v>
      </c>
      <c r="U184" s="240" t="s">
        <v>2274</v>
      </c>
      <c r="V184" s="236"/>
      <c r="W184" s="103"/>
      <c r="Y184" s="103"/>
      <c r="AA184" s="243">
        <f>IF(OR(J184="Fail",ISBLANK(J184)),INDEX('Issue Code Table'!C:C,MATCH(N:N,'Issue Code Table'!A:A,0)),IF(M184="Critical",6,IF(M184="Significant",5,IF(M184="Moderate",3,2))))</f>
        <v>7</v>
      </c>
    </row>
    <row r="185" spans="1:27" ht="187.5" x14ac:dyDescent="0.35">
      <c r="A185" s="236" t="s">
        <v>2275</v>
      </c>
      <c r="B185" s="236" t="s">
        <v>150</v>
      </c>
      <c r="C185" s="267" t="s">
        <v>1882</v>
      </c>
      <c r="D185" s="236" t="s">
        <v>245</v>
      </c>
      <c r="E185" s="236" t="s">
        <v>2276</v>
      </c>
      <c r="F185" s="236" t="s">
        <v>2277</v>
      </c>
      <c r="G185" s="236" t="s">
        <v>2278</v>
      </c>
      <c r="H185" s="257" t="s">
        <v>2279</v>
      </c>
      <c r="I185" s="249"/>
      <c r="J185" s="242"/>
      <c r="K185" s="249" t="s">
        <v>2280</v>
      </c>
      <c r="L185" s="249"/>
      <c r="M185" s="249" t="s">
        <v>157</v>
      </c>
      <c r="N185" s="249" t="s">
        <v>2259</v>
      </c>
      <c r="O185" s="241" t="s">
        <v>2260</v>
      </c>
      <c r="P185" s="102"/>
      <c r="Q185" s="258" t="s">
        <v>2105</v>
      </c>
      <c r="R185" s="258" t="s">
        <v>2281</v>
      </c>
      <c r="S185" s="236" t="s">
        <v>2282</v>
      </c>
      <c r="T185" s="236" t="s">
        <v>2283</v>
      </c>
      <c r="U185" s="240" t="s">
        <v>2284</v>
      </c>
      <c r="V185" s="236"/>
      <c r="W185" s="103"/>
      <c r="Y185" s="103"/>
      <c r="AA185" s="243">
        <f>IF(OR(J185="Fail",ISBLANK(J185)),INDEX('Issue Code Table'!C:C,MATCH(N:N,'Issue Code Table'!A:A,0)),IF(M185="Critical",6,IF(M185="Significant",5,IF(M185="Moderate",3,2))))</f>
        <v>7</v>
      </c>
    </row>
    <row r="186" spans="1:27" ht="187.5" x14ac:dyDescent="0.35">
      <c r="A186" s="236" t="s">
        <v>2285</v>
      </c>
      <c r="B186" s="236" t="s">
        <v>150</v>
      </c>
      <c r="C186" s="267" t="s">
        <v>1882</v>
      </c>
      <c r="D186" s="236" t="s">
        <v>245</v>
      </c>
      <c r="E186" s="236" t="s">
        <v>2286</v>
      </c>
      <c r="F186" s="236" t="s">
        <v>2287</v>
      </c>
      <c r="G186" s="236" t="s">
        <v>2288</v>
      </c>
      <c r="H186" s="257" t="s">
        <v>2289</v>
      </c>
      <c r="I186" s="249"/>
      <c r="J186" s="242"/>
      <c r="K186" s="249" t="s">
        <v>2290</v>
      </c>
      <c r="L186" s="249"/>
      <c r="M186" s="249" t="s">
        <v>157</v>
      </c>
      <c r="N186" s="249" t="s">
        <v>2259</v>
      </c>
      <c r="O186" s="241" t="s">
        <v>2260</v>
      </c>
      <c r="P186" s="102"/>
      <c r="Q186" s="258" t="s">
        <v>2105</v>
      </c>
      <c r="R186" s="258" t="s">
        <v>2291</v>
      </c>
      <c r="S186" s="236" t="s">
        <v>2292</v>
      </c>
      <c r="T186" s="236" t="s">
        <v>2293</v>
      </c>
      <c r="U186" s="240" t="s">
        <v>2294</v>
      </c>
      <c r="V186" s="236"/>
      <c r="W186" s="103"/>
      <c r="Y186" s="103"/>
      <c r="AA186" s="243">
        <f>IF(OR(J186="Fail",ISBLANK(J186)),INDEX('Issue Code Table'!C:C,MATCH(N:N,'Issue Code Table'!A:A,0)),IF(M186="Critical",6,IF(M186="Significant",5,IF(M186="Moderate",3,2))))</f>
        <v>7</v>
      </c>
    </row>
    <row r="187" spans="1:27" ht="100" x14ac:dyDescent="0.35">
      <c r="A187" s="236" t="s">
        <v>2295</v>
      </c>
      <c r="B187" s="257" t="s">
        <v>150</v>
      </c>
      <c r="C187" s="261" t="s">
        <v>1882</v>
      </c>
      <c r="D187" s="236" t="s">
        <v>245</v>
      </c>
      <c r="E187" s="236" t="s">
        <v>2296</v>
      </c>
      <c r="F187" s="236" t="s">
        <v>2297</v>
      </c>
      <c r="G187" s="236" t="s">
        <v>2298</v>
      </c>
      <c r="H187" s="257" t="s">
        <v>2299</v>
      </c>
      <c r="I187" s="249"/>
      <c r="J187" s="242"/>
      <c r="K187" s="249" t="s">
        <v>2300</v>
      </c>
      <c r="L187" s="249"/>
      <c r="M187" s="249" t="s">
        <v>146</v>
      </c>
      <c r="N187" s="260" t="s">
        <v>380</v>
      </c>
      <c r="O187" s="241" t="s">
        <v>381</v>
      </c>
      <c r="P187" s="102"/>
      <c r="Q187" s="258" t="s">
        <v>2105</v>
      </c>
      <c r="R187" s="258" t="s">
        <v>2301</v>
      </c>
      <c r="S187" s="236" t="s">
        <v>2302</v>
      </c>
      <c r="T187" s="236" t="s">
        <v>2303</v>
      </c>
      <c r="U187" s="240" t="s">
        <v>2303</v>
      </c>
      <c r="V187" s="240" t="s">
        <v>2304</v>
      </c>
      <c r="W187" s="103"/>
      <c r="Y187" s="103"/>
      <c r="AA187" s="243">
        <f>IF(OR(J187="Fail",ISBLANK(J187)),INDEX('Issue Code Table'!C:C,MATCH(N:N,'Issue Code Table'!A:A,0)),IF(M187="Critical",6,IF(M187="Significant",5,IF(M187="Moderate",3,2))))</f>
        <v>5</v>
      </c>
    </row>
    <row r="188" spans="1:27" ht="14.5" x14ac:dyDescent="0.35">
      <c r="A188" s="51"/>
      <c r="B188" s="174" t="s">
        <v>218</v>
      </c>
      <c r="C188" s="51"/>
      <c r="D188" s="51"/>
      <c r="E188" s="51"/>
      <c r="F188" s="51"/>
      <c r="G188" s="51"/>
      <c r="H188" s="51"/>
      <c r="I188" s="51"/>
      <c r="J188" s="51"/>
      <c r="K188" s="51"/>
      <c r="L188" s="51"/>
      <c r="M188" s="51"/>
      <c r="N188" s="51"/>
      <c r="O188" s="51"/>
      <c r="P188" s="51"/>
      <c r="Q188" s="51"/>
      <c r="R188" s="51"/>
      <c r="S188" s="51"/>
      <c r="T188" s="51"/>
      <c r="U188" s="51"/>
      <c r="V188" s="51"/>
      <c r="W188" s="103"/>
      <c r="Y188" s="103"/>
      <c r="AA188" s="51"/>
    </row>
    <row r="189" spans="1:27" ht="14.5" x14ac:dyDescent="0.35">
      <c r="A189" s="103"/>
      <c r="B189" s="103"/>
      <c r="C189" s="105"/>
      <c r="D189" s="103"/>
      <c r="E189" s="103"/>
      <c r="F189" s="103"/>
      <c r="G189" s="103"/>
      <c r="H189" s="103"/>
      <c r="I189" s="103"/>
      <c r="J189" s="103"/>
      <c r="K189" s="103"/>
      <c r="L189" s="103"/>
      <c r="M189" s="103"/>
      <c r="N189" s="103"/>
      <c r="O189" s="103"/>
      <c r="P189" s="103"/>
      <c r="Q189" s="103"/>
      <c r="R189" s="103"/>
      <c r="S189" s="103"/>
      <c r="T189" s="103"/>
      <c r="U189" s="103"/>
      <c r="V189" s="103"/>
      <c r="W189" s="103"/>
      <c r="Y189" s="103"/>
    </row>
    <row r="190" spans="1:27" ht="14.5" hidden="1" x14ac:dyDescent="0.35">
      <c r="A190" s="103"/>
      <c r="B190" s="103"/>
      <c r="C190" s="105"/>
      <c r="D190" s="103"/>
      <c r="E190" s="103"/>
      <c r="F190" s="103"/>
      <c r="G190" s="103"/>
      <c r="H190" s="18" t="s">
        <v>58</v>
      </c>
      <c r="I190" s="103"/>
      <c r="J190" s="103"/>
      <c r="K190" s="103"/>
      <c r="L190" s="103"/>
      <c r="M190" s="103"/>
      <c r="N190" s="103"/>
      <c r="O190" s="103"/>
      <c r="P190" s="103"/>
      <c r="Q190" s="103"/>
      <c r="R190" s="103"/>
      <c r="S190" s="103"/>
      <c r="T190" s="103"/>
      <c r="U190" s="103"/>
      <c r="V190" s="103"/>
      <c r="W190" s="103"/>
      <c r="Y190" s="103"/>
    </row>
    <row r="191" spans="1:27" ht="14.5" hidden="1" x14ac:dyDescent="0.35">
      <c r="A191" s="103"/>
      <c r="B191" s="103"/>
      <c r="C191" s="105"/>
      <c r="D191" s="103"/>
      <c r="E191" s="103"/>
      <c r="F191" s="103"/>
      <c r="G191" s="103"/>
      <c r="H191" s="18" t="s">
        <v>59</v>
      </c>
      <c r="I191" s="103"/>
      <c r="J191" s="103"/>
      <c r="K191" s="103"/>
      <c r="L191" s="103"/>
      <c r="M191" s="103"/>
      <c r="N191" s="103"/>
      <c r="O191" s="103"/>
      <c r="P191" s="103"/>
      <c r="Q191" s="103"/>
      <c r="R191" s="103"/>
      <c r="S191" s="103"/>
      <c r="T191" s="103"/>
      <c r="U191" s="103"/>
      <c r="V191" s="103"/>
      <c r="W191" s="103"/>
      <c r="Y191" s="103"/>
    </row>
    <row r="192" spans="1:27" ht="14.5" hidden="1" x14ac:dyDescent="0.35">
      <c r="A192" s="103"/>
      <c r="B192" s="103"/>
      <c r="C192" s="105"/>
      <c r="D192" s="103"/>
      <c r="E192" s="103"/>
      <c r="F192" s="103"/>
      <c r="G192" s="103"/>
      <c r="H192" s="18" t="s">
        <v>47</v>
      </c>
      <c r="I192" s="103"/>
      <c r="J192" s="103"/>
      <c r="K192" s="103"/>
      <c r="L192" s="103"/>
      <c r="M192" s="103"/>
      <c r="N192" s="103"/>
      <c r="O192" s="103"/>
      <c r="P192" s="103"/>
      <c r="Q192" s="103"/>
      <c r="R192" s="103"/>
      <c r="S192" s="103"/>
      <c r="T192" s="103"/>
      <c r="U192" s="103"/>
      <c r="V192" s="103"/>
      <c r="W192" s="103"/>
      <c r="Y192" s="103"/>
    </row>
    <row r="193" spans="8:8" ht="14.5" hidden="1" x14ac:dyDescent="0.35">
      <c r="H193" s="18" t="s">
        <v>219</v>
      </c>
    </row>
    <row r="194" spans="8:8" ht="14.5" hidden="1" x14ac:dyDescent="0.35">
      <c r="H194" s="103"/>
    </row>
    <row r="195" spans="8:8" ht="14.5" hidden="1" x14ac:dyDescent="0.35">
      <c r="H195" s="18" t="s">
        <v>220</v>
      </c>
    </row>
    <row r="196" spans="8:8" ht="14.5" hidden="1" x14ac:dyDescent="0.35">
      <c r="H196" s="18" t="s">
        <v>136</v>
      </c>
    </row>
    <row r="197" spans="8:8" ht="14.5" hidden="1" x14ac:dyDescent="0.35">
      <c r="H197" s="18" t="s">
        <v>146</v>
      </c>
    </row>
    <row r="198" spans="8:8" ht="14.5" hidden="1" x14ac:dyDescent="0.35">
      <c r="H198" s="18" t="s">
        <v>157</v>
      </c>
    </row>
    <row r="199" spans="8:8" ht="14.5" hidden="1" x14ac:dyDescent="0.35">
      <c r="H199" s="18" t="s">
        <v>221</v>
      </c>
    </row>
    <row r="200" spans="8:8" ht="12.75" hidden="1" customHeight="1" x14ac:dyDescent="0.35">
      <c r="H200" s="103"/>
    </row>
    <row r="201" spans="8:8" ht="12.75" hidden="1" customHeight="1" x14ac:dyDescent="0.35">
      <c r="H201" s="103"/>
    </row>
    <row r="202" spans="8:8" ht="12.75" hidden="1" customHeight="1" x14ac:dyDescent="0.35">
      <c r="H202" s="103"/>
    </row>
    <row r="203" spans="8:8" ht="12.75" hidden="1" customHeight="1" x14ac:dyDescent="0.35">
      <c r="H203" s="103"/>
    </row>
    <row r="204" spans="8:8" ht="12.75" hidden="1" customHeight="1" x14ac:dyDescent="0.35">
      <c r="H204" s="103"/>
    </row>
  </sheetData>
  <protectedRanges>
    <protectedRange password="E1A2" sqref="N2:O2" name="Range1"/>
    <protectedRange password="E1A2" sqref="AA2" name="Range1_1"/>
    <protectedRange password="E1A2" sqref="AA3:AA187" name="Range1_1_1"/>
    <protectedRange password="E1A2" sqref="N19:O19" name="Range1_1_8"/>
    <protectedRange password="E1A2" sqref="N20:O25" name="Range1_1_8_2"/>
    <protectedRange password="E1A2" sqref="N27:O27" name="Range1_5_2"/>
    <protectedRange password="E1A2" sqref="N28:O28" name="Range1_6_16"/>
    <protectedRange password="E1A2" sqref="N29:O29" name="Range1_6_16_1"/>
    <protectedRange password="E1A2" sqref="N102:O102" name="Range1_6_15"/>
    <protectedRange password="E1A2" sqref="N103:O106" name="Range1_6_16_2"/>
    <protectedRange password="E1A2" sqref="N148:O148" name="Range1_8_1"/>
    <protectedRange password="E1A2" sqref="N26:O26" name="Range1_16_2"/>
    <protectedRange password="E1A2" sqref="U2" name="Range1_14"/>
    <protectedRange password="E1A2" sqref="U5:U8" name="Range1_1_1_1"/>
    <protectedRange password="E1A2" sqref="U9:U11" name="Range1_1_1_1_1"/>
    <protectedRange password="E1A2" sqref="U12:U14" name="Range1_1_1_1_2"/>
    <protectedRange password="E1A2" sqref="U15:U17" name="Range1_1_1_1_3"/>
    <protectedRange password="E1A2" sqref="U18" name="Range1_1_1_1_5"/>
    <protectedRange password="E1A2" sqref="U19:U20" name="Range1_1_73"/>
    <protectedRange password="E1A2" sqref="U25" name="Range1_1_73_3_1"/>
    <protectedRange password="E1A2" sqref="U27" name="Range1_1_4_7"/>
    <protectedRange password="E1A2" sqref="U26" name="Range1_1_6_2_1"/>
    <protectedRange password="E1A2" sqref="U29" name="Range1_1_8_4_1"/>
    <protectedRange password="E1A2" sqref="U28" name="Range1_1_7_2_1"/>
    <protectedRange password="E1A2" sqref="U31" name="Range1_1_9_1_1"/>
    <protectedRange password="E1A2" sqref="U32" name="Range1_1_12_1"/>
    <protectedRange password="E1A2" sqref="U33" name="Range1_1_10_1"/>
    <protectedRange password="E1A2" sqref="U35" name="Range1_1_11_1_1"/>
    <protectedRange password="E1A2" sqref="U37" name="Range1_1_13_1"/>
    <protectedRange password="E1A2" sqref="U38:U40" name="Range1_1_73_4"/>
    <protectedRange password="E1A2" sqref="U41" name="Range1_1_73_5"/>
    <protectedRange password="E1A2" sqref="U42" name="Range1_1_73_6"/>
    <protectedRange password="E1A2" sqref="U43" name="Range1_1_73_7"/>
    <protectedRange password="E1A2" sqref="U55" name="Range1_1_14_1"/>
    <protectedRange password="E1A2" sqref="U54" name="Range1_1_15_1_1"/>
    <protectedRange password="E1A2" sqref="U56" name="Range1_1_17_1"/>
    <protectedRange password="E1A2" sqref="U57" name="Range1_1_29_1_1"/>
    <protectedRange password="E1A2" sqref="U58" name="Range1_1_28_1"/>
    <protectedRange password="E1A2" sqref="U59" name="Range1_1_27_1"/>
    <protectedRange password="E1A2" sqref="U61" name="Range1_1_24_1_1"/>
    <protectedRange password="E1A2" sqref="U62" name="Range1_1_23_1_1"/>
    <protectedRange password="E1A2" sqref="U63" name="Range1_1_19_1"/>
    <protectedRange password="E1A2" sqref="U65" name="Range1_1_20_1_1"/>
    <protectedRange password="E1A2" sqref="U66" name="Range1_1_19_1_1"/>
    <protectedRange password="E1A2" sqref="U67" name="Range1_1_18_1"/>
    <protectedRange password="E1A2" sqref="U68" name="Range1_1_31_1_1"/>
    <protectedRange password="E1A2" sqref="U69" name="Range1_1_30_1_1"/>
    <protectedRange password="E1A2" sqref="U70" name="Range1_1_16_1_1"/>
    <protectedRange password="E1A2" sqref="U73" name="Range1_1_73_9"/>
    <protectedRange password="E1A2" sqref="U85" name="Range1_1_41_1"/>
    <protectedRange password="E1A2" sqref="U83" name="Range1_1_39_1_1"/>
    <protectedRange password="E1A2" sqref="U84" name="Range1_1_40_1_1"/>
    <protectedRange password="E1A2" sqref="U82" name="Range1_1_38_1_1"/>
    <protectedRange password="E1A2" sqref="U81" name="Range1_1_37_1_1"/>
    <protectedRange password="E1A2" sqref="U88" name="Range1_1_44_1_1"/>
    <protectedRange password="E1A2" sqref="U89" name="Range1_1_45_1_1"/>
    <protectedRange password="E1A2" sqref="U91" name="Range1_1_46_1_1"/>
    <protectedRange password="E1A2" sqref="U108" name="Range1_1_73_13_1"/>
    <protectedRange password="E1A2" sqref="U155" name="Range1_1_73_8"/>
    <protectedRange password="E1A2" sqref="U156" name="Range1_1_73_10"/>
    <protectedRange password="E1A2" sqref="U153" name="Range1_1_73_1_1"/>
    <protectedRange password="E1A2" sqref="U170:U171" name="Range1_1_95_1_1"/>
    <protectedRange password="E1A2" sqref="U172" name="Range1_1_96_1_1"/>
    <protectedRange password="E1A2" sqref="U173" name="Range1_1_94_1_1"/>
    <protectedRange password="E1A2" sqref="U30" name="Range1_1_8_4_2"/>
    <protectedRange password="E1A2" sqref="U64" name="Range1_1_21_1"/>
  </protectedRanges>
  <autoFilter ref="A2:O188" xr:uid="{79FC5BB3-CC21-437F-9AED-52C72D0DE4A8}"/>
  <conditionalFormatting sqref="J3:J6 J10:J25 J157:J186 J27:J155">
    <cfRule type="cellIs" dxfId="550" priority="47" operator="equal">
      <formula>"Fail"</formula>
    </cfRule>
    <cfRule type="cellIs" dxfId="549" priority="48" operator="equal">
      <formula>"Pass"</formula>
    </cfRule>
    <cfRule type="cellIs" dxfId="548" priority="49" operator="equal">
      <formula>"Info"</formula>
    </cfRule>
  </conditionalFormatting>
  <conditionalFormatting sqref="J7:J9">
    <cfRule type="cellIs" dxfId="547" priority="44" operator="equal">
      <formula>"Fail"</formula>
    </cfRule>
    <cfRule type="cellIs" dxfId="546" priority="45" operator="equal">
      <formula>"Pass"</formula>
    </cfRule>
    <cfRule type="cellIs" dxfId="545" priority="46" operator="equal">
      <formula>"Info"</formula>
    </cfRule>
  </conditionalFormatting>
  <conditionalFormatting sqref="L39:L40">
    <cfRule type="expression" dxfId="544" priority="33" stopIfTrue="1">
      <formula>ISERROR(Y40)</formula>
    </cfRule>
  </conditionalFormatting>
  <conditionalFormatting sqref="J156">
    <cfRule type="cellIs" dxfId="543" priority="30" operator="equal">
      <formula>"Fail"</formula>
    </cfRule>
    <cfRule type="cellIs" dxfId="542" priority="31" operator="equal">
      <formula>"Pass"</formula>
    </cfRule>
    <cfRule type="cellIs" dxfId="541" priority="32" operator="equal">
      <formula>"Info"</formula>
    </cfRule>
  </conditionalFormatting>
  <conditionalFormatting sqref="J187">
    <cfRule type="cellIs" dxfId="540" priority="25" operator="equal">
      <formula>"Fail"</formula>
    </cfRule>
    <cfRule type="cellIs" dxfId="539" priority="26" operator="equal">
      <formula>"Pass"</formula>
    </cfRule>
    <cfRule type="cellIs" dxfId="538" priority="27" operator="equal">
      <formula>"Info"</formula>
    </cfRule>
  </conditionalFormatting>
  <conditionalFormatting sqref="J26">
    <cfRule type="cellIs" dxfId="537" priority="17" operator="equal">
      <formula>"Fail"</formula>
    </cfRule>
    <cfRule type="cellIs" dxfId="536" priority="18" operator="equal">
      <formula>"Pass"</formula>
    </cfRule>
    <cfRule type="cellIs" dxfId="535" priority="19" operator="equal">
      <formula>"Info"</formula>
    </cfRule>
  </conditionalFormatting>
  <conditionalFormatting sqref="N3:N187">
    <cfRule type="expression" dxfId="534" priority="167" stopIfTrue="1">
      <formula>ISERROR(AA3)</formula>
    </cfRule>
  </conditionalFormatting>
  <dataValidations count="2">
    <dataValidation type="list" allowBlank="1" showInputMessage="1" showErrorMessage="1" sqref="J3:J187" xr:uid="{00000000-0002-0000-0400-000000000000}">
      <formula1>$H$190:$H$193</formula1>
    </dataValidation>
    <dataValidation type="list" allowBlank="1" showInputMessage="1" showErrorMessage="1" sqref="M3:M187" xr:uid="{00000000-0002-0000-0400-000001000000}">
      <formula1>$H$196:$H$199</formula1>
    </dataValidation>
  </dataValidations>
  <pageMargins left="0.7" right="0.7" top="0.75" bottom="0.75" header="0.3" footer="0.3"/>
  <pageSetup orientation="portrait" r:id="rId1"/>
  <headerFooter alignWithMargins="0"/>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25D4B-97E7-49D0-A716-39460961B5D1}">
  <sheetPr>
    <tabColor theme="4" tint="-0.249977111117893"/>
  </sheetPr>
  <dimension ref="A1:AB198"/>
  <sheetViews>
    <sheetView zoomScale="70" zoomScaleNormal="70" workbookViewId="0">
      <pane ySplit="2" topLeftCell="A178" activePane="bottomLeft" state="frozenSplit"/>
      <selection pane="bottomLeft" activeCell="J3" sqref="J3"/>
    </sheetView>
  </sheetViews>
  <sheetFormatPr defaultColWidth="9.26953125" defaultRowHeight="12.75" customHeight="1" x14ac:dyDescent="0.35"/>
  <cols>
    <col min="1" max="1" width="12.7265625" style="103" customWidth="1"/>
    <col min="2" max="2" width="9.26953125" style="103" customWidth="1"/>
    <col min="3" max="3" width="34.54296875" style="105" customWidth="1"/>
    <col min="4" max="4" width="12.26953125" style="103" customWidth="1"/>
    <col min="5" max="5" width="24.54296875" style="103" customWidth="1"/>
    <col min="6" max="6" width="38" style="103" customWidth="1"/>
    <col min="7" max="7" width="64.26953125" style="103" customWidth="1"/>
    <col min="8" max="8" width="30.54296875" style="103" customWidth="1"/>
    <col min="9" max="9" width="23" style="103" customWidth="1"/>
    <col min="10" max="10" width="16.7265625" style="103" customWidth="1"/>
    <col min="11" max="11" width="29.26953125" style="103" hidden="1" customWidth="1"/>
    <col min="12" max="12" width="17.453125" style="103" customWidth="1"/>
    <col min="13" max="14" width="19.26953125" style="103" customWidth="1"/>
    <col min="15" max="15" width="46.26953125" style="103" customWidth="1"/>
    <col min="16" max="16" width="5.54296875" style="103" customWidth="1"/>
    <col min="17" max="17" width="14.7265625" style="103" customWidth="1"/>
    <col min="18" max="18" width="23" style="103" customWidth="1"/>
    <col min="19" max="19" width="43.7265625" style="103" customWidth="1"/>
    <col min="20" max="20" width="74.453125" style="103" customWidth="1"/>
    <col min="21" max="21" width="66.26953125" style="103" hidden="1" customWidth="1"/>
    <col min="22" max="22" width="20.81640625" style="103" hidden="1" customWidth="1"/>
    <col min="23" max="23" width="9.26953125" style="103"/>
    <col min="24" max="24" width="8.7265625" customWidth="1"/>
    <col min="25" max="25" width="9.26953125" style="103"/>
    <col min="27" max="27" width="21" style="1" hidden="1" customWidth="1"/>
    <col min="28" max="28" width="8.7265625" customWidth="1"/>
    <col min="29" max="16384" width="9.26953125" style="103"/>
  </cols>
  <sheetData>
    <row r="1" spans="1:27" s="1" customFormat="1" ht="14.5" x14ac:dyDescent="0.35">
      <c r="A1" s="224" t="s">
        <v>57</v>
      </c>
      <c r="B1" s="225"/>
      <c r="C1" s="225"/>
      <c r="D1" s="225"/>
      <c r="E1" s="225"/>
      <c r="F1" s="225"/>
      <c r="G1" s="225"/>
      <c r="H1" s="225"/>
      <c r="I1" s="225"/>
      <c r="J1" s="225"/>
      <c r="K1" s="170"/>
      <c r="L1" s="77"/>
      <c r="M1" s="77"/>
      <c r="N1" s="77"/>
      <c r="O1" s="77"/>
      <c r="P1" s="77"/>
      <c r="Q1" s="77"/>
      <c r="R1" s="77"/>
      <c r="S1" s="77"/>
      <c r="T1" s="107"/>
      <c r="U1" s="77"/>
      <c r="V1" s="77"/>
      <c r="AA1" s="225"/>
    </row>
    <row r="2" spans="1:27" s="101" customFormat="1" ht="42.65" customHeight="1" x14ac:dyDescent="0.35">
      <c r="A2" s="175" t="s">
        <v>115</v>
      </c>
      <c r="B2" s="175" t="s">
        <v>116</v>
      </c>
      <c r="C2" s="171" t="s">
        <v>117</v>
      </c>
      <c r="D2" s="175" t="s">
        <v>118</v>
      </c>
      <c r="E2" s="175" t="s">
        <v>222</v>
      </c>
      <c r="F2" s="175" t="s">
        <v>119</v>
      </c>
      <c r="G2" s="175" t="s">
        <v>120</v>
      </c>
      <c r="H2" s="253" t="s">
        <v>121</v>
      </c>
      <c r="I2" s="253" t="s">
        <v>122</v>
      </c>
      <c r="J2" s="253" t="s">
        <v>123</v>
      </c>
      <c r="K2" s="176" t="s">
        <v>2305</v>
      </c>
      <c r="L2" s="253" t="s">
        <v>124</v>
      </c>
      <c r="M2" s="177" t="s">
        <v>125</v>
      </c>
      <c r="N2" s="254" t="s">
        <v>126</v>
      </c>
      <c r="O2" s="254" t="s">
        <v>127</v>
      </c>
      <c r="P2" s="100"/>
      <c r="Q2" s="178" t="s">
        <v>224</v>
      </c>
      <c r="R2" s="178" t="s">
        <v>225</v>
      </c>
      <c r="S2" s="178" t="s">
        <v>226</v>
      </c>
      <c r="T2" s="178" t="s">
        <v>227</v>
      </c>
      <c r="U2" s="255" t="s">
        <v>2306</v>
      </c>
      <c r="V2" s="279" t="s">
        <v>229</v>
      </c>
      <c r="AA2" s="235" t="s">
        <v>128</v>
      </c>
    </row>
    <row r="3" spans="1:27" ht="125" x14ac:dyDescent="0.35">
      <c r="A3" s="236" t="s">
        <v>2307</v>
      </c>
      <c r="B3" s="257" t="s">
        <v>140</v>
      </c>
      <c r="C3" s="22" t="s">
        <v>141</v>
      </c>
      <c r="D3" s="236" t="s">
        <v>231</v>
      </c>
      <c r="E3" s="196" t="s">
        <v>232</v>
      </c>
      <c r="F3" s="196" t="s">
        <v>233</v>
      </c>
      <c r="G3" s="196" t="s">
        <v>2308</v>
      </c>
      <c r="H3" s="196" t="s">
        <v>235</v>
      </c>
      <c r="I3" s="257"/>
      <c r="J3" s="257"/>
      <c r="K3" s="257" t="s">
        <v>236</v>
      </c>
      <c r="L3" s="258"/>
      <c r="M3" s="258" t="s">
        <v>146</v>
      </c>
      <c r="N3" s="260" t="s">
        <v>147</v>
      </c>
      <c r="O3" s="241" t="s">
        <v>148</v>
      </c>
      <c r="P3" s="102"/>
      <c r="Q3" s="258" t="s">
        <v>238</v>
      </c>
      <c r="R3" s="258" t="s">
        <v>239</v>
      </c>
      <c r="S3" s="236" t="s">
        <v>240</v>
      </c>
      <c r="T3" s="196" t="s">
        <v>2309</v>
      </c>
      <c r="U3" s="236" t="s">
        <v>242</v>
      </c>
      <c r="V3" s="236" t="s">
        <v>243</v>
      </c>
      <c r="AA3" s="243" t="e">
        <f>IF(OR(J3="Fail",ISBLANK(J3)),INDEX('Issue Code Table'!C:C,MATCH(N:N,'Issue Code Table'!A:A,0)),IF(M3="Critical",6,IF(M3="Significant",5,IF(M3="Moderate",3,2))))</f>
        <v>#N/A</v>
      </c>
    </row>
    <row r="4" spans="1:27" ht="236.25" customHeight="1" x14ac:dyDescent="0.35">
      <c r="A4" s="236" t="s">
        <v>2310</v>
      </c>
      <c r="B4" s="257" t="s">
        <v>613</v>
      </c>
      <c r="C4" s="22" t="s">
        <v>614</v>
      </c>
      <c r="D4" s="236" t="s">
        <v>245</v>
      </c>
      <c r="E4" s="196" t="s">
        <v>2311</v>
      </c>
      <c r="F4" s="196" t="s">
        <v>2312</v>
      </c>
      <c r="G4" s="196" t="s">
        <v>2313</v>
      </c>
      <c r="H4" s="196" t="s">
        <v>2314</v>
      </c>
      <c r="I4" s="257"/>
      <c r="J4" s="257"/>
      <c r="K4" s="236" t="s">
        <v>2315</v>
      </c>
      <c r="L4" s="258"/>
      <c r="M4" s="258" t="s">
        <v>221</v>
      </c>
      <c r="N4" s="260" t="s">
        <v>2316</v>
      </c>
      <c r="O4" s="241" t="s">
        <v>2317</v>
      </c>
      <c r="P4" s="102"/>
      <c r="Q4" s="258" t="s">
        <v>238</v>
      </c>
      <c r="R4" s="258" t="s">
        <v>2318</v>
      </c>
      <c r="S4" s="236" t="s">
        <v>2319</v>
      </c>
      <c r="T4" s="196" t="s">
        <v>2320</v>
      </c>
      <c r="U4" s="236" t="s">
        <v>626</v>
      </c>
      <c r="V4" s="236"/>
      <c r="AA4" s="243">
        <f>IF(OR(J4="Fail",ISBLANK(J4)),INDEX('Issue Code Table'!C:C,MATCH(N:N,'Issue Code Table'!A:A,0)),IF(M4="Critical",6,IF(M4="Significant",5,IF(M4="Moderate",3,2))))</f>
        <v>5</v>
      </c>
    </row>
    <row r="5" spans="1:27" ht="162.5" x14ac:dyDescent="0.35">
      <c r="A5" s="236" t="s">
        <v>2321</v>
      </c>
      <c r="B5" s="257" t="s">
        <v>203</v>
      </c>
      <c r="C5" s="261" t="s">
        <v>204</v>
      </c>
      <c r="D5" s="236" t="s">
        <v>231</v>
      </c>
      <c r="E5" s="196" t="s">
        <v>2322</v>
      </c>
      <c r="F5" s="196" t="s">
        <v>2323</v>
      </c>
      <c r="G5" s="196" t="s">
        <v>2324</v>
      </c>
      <c r="H5" s="196" t="s">
        <v>2325</v>
      </c>
      <c r="I5" s="257"/>
      <c r="J5" s="257"/>
      <c r="K5" s="257" t="s">
        <v>2326</v>
      </c>
      <c r="L5" s="258"/>
      <c r="M5" s="258" t="s">
        <v>146</v>
      </c>
      <c r="N5" s="260" t="s">
        <v>208</v>
      </c>
      <c r="O5" s="241" t="s">
        <v>209</v>
      </c>
      <c r="P5" s="102"/>
      <c r="Q5" s="258" t="s">
        <v>2327</v>
      </c>
      <c r="R5" s="258" t="s">
        <v>2328</v>
      </c>
      <c r="S5" s="236" t="s">
        <v>2329</v>
      </c>
      <c r="T5" s="196" t="s">
        <v>2330</v>
      </c>
      <c r="U5" s="262" t="s">
        <v>2331</v>
      </c>
      <c r="V5" s="236" t="s">
        <v>2332</v>
      </c>
      <c r="AA5" s="243">
        <f>IF(OR(J5="Fail",ISBLANK(J5)),INDEX('Issue Code Table'!C:C,MATCH(N:N,'Issue Code Table'!A:A,0)),IF(M5="Critical",6,IF(M5="Significant",5,IF(M5="Moderate",3,2))))</f>
        <v>5</v>
      </c>
    </row>
    <row r="6" spans="1:27" ht="87.5" x14ac:dyDescent="0.35">
      <c r="A6" s="236" t="s">
        <v>2333</v>
      </c>
      <c r="B6" s="236" t="s">
        <v>282</v>
      </c>
      <c r="C6" s="263" t="s">
        <v>283</v>
      </c>
      <c r="D6" s="236" t="s">
        <v>231</v>
      </c>
      <c r="E6" s="196" t="s">
        <v>2334</v>
      </c>
      <c r="F6" s="196" t="s">
        <v>2335</v>
      </c>
      <c r="G6" s="196" t="s">
        <v>2336</v>
      </c>
      <c r="H6" s="196" t="s">
        <v>2337</v>
      </c>
      <c r="I6" s="257"/>
      <c r="J6" s="257"/>
      <c r="K6" s="257" t="s">
        <v>2338</v>
      </c>
      <c r="L6" s="249"/>
      <c r="M6" s="258" t="s">
        <v>146</v>
      </c>
      <c r="N6" s="260" t="s">
        <v>380</v>
      </c>
      <c r="O6" s="241" t="s">
        <v>381</v>
      </c>
      <c r="P6" s="102"/>
      <c r="Q6" s="258" t="s">
        <v>1541</v>
      </c>
      <c r="R6" s="258" t="s">
        <v>1553</v>
      </c>
      <c r="S6" s="236" t="s">
        <v>1543</v>
      </c>
      <c r="T6" s="196" t="s">
        <v>1544</v>
      </c>
      <c r="U6" s="236" t="s">
        <v>1545</v>
      </c>
      <c r="V6" s="236" t="s">
        <v>1546</v>
      </c>
      <c r="AA6" s="243">
        <f>IF(OR(J6="Fail",ISBLANK(J6)),INDEX('Issue Code Table'!C:C,MATCH(N:N,'Issue Code Table'!A:A,0)),IF(M6="Critical",6,IF(M6="Significant",5,IF(M6="Moderate",3,2))))</f>
        <v>5</v>
      </c>
    </row>
    <row r="7" spans="1:27" ht="200" x14ac:dyDescent="0.35">
      <c r="A7" s="236" t="s">
        <v>2339</v>
      </c>
      <c r="B7" s="257" t="s">
        <v>526</v>
      </c>
      <c r="C7" s="261" t="s">
        <v>1348</v>
      </c>
      <c r="D7" s="236" t="s">
        <v>245</v>
      </c>
      <c r="E7" s="196" t="s">
        <v>1548</v>
      </c>
      <c r="F7" s="196" t="s">
        <v>2340</v>
      </c>
      <c r="G7" s="196" t="s">
        <v>2341</v>
      </c>
      <c r="H7" s="196" t="s">
        <v>1551</v>
      </c>
      <c r="I7" s="257"/>
      <c r="J7" s="257"/>
      <c r="K7" s="257" t="s">
        <v>2342</v>
      </c>
      <c r="L7" s="249"/>
      <c r="M7" s="258" t="s">
        <v>146</v>
      </c>
      <c r="N7" s="260" t="s">
        <v>380</v>
      </c>
      <c r="O7" s="241" t="s">
        <v>381</v>
      </c>
      <c r="P7" s="102"/>
      <c r="Q7" s="258" t="s">
        <v>1541</v>
      </c>
      <c r="R7" s="258" t="s">
        <v>2343</v>
      </c>
      <c r="S7" s="236" t="s">
        <v>1554</v>
      </c>
      <c r="T7" s="196" t="s">
        <v>2344</v>
      </c>
      <c r="U7" s="236" t="s">
        <v>2345</v>
      </c>
      <c r="V7" s="236" t="s">
        <v>1557</v>
      </c>
      <c r="AA7" s="243">
        <f>IF(OR(J7="Fail",ISBLANK(J7)),INDEX('Issue Code Table'!C:C,MATCH(N:N,'Issue Code Table'!A:A,0)),IF(M7="Critical",6,IF(M7="Significant",5,IF(M7="Moderate",3,2))))</f>
        <v>5</v>
      </c>
    </row>
    <row r="8" spans="1:27" ht="150" x14ac:dyDescent="0.35">
      <c r="A8" s="236" t="s">
        <v>2346</v>
      </c>
      <c r="B8" s="257" t="s">
        <v>203</v>
      </c>
      <c r="C8" s="261" t="s">
        <v>204</v>
      </c>
      <c r="D8" s="236" t="s">
        <v>245</v>
      </c>
      <c r="E8" s="196" t="s">
        <v>462</v>
      </c>
      <c r="F8" s="196" t="s">
        <v>2347</v>
      </c>
      <c r="G8" s="196" t="s">
        <v>2348</v>
      </c>
      <c r="H8" s="196" t="s">
        <v>2349</v>
      </c>
      <c r="I8" s="257"/>
      <c r="J8" s="257"/>
      <c r="K8" s="257" t="s">
        <v>466</v>
      </c>
      <c r="L8" s="258"/>
      <c r="M8" s="258" t="s">
        <v>146</v>
      </c>
      <c r="N8" s="260" t="s">
        <v>251</v>
      </c>
      <c r="O8" s="241" t="s">
        <v>252</v>
      </c>
      <c r="P8" s="102"/>
      <c r="Q8" s="258" t="s">
        <v>404</v>
      </c>
      <c r="R8" s="258" t="s">
        <v>416</v>
      </c>
      <c r="S8" s="236" t="s">
        <v>417</v>
      </c>
      <c r="T8" s="196" t="s">
        <v>2350</v>
      </c>
      <c r="U8" s="240" t="s">
        <v>2351</v>
      </c>
      <c r="V8" s="236" t="s">
        <v>470</v>
      </c>
      <c r="AA8" s="243">
        <f>IF(OR(J8="Fail",ISBLANK(J8)),INDEX('Issue Code Table'!C:C,MATCH(N:N,'Issue Code Table'!A:A,0)),IF(M8="Critical",6,IF(M8="Significant",5,IF(M8="Moderate",3,2))))</f>
        <v>5</v>
      </c>
    </row>
    <row r="9" spans="1:27" ht="112.5" x14ac:dyDescent="0.35">
      <c r="A9" s="236" t="s">
        <v>2352</v>
      </c>
      <c r="B9" s="257" t="s">
        <v>282</v>
      </c>
      <c r="C9" s="261" t="s">
        <v>283</v>
      </c>
      <c r="D9" s="236" t="s">
        <v>245</v>
      </c>
      <c r="E9" s="196" t="s">
        <v>300</v>
      </c>
      <c r="F9" s="196" t="s">
        <v>2353</v>
      </c>
      <c r="G9" s="196" t="s">
        <v>2354</v>
      </c>
      <c r="H9" s="196" t="s">
        <v>2355</v>
      </c>
      <c r="I9" s="257"/>
      <c r="J9" s="257"/>
      <c r="K9" s="257" t="s">
        <v>302</v>
      </c>
      <c r="L9" s="258"/>
      <c r="M9" s="258" t="s">
        <v>146</v>
      </c>
      <c r="N9" s="260" t="s">
        <v>251</v>
      </c>
      <c r="O9" s="241" t="s">
        <v>252</v>
      </c>
      <c r="P9" s="102"/>
      <c r="Q9" s="258" t="s">
        <v>253</v>
      </c>
      <c r="R9" s="258" t="s">
        <v>2356</v>
      </c>
      <c r="S9" s="236" t="s">
        <v>304</v>
      </c>
      <c r="T9" s="196" t="s">
        <v>2357</v>
      </c>
      <c r="U9" s="262" t="s">
        <v>2358</v>
      </c>
      <c r="V9" s="236" t="s">
        <v>307</v>
      </c>
      <c r="AA9" s="243">
        <f>IF(OR(J9="Fail",ISBLANK(J9)),INDEX('Issue Code Table'!C:C,MATCH(N:N,'Issue Code Table'!A:A,0)),IF(M9="Critical",6,IF(M9="Significant",5,IF(M9="Moderate",3,2))))</f>
        <v>5</v>
      </c>
    </row>
    <row r="10" spans="1:27" ht="112.5" x14ac:dyDescent="0.35">
      <c r="A10" s="236" t="s">
        <v>2359</v>
      </c>
      <c r="B10" s="257" t="s">
        <v>282</v>
      </c>
      <c r="C10" s="261" t="s">
        <v>283</v>
      </c>
      <c r="D10" s="236" t="s">
        <v>245</v>
      </c>
      <c r="E10" s="196" t="s">
        <v>284</v>
      </c>
      <c r="F10" s="196" t="s">
        <v>2360</v>
      </c>
      <c r="G10" s="196" t="s">
        <v>2361</v>
      </c>
      <c r="H10" s="196" t="s">
        <v>2355</v>
      </c>
      <c r="I10" s="257"/>
      <c r="J10" s="257"/>
      <c r="K10" s="257" t="s">
        <v>286</v>
      </c>
      <c r="L10" s="258"/>
      <c r="M10" s="258" t="s">
        <v>146</v>
      </c>
      <c r="N10" s="260" t="s">
        <v>251</v>
      </c>
      <c r="O10" s="241" t="s">
        <v>252</v>
      </c>
      <c r="P10" s="102"/>
      <c r="Q10" s="258" t="s">
        <v>253</v>
      </c>
      <c r="R10" s="258" t="s">
        <v>2362</v>
      </c>
      <c r="S10" s="236" t="s">
        <v>288</v>
      </c>
      <c r="T10" s="196" t="s">
        <v>2363</v>
      </c>
      <c r="U10" s="262" t="s">
        <v>2364</v>
      </c>
      <c r="V10" s="236" t="s">
        <v>258</v>
      </c>
      <c r="AA10" s="243">
        <f>IF(OR(J10="Fail",ISBLANK(J10)),INDEX('Issue Code Table'!C:C,MATCH(N:N,'Issue Code Table'!A:A,0)),IF(M10="Critical",6,IF(M10="Significant",5,IF(M10="Moderate",3,2))))</f>
        <v>5</v>
      </c>
    </row>
    <row r="11" spans="1:27" ht="112.5" x14ac:dyDescent="0.35">
      <c r="A11" s="236" t="s">
        <v>2365</v>
      </c>
      <c r="B11" s="257" t="s">
        <v>282</v>
      </c>
      <c r="C11" s="261" t="s">
        <v>283</v>
      </c>
      <c r="D11" s="236" t="s">
        <v>245</v>
      </c>
      <c r="E11" s="196" t="s">
        <v>292</v>
      </c>
      <c r="F11" s="196" t="s">
        <v>2366</v>
      </c>
      <c r="G11" s="196" t="s">
        <v>2367</v>
      </c>
      <c r="H11" s="196" t="s">
        <v>2355</v>
      </c>
      <c r="I11" s="257"/>
      <c r="J11" s="257"/>
      <c r="K11" s="257" t="s">
        <v>294</v>
      </c>
      <c r="L11" s="258"/>
      <c r="M11" s="258" t="s">
        <v>146</v>
      </c>
      <c r="N11" s="260" t="s">
        <v>251</v>
      </c>
      <c r="O11" s="241" t="s">
        <v>252</v>
      </c>
      <c r="P11" s="102"/>
      <c r="Q11" s="258" t="s">
        <v>253</v>
      </c>
      <c r="R11" s="258" t="s">
        <v>287</v>
      </c>
      <c r="S11" s="236" t="s">
        <v>296</v>
      </c>
      <c r="T11" s="196" t="s">
        <v>2368</v>
      </c>
      <c r="U11" s="262" t="s">
        <v>2369</v>
      </c>
      <c r="V11" s="236" t="s">
        <v>269</v>
      </c>
      <c r="AA11" s="243">
        <f>IF(OR(J11="Fail",ISBLANK(J11)),INDEX('Issue Code Table'!C:C,MATCH(N:N,'Issue Code Table'!A:A,0)),IF(M11="Critical",6,IF(M11="Significant",5,IF(M11="Moderate",3,2))))</f>
        <v>5</v>
      </c>
    </row>
    <row r="12" spans="1:27" ht="112.5" x14ac:dyDescent="0.35">
      <c r="A12" s="236" t="s">
        <v>2370</v>
      </c>
      <c r="B12" s="257" t="s">
        <v>282</v>
      </c>
      <c r="C12" s="261" t="s">
        <v>283</v>
      </c>
      <c r="D12" s="236" t="s">
        <v>245</v>
      </c>
      <c r="E12" s="196" t="s">
        <v>309</v>
      </c>
      <c r="F12" s="196" t="s">
        <v>2360</v>
      </c>
      <c r="G12" s="196" t="s">
        <v>2371</v>
      </c>
      <c r="H12" s="196" t="s">
        <v>2355</v>
      </c>
      <c r="I12" s="257"/>
      <c r="J12" s="257"/>
      <c r="K12" s="257" t="s">
        <v>311</v>
      </c>
      <c r="L12" s="258"/>
      <c r="M12" s="258" t="s">
        <v>146</v>
      </c>
      <c r="N12" s="260" t="s">
        <v>251</v>
      </c>
      <c r="O12" s="241" t="s">
        <v>252</v>
      </c>
      <c r="P12" s="102"/>
      <c r="Q12" s="258" t="s">
        <v>253</v>
      </c>
      <c r="R12" s="258" t="s">
        <v>348</v>
      </c>
      <c r="S12" s="236" t="s">
        <v>313</v>
      </c>
      <c r="T12" s="196" t="s">
        <v>2372</v>
      </c>
      <c r="U12" s="262" t="s">
        <v>2373</v>
      </c>
      <c r="V12" s="236" t="s">
        <v>316</v>
      </c>
      <c r="AA12" s="243">
        <f>IF(OR(J12="Fail",ISBLANK(J12)),INDEX('Issue Code Table'!C:C,MATCH(N:N,'Issue Code Table'!A:A,0)),IF(M12="Critical",6,IF(M12="Significant",5,IF(M12="Moderate",3,2))))</f>
        <v>5</v>
      </c>
    </row>
    <row r="13" spans="1:27" ht="100" x14ac:dyDescent="0.35">
      <c r="A13" s="236" t="s">
        <v>2374</v>
      </c>
      <c r="B13" s="257" t="s">
        <v>282</v>
      </c>
      <c r="C13" s="261" t="s">
        <v>283</v>
      </c>
      <c r="D13" s="236" t="s">
        <v>231</v>
      </c>
      <c r="E13" s="196" t="s">
        <v>364</v>
      </c>
      <c r="F13" s="196" t="s">
        <v>2353</v>
      </c>
      <c r="G13" s="196" t="s">
        <v>2375</v>
      </c>
      <c r="H13" s="196" t="s">
        <v>2376</v>
      </c>
      <c r="I13" s="257"/>
      <c r="J13" s="257"/>
      <c r="K13" s="257" t="s">
        <v>366</v>
      </c>
      <c r="L13" s="258"/>
      <c r="M13" s="258" t="s">
        <v>146</v>
      </c>
      <c r="N13" s="260" t="s">
        <v>251</v>
      </c>
      <c r="O13" s="241" t="s">
        <v>252</v>
      </c>
      <c r="P13" s="102"/>
      <c r="Q13" s="258" t="s">
        <v>253</v>
      </c>
      <c r="R13" s="258" t="s">
        <v>359</v>
      </c>
      <c r="S13" s="236" t="s">
        <v>368</v>
      </c>
      <c r="T13" s="196" t="s">
        <v>369</v>
      </c>
      <c r="U13" s="262" t="s">
        <v>2377</v>
      </c>
      <c r="V13" s="236" t="s">
        <v>2378</v>
      </c>
      <c r="AA13" s="243">
        <f>IF(OR(J13="Fail",ISBLANK(J13)),INDEX('Issue Code Table'!C:C,MATCH(N:N,'Issue Code Table'!A:A,0)),IF(M13="Critical",6,IF(M13="Significant",5,IF(M13="Moderate",3,2))))</f>
        <v>5</v>
      </c>
    </row>
    <row r="14" spans="1:27" ht="173.25" customHeight="1" x14ac:dyDescent="0.35">
      <c r="A14" s="236" t="s">
        <v>2379</v>
      </c>
      <c r="B14" s="257" t="s">
        <v>373</v>
      </c>
      <c r="C14" s="261" t="s">
        <v>374</v>
      </c>
      <c r="D14" s="236" t="s">
        <v>245</v>
      </c>
      <c r="E14" s="196" t="s">
        <v>2380</v>
      </c>
      <c r="F14" s="196" t="s">
        <v>2381</v>
      </c>
      <c r="G14" s="196" t="s">
        <v>2382</v>
      </c>
      <c r="H14" s="196" t="s">
        <v>2383</v>
      </c>
      <c r="I14" s="257"/>
      <c r="J14" s="257"/>
      <c r="K14" s="257" t="s">
        <v>2384</v>
      </c>
      <c r="L14" s="258"/>
      <c r="M14" s="258" t="s">
        <v>146</v>
      </c>
      <c r="N14" s="260" t="s">
        <v>251</v>
      </c>
      <c r="O14" s="241" t="s">
        <v>252</v>
      </c>
      <c r="P14" s="102"/>
      <c r="Q14" s="258" t="s">
        <v>253</v>
      </c>
      <c r="R14" s="258" t="s">
        <v>2385</v>
      </c>
      <c r="S14" s="236" t="s">
        <v>2386</v>
      </c>
      <c r="T14" s="196" t="s">
        <v>2387</v>
      </c>
      <c r="U14" s="262" t="s">
        <v>2388</v>
      </c>
      <c r="V14" s="236" t="s">
        <v>2389</v>
      </c>
      <c r="AA14" s="243">
        <f>IF(OR(J14="Fail",ISBLANK(J14)),INDEX('Issue Code Table'!C:C,MATCH(N:N,'Issue Code Table'!A:A,0)),IF(M14="Critical",6,IF(M14="Significant",5,IF(M14="Moderate",3,2))))</f>
        <v>5</v>
      </c>
    </row>
    <row r="15" spans="1:27" ht="100" x14ac:dyDescent="0.35">
      <c r="A15" s="236" t="s">
        <v>2390</v>
      </c>
      <c r="B15" s="257" t="s">
        <v>203</v>
      </c>
      <c r="C15" s="261" t="s">
        <v>204</v>
      </c>
      <c r="D15" s="236" t="s">
        <v>231</v>
      </c>
      <c r="E15" s="196" t="s">
        <v>345</v>
      </c>
      <c r="F15" s="196" t="s">
        <v>2360</v>
      </c>
      <c r="G15" s="196" t="s">
        <v>2391</v>
      </c>
      <c r="H15" s="196" t="s">
        <v>2392</v>
      </c>
      <c r="I15" s="257"/>
      <c r="J15" s="257"/>
      <c r="K15" s="257" t="s">
        <v>347</v>
      </c>
      <c r="L15" s="258"/>
      <c r="M15" s="258" t="s">
        <v>146</v>
      </c>
      <c r="N15" s="260" t="s">
        <v>251</v>
      </c>
      <c r="O15" s="241" t="s">
        <v>252</v>
      </c>
      <c r="P15" s="102"/>
      <c r="Q15" s="258" t="s">
        <v>253</v>
      </c>
      <c r="R15" s="258" t="s">
        <v>367</v>
      </c>
      <c r="S15" s="236" t="s">
        <v>349</v>
      </c>
      <c r="T15" s="196" t="s">
        <v>350</v>
      </c>
      <c r="U15" s="262" t="s">
        <v>2393</v>
      </c>
      <c r="V15" s="236" t="s">
        <v>2394</v>
      </c>
      <c r="AA15" s="243">
        <f>IF(OR(J15="Fail",ISBLANK(J15)),INDEX('Issue Code Table'!C:C,MATCH(N:N,'Issue Code Table'!A:A,0)),IF(M15="Critical",6,IF(M15="Significant",5,IF(M15="Moderate",3,2))))</f>
        <v>5</v>
      </c>
    </row>
    <row r="16" spans="1:27" ht="100" x14ac:dyDescent="0.35">
      <c r="A16" s="236" t="s">
        <v>2395</v>
      </c>
      <c r="B16" s="257" t="s">
        <v>203</v>
      </c>
      <c r="C16" s="261" t="s">
        <v>204</v>
      </c>
      <c r="D16" s="236" t="s">
        <v>231</v>
      </c>
      <c r="E16" s="196" t="s">
        <v>354</v>
      </c>
      <c r="F16" s="196" t="s">
        <v>2366</v>
      </c>
      <c r="G16" s="196" t="s">
        <v>2396</v>
      </c>
      <c r="H16" s="196" t="s">
        <v>2397</v>
      </c>
      <c r="I16" s="257"/>
      <c r="J16" s="257"/>
      <c r="K16" s="257" t="s">
        <v>356</v>
      </c>
      <c r="L16" s="259"/>
      <c r="M16" s="258" t="s">
        <v>146</v>
      </c>
      <c r="N16" s="260" t="s">
        <v>357</v>
      </c>
      <c r="O16" s="241" t="s">
        <v>358</v>
      </c>
      <c r="P16" s="102"/>
      <c r="Q16" s="258" t="s">
        <v>253</v>
      </c>
      <c r="R16" s="258" t="s">
        <v>382</v>
      </c>
      <c r="S16" s="236" t="s">
        <v>331</v>
      </c>
      <c r="T16" s="196" t="s">
        <v>360</v>
      </c>
      <c r="U16" s="262" t="s">
        <v>2398</v>
      </c>
      <c r="V16" s="236" t="s">
        <v>2399</v>
      </c>
      <c r="AA16" s="243">
        <f>IF(OR(J16="Fail",ISBLANK(J16)),INDEX('Issue Code Table'!C:C,MATCH(N:N,'Issue Code Table'!A:A,0)),IF(M16="Critical",6,IF(M16="Significant",5,IF(M16="Moderate",3,2))))</f>
        <v>6</v>
      </c>
    </row>
    <row r="17" spans="1:27" ht="87.5" x14ac:dyDescent="0.35">
      <c r="A17" s="236" t="s">
        <v>2400</v>
      </c>
      <c r="B17" s="257" t="s">
        <v>373</v>
      </c>
      <c r="C17" s="261" t="s">
        <v>374</v>
      </c>
      <c r="D17" s="236" t="s">
        <v>245</v>
      </c>
      <c r="E17" s="196" t="s">
        <v>375</v>
      </c>
      <c r="F17" s="196" t="s">
        <v>376</v>
      </c>
      <c r="G17" s="196" t="s">
        <v>2401</v>
      </c>
      <c r="H17" s="196" t="s">
        <v>2402</v>
      </c>
      <c r="I17" s="257"/>
      <c r="J17" s="257"/>
      <c r="K17" s="257" t="s">
        <v>379</v>
      </c>
      <c r="L17" s="258"/>
      <c r="M17" s="258" t="s">
        <v>146</v>
      </c>
      <c r="N17" s="260" t="s">
        <v>380</v>
      </c>
      <c r="O17" s="241" t="s">
        <v>381</v>
      </c>
      <c r="P17" s="102"/>
      <c r="Q17" s="258" t="s">
        <v>253</v>
      </c>
      <c r="R17" s="258" t="s">
        <v>393</v>
      </c>
      <c r="S17" s="236" t="s">
        <v>383</v>
      </c>
      <c r="T17" s="196" t="s">
        <v>2403</v>
      </c>
      <c r="U17" s="262" t="s">
        <v>2404</v>
      </c>
      <c r="V17" s="236" t="s">
        <v>386</v>
      </c>
      <c r="AA17" s="243">
        <f>IF(OR(J17="Fail",ISBLANK(J17)),INDEX('Issue Code Table'!C:C,MATCH(N:N,'Issue Code Table'!A:A,0)),IF(M17="Critical",6,IF(M17="Significant",5,IF(M17="Moderate",3,2))))</f>
        <v>5</v>
      </c>
    </row>
    <row r="18" spans="1:27" ht="237.5" x14ac:dyDescent="0.35">
      <c r="A18" s="236" t="s">
        <v>2405</v>
      </c>
      <c r="B18" s="257" t="s">
        <v>203</v>
      </c>
      <c r="C18" s="261" t="s">
        <v>204</v>
      </c>
      <c r="D18" s="236" t="s">
        <v>245</v>
      </c>
      <c r="E18" s="196" t="s">
        <v>388</v>
      </c>
      <c r="F18" s="196" t="s">
        <v>2406</v>
      </c>
      <c r="G18" s="196" t="s">
        <v>2407</v>
      </c>
      <c r="H18" s="196" t="s">
        <v>2408</v>
      </c>
      <c r="I18" s="257"/>
      <c r="J18" s="257"/>
      <c r="K18" s="257" t="s">
        <v>392</v>
      </c>
      <c r="L18" s="258"/>
      <c r="M18" s="258" t="s">
        <v>146</v>
      </c>
      <c r="N18" s="260" t="s">
        <v>251</v>
      </c>
      <c r="O18" s="241" t="s">
        <v>252</v>
      </c>
      <c r="P18" s="102"/>
      <c r="Q18" s="258" t="s">
        <v>253</v>
      </c>
      <c r="R18" s="258" t="s">
        <v>2409</v>
      </c>
      <c r="S18" s="236" t="s">
        <v>394</v>
      </c>
      <c r="T18" s="196" t="s">
        <v>2410</v>
      </c>
      <c r="U18" s="236" t="s">
        <v>2411</v>
      </c>
      <c r="V18" s="236" t="s">
        <v>397</v>
      </c>
      <c r="AA18" s="243">
        <f>IF(OR(J18="Fail",ISBLANK(J18)),INDEX('Issue Code Table'!C:C,MATCH(N:N,'Issue Code Table'!A:A,0)),IF(M18="Critical",6,IF(M18="Significant",5,IF(M18="Moderate",3,2))))</f>
        <v>5</v>
      </c>
    </row>
    <row r="19" spans="1:27" ht="154.5" customHeight="1" x14ac:dyDescent="0.35">
      <c r="A19" s="236" t="s">
        <v>2412</v>
      </c>
      <c r="B19" s="257" t="s">
        <v>203</v>
      </c>
      <c r="C19" s="261" t="s">
        <v>204</v>
      </c>
      <c r="D19" s="236" t="s">
        <v>245</v>
      </c>
      <c r="E19" s="196" t="s">
        <v>271</v>
      </c>
      <c r="F19" s="196" t="s">
        <v>2353</v>
      </c>
      <c r="G19" s="196" t="s">
        <v>2413</v>
      </c>
      <c r="H19" s="196" t="s">
        <v>2414</v>
      </c>
      <c r="I19" s="257"/>
      <c r="J19" s="257"/>
      <c r="K19" s="257" t="s">
        <v>275</v>
      </c>
      <c r="L19" s="258"/>
      <c r="M19" s="258" t="s">
        <v>146</v>
      </c>
      <c r="N19" s="260" t="s">
        <v>251</v>
      </c>
      <c r="O19" s="241" t="s">
        <v>252</v>
      </c>
      <c r="P19" s="102"/>
      <c r="Q19" s="258" t="s">
        <v>253</v>
      </c>
      <c r="R19" s="258" t="s">
        <v>254</v>
      </c>
      <c r="S19" s="236" t="s">
        <v>277</v>
      </c>
      <c r="T19" s="196" t="s">
        <v>2415</v>
      </c>
      <c r="U19" s="262" t="s">
        <v>2416</v>
      </c>
      <c r="V19" s="236" t="s">
        <v>280</v>
      </c>
      <c r="AA19" s="243">
        <f>IF(OR(J19="Fail",ISBLANK(J19)),INDEX('Issue Code Table'!C:C,MATCH(N:N,'Issue Code Table'!A:A,0)),IF(M19="Critical",6,IF(M19="Significant",5,IF(M19="Moderate",3,2))))</f>
        <v>5</v>
      </c>
    </row>
    <row r="20" spans="1:27" ht="362.5" x14ac:dyDescent="0.35">
      <c r="A20" s="236" t="s">
        <v>2417</v>
      </c>
      <c r="B20" s="257" t="s">
        <v>203</v>
      </c>
      <c r="C20" s="261" t="s">
        <v>204</v>
      </c>
      <c r="D20" s="236" t="s">
        <v>245</v>
      </c>
      <c r="E20" s="196" t="s">
        <v>246</v>
      </c>
      <c r="F20" s="196" t="s">
        <v>2360</v>
      </c>
      <c r="G20" s="196" t="s">
        <v>2418</v>
      </c>
      <c r="H20" s="196" t="s">
        <v>2419</v>
      </c>
      <c r="I20" s="257"/>
      <c r="J20" s="257"/>
      <c r="K20" s="257" t="s">
        <v>250</v>
      </c>
      <c r="L20" s="258"/>
      <c r="M20" s="258" t="s">
        <v>146</v>
      </c>
      <c r="N20" s="260" t="s">
        <v>251</v>
      </c>
      <c r="O20" s="241" t="s">
        <v>252</v>
      </c>
      <c r="P20" s="102"/>
      <c r="Q20" s="258" t="s">
        <v>253</v>
      </c>
      <c r="R20" s="258" t="s">
        <v>265</v>
      </c>
      <c r="S20" s="236" t="s">
        <v>255</v>
      </c>
      <c r="T20" s="196" t="s">
        <v>2420</v>
      </c>
      <c r="U20" s="236" t="s">
        <v>2421</v>
      </c>
      <c r="V20" s="236" t="s">
        <v>258</v>
      </c>
      <c r="AA20" s="243">
        <f>IF(OR(J20="Fail",ISBLANK(J20)),INDEX('Issue Code Table'!C:C,MATCH(N:N,'Issue Code Table'!A:A,0)),IF(M20="Critical",6,IF(M20="Significant",5,IF(M20="Moderate",3,2))))</f>
        <v>5</v>
      </c>
    </row>
    <row r="21" spans="1:27" ht="325" x14ac:dyDescent="0.35">
      <c r="A21" s="236" t="s">
        <v>2422</v>
      </c>
      <c r="B21" s="257" t="s">
        <v>203</v>
      </c>
      <c r="C21" s="261" t="s">
        <v>204</v>
      </c>
      <c r="D21" s="236" t="s">
        <v>245</v>
      </c>
      <c r="E21" s="196" t="s">
        <v>260</v>
      </c>
      <c r="F21" s="196" t="s">
        <v>2366</v>
      </c>
      <c r="G21" s="196" t="s">
        <v>2423</v>
      </c>
      <c r="H21" s="196" t="s">
        <v>2424</v>
      </c>
      <c r="I21" s="257"/>
      <c r="J21" s="257"/>
      <c r="K21" s="257" t="s">
        <v>264</v>
      </c>
      <c r="L21" s="258"/>
      <c r="M21" s="258" t="s">
        <v>146</v>
      </c>
      <c r="N21" s="260" t="s">
        <v>251</v>
      </c>
      <c r="O21" s="241" t="s">
        <v>252</v>
      </c>
      <c r="P21" s="102"/>
      <c r="Q21" s="258" t="s">
        <v>253</v>
      </c>
      <c r="R21" s="258" t="s">
        <v>276</v>
      </c>
      <c r="S21" s="236" t="s">
        <v>2425</v>
      </c>
      <c r="T21" s="196" t="s">
        <v>2426</v>
      </c>
      <c r="U21" s="262" t="s">
        <v>2427</v>
      </c>
      <c r="V21" s="236" t="s">
        <v>269</v>
      </c>
      <c r="AA21" s="243">
        <f>IF(OR(J21="Fail",ISBLANK(J21)),INDEX('Issue Code Table'!C:C,MATCH(N:N,'Issue Code Table'!A:A,0)),IF(M21="Critical",6,IF(M21="Significant",5,IF(M21="Moderate",3,2))))</f>
        <v>5</v>
      </c>
    </row>
    <row r="22" spans="1:27" ht="237.5" x14ac:dyDescent="0.35">
      <c r="A22" s="236" t="s">
        <v>2428</v>
      </c>
      <c r="B22" s="257" t="s">
        <v>373</v>
      </c>
      <c r="C22" s="261" t="s">
        <v>374</v>
      </c>
      <c r="D22" s="236" t="s">
        <v>245</v>
      </c>
      <c r="E22" s="196" t="s">
        <v>2429</v>
      </c>
      <c r="F22" s="196" t="s">
        <v>2430</v>
      </c>
      <c r="G22" s="196" t="s">
        <v>2431</v>
      </c>
      <c r="H22" s="196" t="s">
        <v>2432</v>
      </c>
      <c r="I22" s="257"/>
      <c r="J22" s="257"/>
      <c r="K22" s="257" t="s">
        <v>2433</v>
      </c>
      <c r="L22" s="258"/>
      <c r="M22" s="258" t="s">
        <v>146</v>
      </c>
      <c r="N22" s="260" t="s">
        <v>251</v>
      </c>
      <c r="O22" s="241" t="s">
        <v>252</v>
      </c>
      <c r="P22" s="102"/>
      <c r="Q22" s="258" t="s">
        <v>253</v>
      </c>
      <c r="R22" s="258" t="s">
        <v>2434</v>
      </c>
      <c r="S22" s="236" t="s">
        <v>2435</v>
      </c>
      <c r="T22" s="196" t="s">
        <v>2436</v>
      </c>
      <c r="U22" s="236" t="s">
        <v>2437</v>
      </c>
      <c r="V22" s="236" t="s">
        <v>2438</v>
      </c>
      <c r="AA22" s="243">
        <f>IF(OR(J22="Fail",ISBLANK(J22)),INDEX('Issue Code Table'!C:C,MATCH(N:N,'Issue Code Table'!A:A,0)),IF(M22="Critical",6,IF(M22="Significant",5,IF(M22="Moderate",3,2))))</f>
        <v>5</v>
      </c>
    </row>
    <row r="23" spans="1:27" ht="112.5" x14ac:dyDescent="0.35">
      <c r="A23" s="236" t="s">
        <v>2439</v>
      </c>
      <c r="B23" s="236" t="s">
        <v>282</v>
      </c>
      <c r="C23" s="263" t="s">
        <v>283</v>
      </c>
      <c r="D23" s="236" t="s">
        <v>245</v>
      </c>
      <c r="E23" s="196" t="s">
        <v>336</v>
      </c>
      <c r="F23" s="196" t="s">
        <v>2353</v>
      </c>
      <c r="G23" s="196" t="s">
        <v>2440</v>
      </c>
      <c r="H23" s="196" t="s">
        <v>2441</v>
      </c>
      <c r="I23" s="257"/>
      <c r="J23" s="257"/>
      <c r="K23" s="257" t="s">
        <v>338</v>
      </c>
      <c r="L23" s="258"/>
      <c r="M23" s="258" t="s">
        <v>146</v>
      </c>
      <c r="N23" s="260" t="s">
        <v>251</v>
      </c>
      <c r="O23" s="241" t="s">
        <v>252</v>
      </c>
      <c r="P23" s="102"/>
      <c r="Q23" s="258" t="s">
        <v>253</v>
      </c>
      <c r="R23" s="258" t="s">
        <v>2442</v>
      </c>
      <c r="S23" s="236" t="s">
        <v>340</v>
      </c>
      <c r="T23" s="196" t="s">
        <v>2443</v>
      </c>
      <c r="U23" s="262" t="s">
        <v>2444</v>
      </c>
      <c r="V23" s="236" t="s">
        <v>343</v>
      </c>
      <c r="AA23" s="243">
        <f>IF(OR(J23="Fail",ISBLANK(J23)),INDEX('Issue Code Table'!C:C,MATCH(N:N,'Issue Code Table'!A:A,0)),IF(M23="Critical",6,IF(M23="Significant",5,IF(M23="Moderate",3,2))))</f>
        <v>5</v>
      </c>
    </row>
    <row r="24" spans="1:27" ht="100" x14ac:dyDescent="0.35">
      <c r="A24" s="236" t="s">
        <v>2445</v>
      </c>
      <c r="B24" s="236" t="s">
        <v>282</v>
      </c>
      <c r="C24" s="263" t="s">
        <v>283</v>
      </c>
      <c r="D24" s="236" t="s">
        <v>245</v>
      </c>
      <c r="E24" s="196" t="s">
        <v>318</v>
      </c>
      <c r="F24" s="196" t="s">
        <v>2446</v>
      </c>
      <c r="G24" s="196" t="s">
        <v>2447</v>
      </c>
      <c r="H24" s="196" t="s">
        <v>2448</v>
      </c>
      <c r="I24" s="257"/>
      <c r="J24" s="257"/>
      <c r="K24" s="257" t="s">
        <v>320</v>
      </c>
      <c r="L24" s="258"/>
      <c r="M24" s="258" t="s">
        <v>146</v>
      </c>
      <c r="N24" s="260" t="s">
        <v>251</v>
      </c>
      <c r="O24" s="241" t="s">
        <v>252</v>
      </c>
      <c r="P24" s="102"/>
      <c r="Q24" s="258" t="s">
        <v>253</v>
      </c>
      <c r="R24" s="258" t="s">
        <v>287</v>
      </c>
      <c r="S24" s="236" t="s">
        <v>322</v>
      </c>
      <c r="T24" s="196" t="s">
        <v>2449</v>
      </c>
      <c r="U24" s="262" t="s">
        <v>2450</v>
      </c>
      <c r="V24" s="236" t="s">
        <v>325</v>
      </c>
      <c r="AA24" s="243">
        <f>IF(OR(J24="Fail",ISBLANK(J24)),INDEX('Issue Code Table'!C:C,MATCH(N:N,'Issue Code Table'!A:A,0)),IF(M24="Critical",6,IF(M24="Significant",5,IF(M24="Moderate",3,2))))</f>
        <v>5</v>
      </c>
    </row>
    <row r="25" spans="1:27" ht="100" x14ac:dyDescent="0.35">
      <c r="A25" s="236" t="s">
        <v>2451</v>
      </c>
      <c r="B25" s="236" t="s">
        <v>282</v>
      </c>
      <c r="C25" s="263" t="s">
        <v>283</v>
      </c>
      <c r="D25" s="236" t="s">
        <v>245</v>
      </c>
      <c r="E25" s="196" t="s">
        <v>327</v>
      </c>
      <c r="F25" s="196" t="s">
        <v>2366</v>
      </c>
      <c r="G25" s="196" t="s">
        <v>2452</v>
      </c>
      <c r="H25" s="196" t="s">
        <v>2453</v>
      </c>
      <c r="I25" s="257"/>
      <c r="J25" s="257"/>
      <c r="K25" s="257" t="s">
        <v>329</v>
      </c>
      <c r="L25" s="258"/>
      <c r="M25" s="258" t="s">
        <v>146</v>
      </c>
      <c r="N25" s="260" t="s">
        <v>251</v>
      </c>
      <c r="O25" s="241" t="s">
        <v>252</v>
      </c>
      <c r="P25" s="102"/>
      <c r="Q25" s="258" t="s">
        <v>253</v>
      </c>
      <c r="R25" s="258" t="s">
        <v>295</v>
      </c>
      <c r="S25" s="236" t="s">
        <v>331</v>
      </c>
      <c r="T25" s="196" t="s">
        <v>2454</v>
      </c>
      <c r="U25" s="262" t="s">
        <v>2455</v>
      </c>
      <c r="V25" s="236" t="s">
        <v>334</v>
      </c>
      <c r="AA25" s="243">
        <f>IF(OR(J25="Fail",ISBLANK(J25)),INDEX('Issue Code Table'!C:C,MATCH(N:N,'Issue Code Table'!A:A,0)),IF(M25="Critical",6,IF(M25="Significant",5,IF(M25="Moderate",3,2))))</f>
        <v>5</v>
      </c>
    </row>
    <row r="26" spans="1:27" ht="75" x14ac:dyDescent="0.35">
      <c r="A26" s="236" t="s">
        <v>2456</v>
      </c>
      <c r="B26" s="236" t="s">
        <v>486</v>
      </c>
      <c r="C26" s="263" t="s">
        <v>487</v>
      </c>
      <c r="D26" s="236" t="s">
        <v>231</v>
      </c>
      <c r="E26" s="196" t="s">
        <v>488</v>
      </c>
      <c r="F26" s="196" t="s">
        <v>489</v>
      </c>
      <c r="G26" s="196" t="s">
        <v>2457</v>
      </c>
      <c r="H26" s="196" t="s">
        <v>491</v>
      </c>
      <c r="I26" s="257"/>
      <c r="J26" s="257"/>
      <c r="K26" s="257" t="s">
        <v>492</v>
      </c>
      <c r="L26" s="258"/>
      <c r="M26" s="258" t="s">
        <v>146</v>
      </c>
      <c r="N26" s="260" t="s">
        <v>493</v>
      </c>
      <c r="O26" s="241" t="s">
        <v>494</v>
      </c>
      <c r="P26" s="102"/>
      <c r="Q26" s="258" t="s">
        <v>479</v>
      </c>
      <c r="R26" s="258" t="s">
        <v>480</v>
      </c>
      <c r="S26" s="236" t="s">
        <v>496</v>
      </c>
      <c r="T26" s="196" t="s">
        <v>497</v>
      </c>
      <c r="U26" s="240" t="s">
        <v>498</v>
      </c>
      <c r="V26" s="236" t="s">
        <v>499</v>
      </c>
      <c r="AA26" s="243">
        <f>IF(OR(J26="Fail",ISBLANK(J26)),INDEX('Issue Code Table'!C:C,MATCH(N:N,'Issue Code Table'!A:A,0)),IF(M26="Critical",6,IF(M26="Significant",5,IF(M26="Moderate",3,2))))</f>
        <v>4</v>
      </c>
    </row>
    <row r="27" spans="1:27" ht="75" x14ac:dyDescent="0.35">
      <c r="A27" s="236" t="s">
        <v>2458</v>
      </c>
      <c r="B27" s="257" t="s">
        <v>373</v>
      </c>
      <c r="C27" s="261" t="s">
        <v>374</v>
      </c>
      <c r="D27" s="236" t="s">
        <v>231</v>
      </c>
      <c r="E27" s="196" t="s">
        <v>472</v>
      </c>
      <c r="F27" s="196" t="s">
        <v>473</v>
      </c>
      <c r="G27" s="196" t="s">
        <v>2459</v>
      </c>
      <c r="H27" s="196" t="s">
        <v>475</v>
      </c>
      <c r="I27" s="257"/>
      <c r="J27" s="257"/>
      <c r="K27" s="257" t="s">
        <v>476</v>
      </c>
      <c r="L27" s="258"/>
      <c r="M27" s="258" t="s">
        <v>146</v>
      </c>
      <c r="N27" s="260" t="s">
        <v>477</v>
      </c>
      <c r="O27" s="241" t="s">
        <v>478</v>
      </c>
      <c r="P27" s="102"/>
      <c r="Q27" s="258" t="s">
        <v>479</v>
      </c>
      <c r="R27" s="258" t="s">
        <v>495</v>
      </c>
      <c r="S27" s="236" t="s">
        <v>481</v>
      </c>
      <c r="T27" s="196" t="s">
        <v>482</v>
      </c>
      <c r="U27" s="240" t="s">
        <v>483</v>
      </c>
      <c r="V27" s="236" t="s">
        <v>484</v>
      </c>
      <c r="AA27" s="243">
        <f>IF(OR(J27="Fail",ISBLANK(J27)),INDEX('Issue Code Table'!C:C,MATCH(N:N,'Issue Code Table'!A:A,0)),IF(M27="Critical",6,IF(M27="Significant",5,IF(M27="Moderate",3,2))))</f>
        <v>5</v>
      </c>
    </row>
    <row r="28" spans="1:27" ht="137.5" x14ac:dyDescent="0.35">
      <c r="A28" s="236" t="s">
        <v>2460</v>
      </c>
      <c r="B28" s="236" t="s">
        <v>486</v>
      </c>
      <c r="C28" s="263" t="s">
        <v>487</v>
      </c>
      <c r="D28" s="236" t="s">
        <v>245</v>
      </c>
      <c r="E28" s="196" t="s">
        <v>2461</v>
      </c>
      <c r="F28" s="196" t="s">
        <v>2462</v>
      </c>
      <c r="G28" s="196" t="s">
        <v>2463</v>
      </c>
      <c r="H28" s="196" t="s">
        <v>2464</v>
      </c>
      <c r="I28" s="257"/>
      <c r="J28" s="257"/>
      <c r="K28" s="257" t="s">
        <v>2465</v>
      </c>
      <c r="L28" s="258"/>
      <c r="M28" s="258" t="s">
        <v>146</v>
      </c>
      <c r="N28" s="260" t="s">
        <v>493</v>
      </c>
      <c r="O28" s="241" t="s">
        <v>2466</v>
      </c>
      <c r="P28" s="102"/>
      <c r="Q28" s="258" t="s">
        <v>479</v>
      </c>
      <c r="R28" s="258" t="s">
        <v>2467</v>
      </c>
      <c r="S28" s="236" t="s">
        <v>2468</v>
      </c>
      <c r="T28" s="196" t="s">
        <v>2469</v>
      </c>
      <c r="U28" s="236" t="s">
        <v>2470</v>
      </c>
      <c r="V28" s="236" t="s">
        <v>2471</v>
      </c>
      <c r="AA28" s="243">
        <f>IF(OR(J28="Fail",ISBLANK(J28)),INDEX('Issue Code Table'!C:C,MATCH(N:N,'Issue Code Table'!A:A,0)),IF(M28="Critical",6,IF(M28="Significant",5,IF(M28="Moderate",3,2))))</f>
        <v>4</v>
      </c>
    </row>
    <row r="29" spans="1:27" ht="125" x14ac:dyDescent="0.35">
      <c r="A29" s="236" t="s">
        <v>2472</v>
      </c>
      <c r="B29" s="257" t="s">
        <v>203</v>
      </c>
      <c r="C29" s="261" t="s">
        <v>204</v>
      </c>
      <c r="D29" s="236" t="s">
        <v>245</v>
      </c>
      <c r="E29" s="196" t="s">
        <v>501</v>
      </c>
      <c r="F29" s="196" t="s">
        <v>502</v>
      </c>
      <c r="G29" s="196" t="s">
        <v>2473</v>
      </c>
      <c r="H29" s="196" t="s">
        <v>504</v>
      </c>
      <c r="I29" s="257"/>
      <c r="J29" s="257"/>
      <c r="K29" s="257" t="s">
        <v>505</v>
      </c>
      <c r="L29" s="258"/>
      <c r="M29" s="258" t="s">
        <v>146</v>
      </c>
      <c r="N29" s="260" t="s">
        <v>506</v>
      </c>
      <c r="O29" s="241" t="s">
        <v>507</v>
      </c>
      <c r="P29" s="102"/>
      <c r="Q29" s="258" t="s">
        <v>508</v>
      </c>
      <c r="R29" s="258" t="s">
        <v>509</v>
      </c>
      <c r="S29" s="236" t="s">
        <v>510</v>
      </c>
      <c r="T29" s="196" t="s">
        <v>2474</v>
      </c>
      <c r="U29" s="196" t="s">
        <v>2475</v>
      </c>
      <c r="V29" s="236" t="s">
        <v>513</v>
      </c>
      <c r="AA29" s="243">
        <f>IF(OR(J29="Fail",ISBLANK(J29)),INDEX('Issue Code Table'!C:C,MATCH(N:N,'Issue Code Table'!A:A,0)),IF(M29="Critical",6,IF(M29="Significant",5,IF(M29="Moderate",3,2))))</f>
        <v>5</v>
      </c>
    </row>
    <row r="30" spans="1:27" ht="409.5" x14ac:dyDescent="0.35">
      <c r="A30" s="236" t="s">
        <v>2476</v>
      </c>
      <c r="B30" s="236" t="s">
        <v>486</v>
      </c>
      <c r="C30" s="263" t="s">
        <v>487</v>
      </c>
      <c r="D30" s="236" t="s">
        <v>245</v>
      </c>
      <c r="E30" s="196" t="s">
        <v>2477</v>
      </c>
      <c r="F30" s="196" t="s">
        <v>516</v>
      </c>
      <c r="G30" s="196" t="s">
        <v>2478</v>
      </c>
      <c r="H30" s="196" t="s">
        <v>2479</v>
      </c>
      <c r="I30" s="257"/>
      <c r="J30" s="257"/>
      <c r="K30" s="257" t="s">
        <v>519</v>
      </c>
      <c r="L30" s="258"/>
      <c r="M30" s="258" t="s">
        <v>146</v>
      </c>
      <c r="N30" s="260" t="s">
        <v>506</v>
      </c>
      <c r="O30" s="241" t="s">
        <v>507</v>
      </c>
      <c r="P30" s="102"/>
      <c r="Q30" s="258" t="s">
        <v>508</v>
      </c>
      <c r="R30" s="258" t="s">
        <v>520</v>
      </c>
      <c r="S30" s="236" t="s">
        <v>521</v>
      </c>
      <c r="T30" s="196" t="s">
        <v>2480</v>
      </c>
      <c r="U30" s="196" t="s">
        <v>2481</v>
      </c>
      <c r="V30" s="236" t="s">
        <v>524</v>
      </c>
      <c r="AA30" s="243">
        <f>IF(OR(J30="Fail",ISBLANK(J30)),INDEX('Issue Code Table'!C:C,MATCH(N:N,'Issue Code Table'!A:A,0)),IF(M30="Critical",6,IF(M30="Significant",5,IF(M30="Moderate",3,2))))</f>
        <v>5</v>
      </c>
    </row>
    <row r="31" spans="1:27" ht="237.5" x14ac:dyDescent="0.35">
      <c r="A31" s="236" t="s">
        <v>2482</v>
      </c>
      <c r="B31" s="236" t="s">
        <v>486</v>
      </c>
      <c r="C31" s="263" t="s">
        <v>487</v>
      </c>
      <c r="D31" s="236" t="s">
        <v>245</v>
      </c>
      <c r="E31" s="196" t="s">
        <v>528</v>
      </c>
      <c r="F31" s="196" t="s">
        <v>545</v>
      </c>
      <c r="G31" s="196" t="s">
        <v>2483</v>
      </c>
      <c r="H31" s="196" t="s">
        <v>2484</v>
      </c>
      <c r="I31" s="257"/>
      <c r="J31" s="257"/>
      <c r="K31" s="257" t="s">
        <v>531</v>
      </c>
      <c r="L31" s="258" t="s">
        <v>532</v>
      </c>
      <c r="M31" s="258" t="s">
        <v>146</v>
      </c>
      <c r="N31" s="260" t="s">
        <v>533</v>
      </c>
      <c r="O31" s="241" t="s">
        <v>534</v>
      </c>
      <c r="P31" s="102"/>
      <c r="Q31" s="258" t="s">
        <v>535</v>
      </c>
      <c r="R31" s="258" t="s">
        <v>536</v>
      </c>
      <c r="S31" s="236" t="s">
        <v>2485</v>
      </c>
      <c r="T31" s="196" t="s">
        <v>2486</v>
      </c>
      <c r="U31" s="196" t="s">
        <v>2487</v>
      </c>
      <c r="V31" s="236" t="s">
        <v>540</v>
      </c>
      <c r="AA31" s="243">
        <f>IF(OR(J31="Fail",ISBLANK(J31)),INDEX('Issue Code Table'!C:C,MATCH(N:N,'Issue Code Table'!A:A,0)),IF(M31="Critical",6,IF(M31="Significant",5,IF(M31="Moderate",3,2))))</f>
        <v>7</v>
      </c>
    </row>
    <row r="32" spans="1:27" ht="87.5" x14ac:dyDescent="0.35">
      <c r="A32" s="236" t="s">
        <v>2488</v>
      </c>
      <c r="B32" s="236" t="s">
        <v>486</v>
      </c>
      <c r="C32" s="263" t="s">
        <v>487</v>
      </c>
      <c r="D32" s="236" t="s">
        <v>245</v>
      </c>
      <c r="E32" s="196" t="s">
        <v>2489</v>
      </c>
      <c r="F32" s="196" t="s">
        <v>2490</v>
      </c>
      <c r="G32" s="196" t="s">
        <v>2491</v>
      </c>
      <c r="H32" s="196" t="s">
        <v>2492</v>
      </c>
      <c r="I32" s="257"/>
      <c r="J32" s="257"/>
      <c r="K32" s="257" t="s">
        <v>2493</v>
      </c>
      <c r="L32" s="258"/>
      <c r="M32" s="258" t="s">
        <v>146</v>
      </c>
      <c r="N32" s="260" t="s">
        <v>533</v>
      </c>
      <c r="O32" s="241" t="s">
        <v>534</v>
      </c>
      <c r="P32" s="102"/>
      <c r="Q32" s="258" t="s">
        <v>535</v>
      </c>
      <c r="R32" s="258" t="s">
        <v>549</v>
      </c>
      <c r="S32" s="236" t="s">
        <v>537</v>
      </c>
      <c r="T32" s="196" t="s">
        <v>2494</v>
      </c>
      <c r="U32" s="196" t="s">
        <v>2495</v>
      </c>
      <c r="V32" s="236" t="s">
        <v>540</v>
      </c>
      <c r="AA32" s="243">
        <f>IF(OR(J32="Fail",ISBLANK(J32)),INDEX('Issue Code Table'!C:C,MATCH(N:N,'Issue Code Table'!A:A,0)),IF(M32="Critical",6,IF(M32="Significant",5,IF(M32="Moderate",3,2))))</f>
        <v>7</v>
      </c>
    </row>
    <row r="33" spans="1:27" ht="150" x14ac:dyDescent="0.35">
      <c r="A33" s="236" t="s">
        <v>2496</v>
      </c>
      <c r="B33" s="236" t="s">
        <v>486</v>
      </c>
      <c r="C33" s="263" t="s">
        <v>487</v>
      </c>
      <c r="D33" s="236" t="s">
        <v>245</v>
      </c>
      <c r="E33" s="196" t="s">
        <v>554</v>
      </c>
      <c r="F33" s="196" t="s">
        <v>2497</v>
      </c>
      <c r="G33" s="196" t="s">
        <v>2498</v>
      </c>
      <c r="H33" s="196" t="s">
        <v>2499</v>
      </c>
      <c r="I33" s="257"/>
      <c r="J33" s="257"/>
      <c r="K33" s="257" t="s">
        <v>2500</v>
      </c>
      <c r="L33" s="258"/>
      <c r="M33" s="258" t="s">
        <v>146</v>
      </c>
      <c r="N33" s="260" t="s">
        <v>251</v>
      </c>
      <c r="O33" s="241" t="s">
        <v>252</v>
      </c>
      <c r="P33" s="102"/>
      <c r="Q33" s="258" t="s">
        <v>535</v>
      </c>
      <c r="R33" s="258" t="s">
        <v>559</v>
      </c>
      <c r="S33" s="236" t="s">
        <v>2501</v>
      </c>
      <c r="T33" s="196" t="s">
        <v>2502</v>
      </c>
      <c r="U33" s="196"/>
      <c r="V33" s="236" t="s">
        <v>563</v>
      </c>
      <c r="AA33" s="243">
        <f>IF(OR(J33="Fail",ISBLANK(J33)),INDEX('Issue Code Table'!C:C,MATCH(N:N,'Issue Code Table'!A:A,0)),IF(M33="Critical",6,IF(M33="Significant",5,IF(M33="Moderate",3,2))))</f>
        <v>5</v>
      </c>
    </row>
    <row r="34" spans="1:27" s="104" customFormat="1" ht="275" x14ac:dyDescent="0.35">
      <c r="A34" s="236" t="s">
        <v>2503</v>
      </c>
      <c r="B34" s="236" t="s">
        <v>282</v>
      </c>
      <c r="C34" s="263" t="s">
        <v>283</v>
      </c>
      <c r="D34" s="236" t="s">
        <v>245</v>
      </c>
      <c r="E34" s="196" t="s">
        <v>565</v>
      </c>
      <c r="F34" s="196" t="s">
        <v>566</v>
      </c>
      <c r="G34" s="196" t="s">
        <v>2504</v>
      </c>
      <c r="H34" s="196" t="s">
        <v>568</v>
      </c>
      <c r="I34" s="257"/>
      <c r="J34" s="257"/>
      <c r="K34" s="257" t="s">
        <v>569</v>
      </c>
      <c r="L34" s="258"/>
      <c r="M34" s="258" t="s">
        <v>146</v>
      </c>
      <c r="N34" s="260" t="s">
        <v>251</v>
      </c>
      <c r="O34" s="241" t="s">
        <v>252</v>
      </c>
      <c r="P34" s="102"/>
      <c r="Q34" s="258" t="s">
        <v>570</v>
      </c>
      <c r="R34" s="258" t="s">
        <v>571</v>
      </c>
      <c r="S34" s="236" t="s">
        <v>572</v>
      </c>
      <c r="T34" s="196" t="s">
        <v>2505</v>
      </c>
      <c r="U34" s="196" t="s">
        <v>574</v>
      </c>
      <c r="V34" s="236" t="s">
        <v>575</v>
      </c>
      <c r="AA34" s="243">
        <f>IF(OR(J34="Fail",ISBLANK(J34)),INDEX('Issue Code Table'!C:C,MATCH(N:N,'Issue Code Table'!A:A,0)),IF(M34="Critical",6,IF(M34="Significant",5,IF(M34="Moderate",3,2))))</f>
        <v>5</v>
      </c>
    </row>
    <row r="35" spans="1:27" s="104" customFormat="1" ht="262.5" x14ac:dyDescent="0.35">
      <c r="A35" s="236" t="s">
        <v>2506</v>
      </c>
      <c r="B35" s="257" t="s">
        <v>577</v>
      </c>
      <c r="C35" s="261" t="s">
        <v>578</v>
      </c>
      <c r="D35" s="236" t="s">
        <v>231</v>
      </c>
      <c r="E35" s="196" t="s">
        <v>579</v>
      </c>
      <c r="F35" s="196" t="s">
        <v>580</v>
      </c>
      <c r="G35" s="196" t="s">
        <v>2507</v>
      </c>
      <c r="H35" s="196" t="s">
        <v>2508</v>
      </c>
      <c r="I35" s="257"/>
      <c r="J35" s="257"/>
      <c r="K35" s="257" t="s">
        <v>2509</v>
      </c>
      <c r="L35" s="258" t="s">
        <v>584</v>
      </c>
      <c r="M35" s="258" t="s">
        <v>157</v>
      </c>
      <c r="N35" s="260" t="s">
        <v>585</v>
      </c>
      <c r="O35" s="241" t="s">
        <v>586</v>
      </c>
      <c r="P35" s="102"/>
      <c r="Q35" s="258" t="s">
        <v>570</v>
      </c>
      <c r="R35" s="258" t="s">
        <v>587</v>
      </c>
      <c r="S35" s="236" t="s">
        <v>2510</v>
      </c>
      <c r="T35" s="196" t="s">
        <v>589</v>
      </c>
      <c r="U35" s="196" t="s">
        <v>590</v>
      </c>
      <c r="V35" s="236"/>
      <c r="AA35" s="243">
        <f>IF(OR(J35="Fail",ISBLANK(J35)),INDEX('Issue Code Table'!C:C,MATCH(N:N,'Issue Code Table'!A:A,0)),IF(M35="Critical",6,IF(M35="Significant",5,IF(M35="Moderate",3,2))))</f>
        <v>5</v>
      </c>
    </row>
    <row r="36" spans="1:27" ht="125" x14ac:dyDescent="0.35">
      <c r="A36" s="236" t="s">
        <v>2511</v>
      </c>
      <c r="B36" s="236" t="s">
        <v>577</v>
      </c>
      <c r="C36" s="261" t="s">
        <v>578</v>
      </c>
      <c r="D36" s="236" t="s">
        <v>245</v>
      </c>
      <c r="E36" s="196" t="s">
        <v>592</v>
      </c>
      <c r="F36" s="196" t="s">
        <v>593</v>
      </c>
      <c r="G36" s="196" t="s">
        <v>2512</v>
      </c>
      <c r="H36" s="196" t="s">
        <v>2513</v>
      </c>
      <c r="I36" s="257"/>
      <c r="J36" s="257"/>
      <c r="K36" s="257" t="s">
        <v>2514</v>
      </c>
      <c r="L36" s="258"/>
      <c r="M36" s="258" t="s">
        <v>157</v>
      </c>
      <c r="N36" s="260" t="s">
        <v>585</v>
      </c>
      <c r="O36" s="241" t="s">
        <v>586</v>
      </c>
      <c r="P36" s="102"/>
      <c r="Q36" s="258" t="s">
        <v>570</v>
      </c>
      <c r="R36" s="258" t="s">
        <v>597</v>
      </c>
      <c r="S36" s="236" t="s">
        <v>598</v>
      </c>
      <c r="T36" s="196" t="s">
        <v>2515</v>
      </c>
      <c r="U36" s="196" t="s">
        <v>600</v>
      </c>
      <c r="V36" s="236"/>
      <c r="AA36" s="243">
        <f>IF(OR(J36="Fail",ISBLANK(J36)),INDEX('Issue Code Table'!C:C,MATCH(N:N,'Issue Code Table'!A:A,0)),IF(M36="Critical",6,IF(M36="Significant",5,IF(M36="Moderate",3,2))))</f>
        <v>5</v>
      </c>
    </row>
    <row r="37" spans="1:27" ht="87.5" x14ac:dyDescent="0.35">
      <c r="A37" s="236" t="s">
        <v>2516</v>
      </c>
      <c r="B37" s="257" t="s">
        <v>203</v>
      </c>
      <c r="C37" s="261" t="s">
        <v>204</v>
      </c>
      <c r="D37" s="236" t="s">
        <v>245</v>
      </c>
      <c r="E37" s="196" t="s">
        <v>2517</v>
      </c>
      <c r="F37" s="196" t="s">
        <v>2518</v>
      </c>
      <c r="G37" s="196" t="s">
        <v>2519</v>
      </c>
      <c r="H37" s="196" t="s">
        <v>2520</v>
      </c>
      <c r="I37" s="257"/>
      <c r="J37" s="257"/>
      <c r="K37" s="257" t="s">
        <v>2521</v>
      </c>
      <c r="L37" s="258"/>
      <c r="M37" s="258" t="s">
        <v>146</v>
      </c>
      <c r="N37" s="260" t="s">
        <v>251</v>
      </c>
      <c r="O37" s="241" t="s">
        <v>252</v>
      </c>
      <c r="P37" s="102"/>
      <c r="Q37" s="258" t="s">
        <v>570</v>
      </c>
      <c r="R37" s="258" t="s">
        <v>607</v>
      </c>
      <c r="S37" s="236" t="s">
        <v>608</v>
      </c>
      <c r="T37" s="196" t="s">
        <v>2522</v>
      </c>
      <c r="U37" s="196" t="s">
        <v>610</v>
      </c>
      <c r="V37" s="236" t="s">
        <v>611</v>
      </c>
      <c r="AA37" s="243">
        <f>IF(OR(J37="Fail",ISBLANK(J37)),INDEX('Issue Code Table'!C:C,MATCH(N:N,'Issue Code Table'!A:A,0)),IF(M37="Critical",6,IF(M37="Significant",5,IF(M37="Moderate",3,2))))</f>
        <v>5</v>
      </c>
    </row>
    <row r="38" spans="1:27" customFormat="1" ht="112.5" x14ac:dyDescent="0.35">
      <c r="A38" s="236" t="s">
        <v>2523</v>
      </c>
      <c r="B38" s="257" t="s">
        <v>203</v>
      </c>
      <c r="C38" s="261" t="s">
        <v>204</v>
      </c>
      <c r="D38" s="236" t="s">
        <v>245</v>
      </c>
      <c r="E38" s="196" t="s">
        <v>2524</v>
      </c>
      <c r="F38" s="196" t="s">
        <v>2525</v>
      </c>
      <c r="G38" s="196" t="s">
        <v>2526</v>
      </c>
      <c r="H38" s="196" t="s">
        <v>2527</v>
      </c>
      <c r="I38" s="257"/>
      <c r="J38" s="257"/>
      <c r="K38" s="257" t="s">
        <v>2528</v>
      </c>
      <c r="L38" s="103"/>
      <c r="M38" s="258" t="s">
        <v>146</v>
      </c>
      <c r="N38" s="260" t="s">
        <v>251</v>
      </c>
      <c r="O38" s="241" t="s">
        <v>252</v>
      </c>
      <c r="P38" s="102"/>
      <c r="Q38" s="258" t="s">
        <v>2529</v>
      </c>
      <c r="R38" s="258" t="s">
        <v>2530</v>
      </c>
      <c r="S38" s="103" t="s">
        <v>2531</v>
      </c>
      <c r="T38" s="196" t="s">
        <v>2532</v>
      </c>
      <c r="U38" s="236" t="s">
        <v>2533</v>
      </c>
      <c r="V38" s="236" t="s">
        <v>2534</v>
      </c>
      <c r="W38" s="103"/>
      <c r="Y38" s="103"/>
      <c r="AA38" s="243">
        <f>IF(OR(J38="Fail",ISBLANK(J38)),INDEX('Issue Code Table'!C:C,MATCH(N:N,'Issue Code Table'!A:A,0)),IF(M38="Critical",6,IF(M38="Significant",5,IF(M38="Moderate",3,2))))</f>
        <v>5</v>
      </c>
    </row>
    <row r="39" spans="1:27" customFormat="1" ht="112.5" x14ac:dyDescent="0.35">
      <c r="A39" s="236" t="s">
        <v>2535</v>
      </c>
      <c r="B39" s="236" t="s">
        <v>486</v>
      </c>
      <c r="C39" s="263" t="s">
        <v>487</v>
      </c>
      <c r="D39" s="236" t="s">
        <v>245</v>
      </c>
      <c r="E39" s="196" t="s">
        <v>2536</v>
      </c>
      <c r="F39" s="196" t="s">
        <v>2537</v>
      </c>
      <c r="G39" s="196" t="s">
        <v>2538</v>
      </c>
      <c r="H39" s="196" t="s">
        <v>2539</v>
      </c>
      <c r="I39" s="257"/>
      <c r="J39" s="257"/>
      <c r="K39" s="257" t="s">
        <v>2540</v>
      </c>
      <c r="L39" s="103"/>
      <c r="M39" s="258" t="s">
        <v>146</v>
      </c>
      <c r="N39" s="260" t="s">
        <v>251</v>
      </c>
      <c r="O39" s="241" t="s">
        <v>252</v>
      </c>
      <c r="P39" s="102"/>
      <c r="Q39" s="258" t="s">
        <v>2529</v>
      </c>
      <c r="R39" s="258" t="s">
        <v>2541</v>
      </c>
      <c r="S39" s="103" t="s">
        <v>2542</v>
      </c>
      <c r="T39" s="196" t="s">
        <v>2543</v>
      </c>
      <c r="U39" s="236" t="s">
        <v>2544</v>
      </c>
      <c r="V39" s="236" t="s">
        <v>2545</v>
      </c>
      <c r="W39" s="103"/>
      <c r="Y39" s="103"/>
      <c r="AA39" s="243">
        <f>IF(OR(J39="Fail",ISBLANK(J39)),INDEX('Issue Code Table'!C:C,MATCH(N:N,'Issue Code Table'!A:A,0)),IF(M39="Critical",6,IF(M39="Significant",5,IF(M39="Moderate",3,2))))</f>
        <v>5</v>
      </c>
    </row>
    <row r="40" spans="1:27" customFormat="1" ht="275" x14ac:dyDescent="0.35">
      <c r="A40" s="236" t="s">
        <v>2546</v>
      </c>
      <c r="B40" s="236" t="s">
        <v>526</v>
      </c>
      <c r="C40" s="263" t="s">
        <v>1348</v>
      </c>
      <c r="D40" s="236" t="s">
        <v>245</v>
      </c>
      <c r="E40" s="196" t="s">
        <v>2547</v>
      </c>
      <c r="F40" s="196" t="s">
        <v>2548</v>
      </c>
      <c r="G40" s="196" t="s">
        <v>2549</v>
      </c>
      <c r="H40" s="196" t="s">
        <v>2550</v>
      </c>
      <c r="I40" s="257"/>
      <c r="J40" s="257"/>
      <c r="K40" s="257" t="s">
        <v>2551</v>
      </c>
      <c r="L40" s="103"/>
      <c r="M40" s="258" t="s">
        <v>146</v>
      </c>
      <c r="N40" s="260" t="s">
        <v>251</v>
      </c>
      <c r="O40" s="241" t="s">
        <v>252</v>
      </c>
      <c r="P40" s="102"/>
      <c r="Q40" s="258" t="s">
        <v>2529</v>
      </c>
      <c r="R40" s="258" t="s">
        <v>2552</v>
      </c>
      <c r="S40" s="103" t="s">
        <v>2553</v>
      </c>
      <c r="T40" s="196" t="s">
        <v>2554</v>
      </c>
      <c r="U40" s="236" t="s">
        <v>2555</v>
      </c>
      <c r="V40" s="236" t="s">
        <v>2556</v>
      </c>
      <c r="W40" s="103"/>
      <c r="Y40" s="103"/>
      <c r="AA40" s="243">
        <f>IF(OR(J40="Fail",ISBLANK(J40)),INDEX('Issue Code Table'!C:C,MATCH(N:N,'Issue Code Table'!A:A,0)),IF(M40="Critical",6,IF(M40="Significant",5,IF(M40="Moderate",3,2))))</f>
        <v>5</v>
      </c>
    </row>
    <row r="41" spans="1:27" customFormat="1" ht="187.5" x14ac:dyDescent="0.35">
      <c r="A41" s="236" t="s">
        <v>2557</v>
      </c>
      <c r="B41" s="236" t="s">
        <v>373</v>
      </c>
      <c r="C41" s="236" t="s">
        <v>374</v>
      </c>
      <c r="D41" s="236" t="s">
        <v>245</v>
      </c>
      <c r="E41" s="196" t="s">
        <v>628</v>
      </c>
      <c r="F41" s="196" t="s">
        <v>2558</v>
      </c>
      <c r="G41" s="196" t="s">
        <v>2559</v>
      </c>
      <c r="H41" s="196" t="s">
        <v>2560</v>
      </c>
      <c r="I41" s="257"/>
      <c r="J41" s="257"/>
      <c r="K41" s="236" t="s">
        <v>619</v>
      </c>
      <c r="L41" s="258"/>
      <c r="M41" s="258" t="s">
        <v>157</v>
      </c>
      <c r="N41" s="265" t="s">
        <v>633</v>
      </c>
      <c r="O41" s="241" t="s">
        <v>634</v>
      </c>
      <c r="P41" s="102"/>
      <c r="Q41" s="258" t="s">
        <v>635</v>
      </c>
      <c r="R41" s="258" t="s">
        <v>636</v>
      </c>
      <c r="S41" s="236" t="s">
        <v>637</v>
      </c>
      <c r="T41" s="196" t="s">
        <v>2561</v>
      </c>
      <c r="U41" s="196" t="s">
        <v>639</v>
      </c>
      <c r="V41" s="236"/>
      <c r="W41" s="103"/>
      <c r="Y41" s="103"/>
      <c r="AA41" s="243">
        <f>IF(OR(J41="Fail",ISBLANK(J41)),INDEX('Issue Code Table'!C:C,MATCH(N:N,'Issue Code Table'!A:A,0)),IF(M41="Critical",6,IF(M41="Significant",5,IF(M41="Moderate",3,2))))</f>
        <v>1</v>
      </c>
    </row>
    <row r="42" spans="1:27" customFormat="1" ht="187.5" x14ac:dyDescent="0.35">
      <c r="A42" s="236" t="s">
        <v>2562</v>
      </c>
      <c r="B42" s="236" t="s">
        <v>613</v>
      </c>
      <c r="C42" s="236" t="s">
        <v>614</v>
      </c>
      <c r="D42" s="236" t="s">
        <v>245</v>
      </c>
      <c r="E42" s="196" t="s">
        <v>641</v>
      </c>
      <c r="F42" s="196" t="s">
        <v>2563</v>
      </c>
      <c r="G42" s="196" t="s">
        <v>2564</v>
      </c>
      <c r="H42" s="196" t="s">
        <v>2560</v>
      </c>
      <c r="I42" s="257"/>
      <c r="J42" s="257"/>
      <c r="K42" s="236" t="s">
        <v>619</v>
      </c>
      <c r="L42" s="265"/>
      <c r="M42" s="258" t="s">
        <v>157</v>
      </c>
      <c r="N42" s="265" t="s">
        <v>633</v>
      </c>
      <c r="O42" s="241" t="s">
        <v>634</v>
      </c>
      <c r="P42" s="102"/>
      <c r="Q42" s="258" t="s">
        <v>635</v>
      </c>
      <c r="R42" s="258" t="s">
        <v>645</v>
      </c>
      <c r="S42" s="236" t="s">
        <v>637</v>
      </c>
      <c r="T42" s="196" t="s">
        <v>2565</v>
      </c>
      <c r="U42" s="196" t="s">
        <v>647</v>
      </c>
      <c r="V42" s="236"/>
      <c r="W42" s="103"/>
      <c r="Y42" s="103"/>
      <c r="AA42" s="243">
        <f>IF(OR(J42="Fail",ISBLANK(J42)),INDEX('Issue Code Table'!C:C,MATCH(N:N,'Issue Code Table'!A:A,0)),IF(M42="Critical",6,IF(M42="Significant",5,IF(M42="Moderate",3,2))))</f>
        <v>1</v>
      </c>
    </row>
    <row r="43" spans="1:27" customFormat="1" ht="175" x14ac:dyDescent="0.35">
      <c r="A43" s="236" t="s">
        <v>2566</v>
      </c>
      <c r="B43" s="257" t="s">
        <v>613</v>
      </c>
      <c r="C43" s="261" t="s">
        <v>614</v>
      </c>
      <c r="D43" s="236" t="s">
        <v>245</v>
      </c>
      <c r="E43" s="196" t="s">
        <v>649</v>
      </c>
      <c r="F43" s="196" t="s">
        <v>2567</v>
      </c>
      <c r="G43" s="196" t="s">
        <v>2568</v>
      </c>
      <c r="H43" s="196" t="s">
        <v>2560</v>
      </c>
      <c r="I43" s="257"/>
      <c r="J43" s="257"/>
      <c r="K43" s="236" t="s">
        <v>619</v>
      </c>
      <c r="L43" s="265"/>
      <c r="M43" s="258" t="s">
        <v>157</v>
      </c>
      <c r="N43" s="265" t="s">
        <v>633</v>
      </c>
      <c r="O43" s="241" t="s">
        <v>634</v>
      </c>
      <c r="P43" s="102"/>
      <c r="Q43" s="258" t="s">
        <v>635</v>
      </c>
      <c r="R43" s="258" t="s">
        <v>653</v>
      </c>
      <c r="S43" s="236" t="s">
        <v>637</v>
      </c>
      <c r="T43" s="196" t="s">
        <v>2569</v>
      </c>
      <c r="U43" s="196" t="s">
        <v>655</v>
      </c>
      <c r="V43" s="236"/>
      <c r="W43" s="103"/>
      <c r="Y43" s="103"/>
      <c r="AA43" s="243">
        <f>IF(OR(J43="Fail",ISBLANK(J43)),INDEX('Issue Code Table'!C:C,MATCH(N:N,'Issue Code Table'!A:A,0)),IF(M43="Critical",6,IF(M43="Significant",5,IF(M43="Moderate",3,2))))</f>
        <v>1</v>
      </c>
    </row>
    <row r="44" spans="1:27" customFormat="1" ht="87.5" x14ac:dyDescent="0.35">
      <c r="A44" s="236" t="s">
        <v>2570</v>
      </c>
      <c r="B44" s="257" t="s">
        <v>373</v>
      </c>
      <c r="C44" s="261" t="s">
        <v>374</v>
      </c>
      <c r="D44" s="236" t="s">
        <v>245</v>
      </c>
      <c r="E44" s="196" t="s">
        <v>657</v>
      </c>
      <c r="F44" s="196" t="s">
        <v>2571</v>
      </c>
      <c r="G44" s="196" t="s">
        <v>2572</v>
      </c>
      <c r="H44" s="196" t="s">
        <v>2573</v>
      </c>
      <c r="I44" s="257"/>
      <c r="J44" s="257"/>
      <c r="K44" s="257" t="s">
        <v>2574</v>
      </c>
      <c r="L44" s="258"/>
      <c r="M44" s="258" t="s">
        <v>146</v>
      </c>
      <c r="N44" s="260" t="s">
        <v>380</v>
      </c>
      <c r="O44" s="241" t="s">
        <v>381</v>
      </c>
      <c r="P44" s="102"/>
      <c r="Q44" s="258" t="s">
        <v>635</v>
      </c>
      <c r="R44" s="258" t="s">
        <v>662</v>
      </c>
      <c r="S44" s="236" t="s">
        <v>663</v>
      </c>
      <c r="T44" s="196" t="s">
        <v>2575</v>
      </c>
      <c r="U44" s="196" t="s">
        <v>2576</v>
      </c>
      <c r="V44" s="236" t="s">
        <v>666</v>
      </c>
      <c r="W44" s="103"/>
      <c r="Y44" s="103"/>
      <c r="AA44" s="243">
        <f>IF(OR(J44="Fail",ISBLANK(J44)),INDEX('Issue Code Table'!C:C,MATCH(N:N,'Issue Code Table'!A:A,0)),IF(M44="Critical",6,IF(M44="Significant",5,IF(M44="Moderate",3,2))))</f>
        <v>5</v>
      </c>
    </row>
    <row r="45" spans="1:27" customFormat="1" ht="87.5" x14ac:dyDescent="0.35">
      <c r="A45" s="236" t="s">
        <v>2577</v>
      </c>
      <c r="B45" s="257" t="s">
        <v>373</v>
      </c>
      <c r="C45" s="261" t="s">
        <v>374</v>
      </c>
      <c r="D45" s="236" t="s">
        <v>245</v>
      </c>
      <c r="E45" s="196" t="s">
        <v>668</v>
      </c>
      <c r="F45" s="196" t="s">
        <v>2578</v>
      </c>
      <c r="G45" s="196" t="s">
        <v>2579</v>
      </c>
      <c r="H45" s="196" t="s">
        <v>2580</v>
      </c>
      <c r="I45" s="257"/>
      <c r="J45" s="257"/>
      <c r="K45" s="257" t="s">
        <v>2581</v>
      </c>
      <c r="L45" s="258"/>
      <c r="M45" s="258" t="s">
        <v>146</v>
      </c>
      <c r="N45" s="260" t="s">
        <v>380</v>
      </c>
      <c r="O45" s="241" t="s">
        <v>381</v>
      </c>
      <c r="P45" s="102"/>
      <c r="Q45" s="258" t="s">
        <v>635</v>
      </c>
      <c r="R45" s="258" t="s">
        <v>673</v>
      </c>
      <c r="S45" s="236" t="s">
        <v>674</v>
      </c>
      <c r="T45" s="196" t="s">
        <v>2582</v>
      </c>
      <c r="U45" s="196" t="s">
        <v>676</v>
      </c>
      <c r="V45" s="236" t="s">
        <v>666</v>
      </c>
      <c r="W45" s="103"/>
      <c r="Y45" s="103"/>
      <c r="AA45" s="243">
        <f>IF(OR(J45="Fail",ISBLANK(J45)),INDEX('Issue Code Table'!C:C,MATCH(N:N,'Issue Code Table'!A:A,0)),IF(M45="Critical",6,IF(M45="Significant",5,IF(M45="Moderate",3,2))))</f>
        <v>5</v>
      </c>
    </row>
    <row r="46" spans="1:27" customFormat="1" ht="87.5" x14ac:dyDescent="0.35">
      <c r="A46" s="236" t="s">
        <v>2583</v>
      </c>
      <c r="B46" s="257" t="s">
        <v>373</v>
      </c>
      <c r="C46" s="261" t="s">
        <v>374</v>
      </c>
      <c r="D46" s="236" t="s">
        <v>245</v>
      </c>
      <c r="E46" s="196" t="s">
        <v>678</v>
      </c>
      <c r="F46" s="196" t="s">
        <v>2584</v>
      </c>
      <c r="G46" s="196" t="s">
        <v>2585</v>
      </c>
      <c r="H46" s="196" t="s">
        <v>2586</v>
      </c>
      <c r="I46" s="257"/>
      <c r="J46" s="257"/>
      <c r="K46" s="257" t="s">
        <v>2587</v>
      </c>
      <c r="L46" s="258"/>
      <c r="M46" s="258" t="s">
        <v>146</v>
      </c>
      <c r="N46" s="260" t="s">
        <v>380</v>
      </c>
      <c r="O46" s="241" t="s">
        <v>381</v>
      </c>
      <c r="P46" s="102"/>
      <c r="Q46" s="258" t="s">
        <v>635</v>
      </c>
      <c r="R46" s="258" t="s">
        <v>683</v>
      </c>
      <c r="S46" s="236" t="s">
        <v>684</v>
      </c>
      <c r="T46" s="196" t="s">
        <v>2588</v>
      </c>
      <c r="U46" s="196" t="s">
        <v>686</v>
      </c>
      <c r="V46" s="236" t="s">
        <v>666</v>
      </c>
      <c r="W46" s="103"/>
      <c r="Y46" s="103"/>
      <c r="AA46" s="243">
        <f>IF(OR(J46="Fail",ISBLANK(J46)),INDEX('Issue Code Table'!C:C,MATCH(N:N,'Issue Code Table'!A:A,0)),IF(M46="Critical",6,IF(M46="Significant",5,IF(M46="Moderate",3,2))))</f>
        <v>5</v>
      </c>
    </row>
    <row r="47" spans="1:27" customFormat="1" ht="87.5" x14ac:dyDescent="0.35">
      <c r="A47" s="236" t="s">
        <v>2589</v>
      </c>
      <c r="B47" s="257" t="s">
        <v>203</v>
      </c>
      <c r="C47" s="261" t="s">
        <v>204</v>
      </c>
      <c r="D47" s="236" t="s">
        <v>245</v>
      </c>
      <c r="E47" s="196" t="s">
        <v>2590</v>
      </c>
      <c r="F47" s="196" t="s">
        <v>2591</v>
      </c>
      <c r="G47" s="196" t="s">
        <v>2592</v>
      </c>
      <c r="H47" s="196" t="s">
        <v>2593</v>
      </c>
      <c r="I47" s="257"/>
      <c r="J47" s="257"/>
      <c r="K47" s="257" t="s">
        <v>2594</v>
      </c>
      <c r="L47" s="258"/>
      <c r="M47" s="258" t="s">
        <v>146</v>
      </c>
      <c r="N47" s="260" t="s">
        <v>251</v>
      </c>
      <c r="O47" s="241" t="s">
        <v>252</v>
      </c>
      <c r="P47" s="102"/>
      <c r="Q47" s="258" t="s">
        <v>693</v>
      </c>
      <c r="R47" s="258" t="s">
        <v>694</v>
      </c>
      <c r="S47" s="236" t="s">
        <v>2595</v>
      </c>
      <c r="T47" s="196" t="s">
        <v>2596</v>
      </c>
      <c r="U47" s="196" t="s">
        <v>803</v>
      </c>
      <c r="V47" s="236" t="s">
        <v>804</v>
      </c>
      <c r="W47" s="103"/>
      <c r="Y47" s="103"/>
      <c r="AA47" s="243">
        <f>IF(OR(J47="Fail",ISBLANK(J47)),INDEX('Issue Code Table'!C:C,MATCH(N:N,'Issue Code Table'!A:A,0)),IF(M47="Critical",6,IF(M47="Significant",5,IF(M47="Moderate",3,2))))</f>
        <v>5</v>
      </c>
    </row>
    <row r="48" spans="1:27" customFormat="1" ht="275" x14ac:dyDescent="0.35">
      <c r="A48" s="236" t="s">
        <v>2597</v>
      </c>
      <c r="B48" s="236" t="s">
        <v>980</v>
      </c>
      <c r="C48" s="263" t="s">
        <v>981</v>
      </c>
      <c r="D48" s="236" t="s">
        <v>245</v>
      </c>
      <c r="E48" s="196" t="s">
        <v>982</v>
      </c>
      <c r="F48" s="196" t="s">
        <v>2598</v>
      </c>
      <c r="G48" s="196" t="s">
        <v>2599</v>
      </c>
      <c r="H48" s="196" t="s">
        <v>2600</v>
      </c>
      <c r="I48" s="257"/>
      <c r="J48" s="257"/>
      <c r="K48" s="257" t="s">
        <v>2601</v>
      </c>
      <c r="L48" s="258"/>
      <c r="M48" s="258" t="s">
        <v>221</v>
      </c>
      <c r="N48" s="260" t="s">
        <v>987</v>
      </c>
      <c r="O48" s="241" t="s">
        <v>988</v>
      </c>
      <c r="P48" s="102"/>
      <c r="Q48" s="258" t="s">
        <v>989</v>
      </c>
      <c r="R48" s="258" t="s">
        <v>990</v>
      </c>
      <c r="S48" s="236" t="s">
        <v>991</v>
      </c>
      <c r="T48" s="196" t="s">
        <v>2602</v>
      </c>
      <c r="U48" s="196" t="s">
        <v>993</v>
      </c>
      <c r="V48" s="236"/>
      <c r="W48" s="103"/>
      <c r="Y48" s="103"/>
      <c r="AA48" s="243">
        <f>IF(OR(J48="Fail",ISBLANK(J48)),INDEX('Issue Code Table'!C:C,MATCH(N:N,'Issue Code Table'!A:A,0)),IF(M48="Critical",6,IF(M48="Significant",5,IF(M48="Moderate",3,2))))</f>
        <v>3</v>
      </c>
    </row>
    <row r="49" spans="1:27" customFormat="1" ht="409.5" x14ac:dyDescent="0.35">
      <c r="A49" s="236" t="s">
        <v>2603</v>
      </c>
      <c r="B49" s="236" t="s">
        <v>980</v>
      </c>
      <c r="C49" s="263" t="s">
        <v>981</v>
      </c>
      <c r="D49" s="236" t="s">
        <v>245</v>
      </c>
      <c r="E49" s="196" t="s">
        <v>2604</v>
      </c>
      <c r="F49" s="196" t="s">
        <v>2605</v>
      </c>
      <c r="G49" s="196" t="s">
        <v>2606</v>
      </c>
      <c r="H49" s="196" t="s">
        <v>2607</v>
      </c>
      <c r="I49" s="257"/>
      <c r="J49" s="257"/>
      <c r="K49" s="257" t="s">
        <v>2608</v>
      </c>
      <c r="L49" s="103"/>
      <c r="M49" s="258" t="s">
        <v>157</v>
      </c>
      <c r="N49" s="260" t="s">
        <v>987</v>
      </c>
      <c r="O49" s="241" t="s">
        <v>2609</v>
      </c>
      <c r="P49" s="102"/>
      <c r="Q49" s="258" t="s">
        <v>989</v>
      </c>
      <c r="R49" s="258" t="s">
        <v>1001</v>
      </c>
      <c r="S49" s="103" t="s">
        <v>2610</v>
      </c>
      <c r="T49" s="106" t="s">
        <v>2611</v>
      </c>
      <c r="U49" s="196" t="s">
        <v>2612</v>
      </c>
      <c r="V49" s="236"/>
      <c r="W49" s="103"/>
      <c r="Y49" s="103"/>
      <c r="AA49" s="243">
        <f>IF(OR(J49="Fail",ISBLANK(J49)),INDEX('Issue Code Table'!C:C,MATCH(N:N,'Issue Code Table'!A:A,0)),IF(M49="Critical",6,IF(M49="Significant",5,IF(M49="Moderate",3,2))))</f>
        <v>3</v>
      </c>
    </row>
    <row r="50" spans="1:27" customFormat="1" ht="375" x14ac:dyDescent="0.35">
      <c r="A50" s="236" t="s">
        <v>2613</v>
      </c>
      <c r="B50" s="236" t="s">
        <v>980</v>
      </c>
      <c r="C50" s="263" t="s">
        <v>981</v>
      </c>
      <c r="D50" s="236" t="s">
        <v>245</v>
      </c>
      <c r="E50" s="196" t="s">
        <v>1006</v>
      </c>
      <c r="F50" s="196" t="s">
        <v>2614</v>
      </c>
      <c r="G50" s="196" t="s">
        <v>2615</v>
      </c>
      <c r="H50" s="196" t="s">
        <v>1009</v>
      </c>
      <c r="I50" s="257"/>
      <c r="J50" s="257"/>
      <c r="K50" s="257" t="s">
        <v>1010</v>
      </c>
      <c r="L50" s="258"/>
      <c r="M50" s="258" t="s">
        <v>221</v>
      </c>
      <c r="N50" s="260" t="s">
        <v>987</v>
      </c>
      <c r="O50" s="241" t="s">
        <v>988</v>
      </c>
      <c r="P50" s="102"/>
      <c r="Q50" s="258" t="s">
        <v>989</v>
      </c>
      <c r="R50" s="258" t="s">
        <v>1011</v>
      </c>
      <c r="S50" s="236" t="s">
        <v>2616</v>
      </c>
      <c r="T50" s="196" t="s">
        <v>2617</v>
      </c>
      <c r="U50" s="196" t="s">
        <v>1014</v>
      </c>
      <c r="V50" s="236"/>
      <c r="W50" s="103"/>
      <c r="Y50" s="103"/>
      <c r="AA50" s="243">
        <f>IF(OR(J50="Fail",ISBLANK(J50)),INDEX('Issue Code Table'!C:C,MATCH(N:N,'Issue Code Table'!A:A,0)),IF(M50="Critical",6,IF(M50="Significant",5,IF(M50="Moderate",3,2))))</f>
        <v>3</v>
      </c>
    </row>
    <row r="51" spans="1:27" customFormat="1" ht="409.5" x14ac:dyDescent="0.35">
      <c r="A51" s="236" t="s">
        <v>2618</v>
      </c>
      <c r="B51" s="257" t="s">
        <v>980</v>
      </c>
      <c r="C51" s="261" t="s">
        <v>981</v>
      </c>
      <c r="D51" s="236" t="s">
        <v>245</v>
      </c>
      <c r="E51" s="196" t="s">
        <v>995</v>
      </c>
      <c r="F51" s="196" t="s">
        <v>2619</v>
      </c>
      <c r="G51" s="196" t="s">
        <v>2620</v>
      </c>
      <c r="H51" s="196" t="s">
        <v>998</v>
      </c>
      <c r="I51" s="257"/>
      <c r="J51" s="257"/>
      <c r="K51" s="257" t="s">
        <v>999</v>
      </c>
      <c r="L51" s="180" t="s">
        <v>1000</v>
      </c>
      <c r="M51" s="258" t="s">
        <v>221</v>
      </c>
      <c r="N51" s="260" t="s">
        <v>987</v>
      </c>
      <c r="O51" s="241" t="s">
        <v>988</v>
      </c>
      <c r="P51" s="102"/>
      <c r="Q51" s="258" t="s">
        <v>989</v>
      </c>
      <c r="R51" s="258" t="s">
        <v>2621</v>
      </c>
      <c r="S51" s="236" t="s">
        <v>1002</v>
      </c>
      <c r="T51" s="280" t="s">
        <v>2622</v>
      </c>
      <c r="U51" s="196" t="s">
        <v>1004</v>
      </c>
      <c r="V51" s="236"/>
      <c r="W51" s="103"/>
      <c r="Y51" s="103"/>
      <c r="AA51" s="243">
        <f>IF(OR(J51="Fail",ISBLANK(J51)),INDEX('Issue Code Table'!C:C,MATCH(N:N,'Issue Code Table'!A:A,0)),IF(M51="Critical",6,IF(M51="Significant",5,IF(M51="Moderate",3,2))))</f>
        <v>3</v>
      </c>
    </row>
    <row r="52" spans="1:27" customFormat="1" ht="90.75" customHeight="1" x14ac:dyDescent="0.35">
      <c r="A52" s="236" t="s">
        <v>2623</v>
      </c>
      <c r="B52" s="257" t="s">
        <v>203</v>
      </c>
      <c r="C52" s="261" t="s">
        <v>204</v>
      </c>
      <c r="D52" s="236" t="s">
        <v>245</v>
      </c>
      <c r="E52" s="196" t="s">
        <v>2624</v>
      </c>
      <c r="F52" s="196" t="s">
        <v>2625</v>
      </c>
      <c r="G52" s="196" t="s">
        <v>2626</v>
      </c>
      <c r="H52" s="196" t="s">
        <v>2627</v>
      </c>
      <c r="I52" s="257"/>
      <c r="J52" s="257"/>
      <c r="K52" s="257" t="s">
        <v>2628</v>
      </c>
      <c r="L52" s="259"/>
      <c r="M52" s="258" t="s">
        <v>146</v>
      </c>
      <c r="N52" s="260" t="s">
        <v>251</v>
      </c>
      <c r="O52" s="241" t="s">
        <v>252</v>
      </c>
      <c r="P52" s="102"/>
      <c r="Q52" s="258" t="s">
        <v>811</v>
      </c>
      <c r="R52" s="258" t="s">
        <v>900</v>
      </c>
      <c r="S52" s="236" t="s">
        <v>2629</v>
      </c>
      <c r="T52" s="196" t="s">
        <v>2630</v>
      </c>
      <c r="U52" s="196" t="s">
        <v>914</v>
      </c>
      <c r="V52" s="236" t="s">
        <v>915</v>
      </c>
      <c r="W52" s="103"/>
      <c r="Y52" s="103"/>
      <c r="AA52" s="243">
        <f>IF(OR(J52="Fail",ISBLANK(J52)),INDEX('Issue Code Table'!C:C,MATCH(N:N,'Issue Code Table'!A:A,0)),IF(M52="Critical",6,IF(M52="Significant",5,IF(M52="Moderate",3,2))))</f>
        <v>5</v>
      </c>
    </row>
    <row r="53" spans="1:27" customFormat="1" ht="112.5" x14ac:dyDescent="0.35">
      <c r="A53" s="236" t="s">
        <v>2631</v>
      </c>
      <c r="B53" s="257" t="s">
        <v>203</v>
      </c>
      <c r="C53" s="261" t="s">
        <v>204</v>
      </c>
      <c r="D53" s="236" t="s">
        <v>245</v>
      </c>
      <c r="E53" s="196" t="s">
        <v>2632</v>
      </c>
      <c r="F53" s="196" t="s">
        <v>2633</v>
      </c>
      <c r="G53" s="196" t="s">
        <v>2634</v>
      </c>
      <c r="H53" s="196" t="s">
        <v>2635</v>
      </c>
      <c r="I53" s="257"/>
      <c r="J53" s="257"/>
      <c r="K53" s="257" t="s">
        <v>2636</v>
      </c>
      <c r="L53" s="259"/>
      <c r="M53" s="258" t="s">
        <v>146</v>
      </c>
      <c r="N53" s="260" t="s">
        <v>251</v>
      </c>
      <c r="O53" s="241" t="s">
        <v>252</v>
      </c>
      <c r="P53" s="102"/>
      <c r="Q53" s="258" t="s">
        <v>811</v>
      </c>
      <c r="R53" s="258" t="s">
        <v>911</v>
      </c>
      <c r="S53" s="236" t="s">
        <v>2637</v>
      </c>
      <c r="T53" s="196" t="s">
        <v>2638</v>
      </c>
      <c r="U53" s="196" t="s">
        <v>925</v>
      </c>
      <c r="V53" s="236" t="s">
        <v>926</v>
      </c>
      <c r="W53" s="103"/>
      <c r="Y53" s="103"/>
      <c r="AA53" s="243">
        <f>IF(OR(J53="Fail",ISBLANK(J53)),INDEX('Issue Code Table'!C:C,MATCH(N:N,'Issue Code Table'!A:A,0)),IF(M53="Critical",6,IF(M53="Significant",5,IF(M53="Moderate",3,2))))</f>
        <v>5</v>
      </c>
    </row>
    <row r="54" spans="1:27" customFormat="1" ht="87.5" x14ac:dyDescent="0.35">
      <c r="A54" s="236" t="s">
        <v>2639</v>
      </c>
      <c r="B54" s="257" t="s">
        <v>203</v>
      </c>
      <c r="C54" s="261" t="s">
        <v>204</v>
      </c>
      <c r="D54" s="236" t="s">
        <v>245</v>
      </c>
      <c r="E54" s="196" t="s">
        <v>2640</v>
      </c>
      <c r="F54" s="196" t="s">
        <v>2641</v>
      </c>
      <c r="G54" s="196" t="s">
        <v>2642</v>
      </c>
      <c r="H54" s="196" t="s">
        <v>2643</v>
      </c>
      <c r="I54" s="257"/>
      <c r="J54" s="257"/>
      <c r="K54" s="257" t="s">
        <v>2644</v>
      </c>
      <c r="L54" s="258"/>
      <c r="M54" s="258" t="s">
        <v>146</v>
      </c>
      <c r="N54" s="260" t="s">
        <v>251</v>
      </c>
      <c r="O54" s="241" t="s">
        <v>252</v>
      </c>
      <c r="P54" s="102"/>
      <c r="Q54" s="258" t="s">
        <v>811</v>
      </c>
      <c r="R54" s="258" t="s">
        <v>922</v>
      </c>
      <c r="S54" s="236" t="s">
        <v>2645</v>
      </c>
      <c r="T54" s="196" t="s">
        <v>2646</v>
      </c>
      <c r="U54" s="196" t="s">
        <v>936</v>
      </c>
      <c r="V54" s="236" t="s">
        <v>904</v>
      </c>
      <c r="W54" s="103"/>
      <c r="Y54" s="103"/>
      <c r="AA54" s="243">
        <f>IF(OR(J54="Fail",ISBLANK(J54)),INDEX('Issue Code Table'!C:C,MATCH(N:N,'Issue Code Table'!A:A,0)),IF(M54="Critical",6,IF(M54="Significant",5,IF(M54="Moderate",3,2))))</f>
        <v>5</v>
      </c>
    </row>
    <row r="55" spans="1:27" customFormat="1" ht="237.5" x14ac:dyDescent="0.35">
      <c r="A55" s="236" t="s">
        <v>2647</v>
      </c>
      <c r="B55" s="257" t="s">
        <v>203</v>
      </c>
      <c r="C55" s="261" t="s">
        <v>204</v>
      </c>
      <c r="D55" s="236" t="s">
        <v>245</v>
      </c>
      <c r="E55" s="196" t="s">
        <v>2648</v>
      </c>
      <c r="F55" s="196" t="s">
        <v>2649</v>
      </c>
      <c r="G55" s="196" t="s">
        <v>2650</v>
      </c>
      <c r="H55" s="196" t="s">
        <v>2651</v>
      </c>
      <c r="I55" s="257"/>
      <c r="J55" s="257"/>
      <c r="K55" s="257" t="s">
        <v>2652</v>
      </c>
      <c r="L55" s="258"/>
      <c r="M55" s="258" t="s">
        <v>146</v>
      </c>
      <c r="N55" s="260" t="s">
        <v>251</v>
      </c>
      <c r="O55" s="241" t="s">
        <v>252</v>
      </c>
      <c r="P55" s="102"/>
      <c r="Q55" s="258" t="s">
        <v>811</v>
      </c>
      <c r="R55" s="258" t="s">
        <v>933</v>
      </c>
      <c r="S55" s="236" t="s">
        <v>2653</v>
      </c>
      <c r="T55" s="196" t="s">
        <v>2654</v>
      </c>
      <c r="U55" s="196" t="s">
        <v>946</v>
      </c>
      <c r="V55" s="236" t="s">
        <v>947</v>
      </c>
      <c r="W55" s="103"/>
      <c r="Y55" s="103"/>
      <c r="AA55" s="243">
        <f>IF(OR(J55="Fail",ISBLANK(J55)),INDEX('Issue Code Table'!C:C,MATCH(N:N,'Issue Code Table'!A:A,0)),IF(M55="Critical",6,IF(M55="Significant",5,IF(M55="Moderate",3,2))))</f>
        <v>5</v>
      </c>
    </row>
    <row r="56" spans="1:27" customFormat="1" ht="100" x14ac:dyDescent="0.35">
      <c r="A56" s="236" t="s">
        <v>2655</v>
      </c>
      <c r="B56" s="257" t="s">
        <v>203</v>
      </c>
      <c r="C56" s="261" t="s">
        <v>204</v>
      </c>
      <c r="D56" s="236" t="s">
        <v>245</v>
      </c>
      <c r="E56" s="196" t="s">
        <v>2656</v>
      </c>
      <c r="F56" s="196" t="s">
        <v>2657</v>
      </c>
      <c r="G56" s="196" t="s">
        <v>2658</v>
      </c>
      <c r="H56" s="196" t="s">
        <v>2659</v>
      </c>
      <c r="I56" s="257"/>
      <c r="J56" s="257"/>
      <c r="K56" s="257" t="s">
        <v>2660</v>
      </c>
      <c r="L56" s="258"/>
      <c r="M56" s="258" t="s">
        <v>146</v>
      </c>
      <c r="N56" s="260" t="s">
        <v>208</v>
      </c>
      <c r="O56" s="241" t="s">
        <v>209</v>
      </c>
      <c r="P56" s="102"/>
      <c r="Q56" s="258" t="s">
        <v>811</v>
      </c>
      <c r="R56" s="258" t="s">
        <v>878</v>
      </c>
      <c r="S56" s="236" t="s">
        <v>2661</v>
      </c>
      <c r="T56" s="196" t="s">
        <v>2662</v>
      </c>
      <c r="U56" s="196" t="s">
        <v>969</v>
      </c>
      <c r="V56" s="236" t="s">
        <v>970</v>
      </c>
      <c r="W56" s="103"/>
      <c r="Y56" s="103"/>
      <c r="AA56" s="243">
        <f>IF(OR(J56="Fail",ISBLANK(J56)),INDEX('Issue Code Table'!C:C,MATCH(N:N,'Issue Code Table'!A:A,0)),IF(M56="Critical",6,IF(M56="Significant",5,IF(M56="Moderate",3,2))))</f>
        <v>5</v>
      </c>
    </row>
    <row r="57" spans="1:27" customFormat="1" ht="75" x14ac:dyDescent="0.35">
      <c r="A57" s="236" t="s">
        <v>2663</v>
      </c>
      <c r="B57" s="257" t="s">
        <v>203</v>
      </c>
      <c r="C57" s="261" t="s">
        <v>204</v>
      </c>
      <c r="D57" s="236" t="s">
        <v>245</v>
      </c>
      <c r="E57" s="196" t="s">
        <v>2664</v>
      </c>
      <c r="F57" s="196" t="s">
        <v>2665</v>
      </c>
      <c r="G57" s="196" t="s">
        <v>2666</v>
      </c>
      <c r="H57" s="196" t="s">
        <v>2667</v>
      </c>
      <c r="I57" s="257"/>
      <c r="J57" s="257"/>
      <c r="K57" s="257" t="s">
        <v>2668</v>
      </c>
      <c r="L57" s="258"/>
      <c r="M57" s="258" t="s">
        <v>146</v>
      </c>
      <c r="N57" s="260" t="s">
        <v>251</v>
      </c>
      <c r="O57" s="241" t="s">
        <v>252</v>
      </c>
      <c r="P57" s="102"/>
      <c r="Q57" s="258" t="s">
        <v>811</v>
      </c>
      <c r="R57" s="258" t="s">
        <v>956</v>
      </c>
      <c r="S57" s="236" t="s">
        <v>768</v>
      </c>
      <c r="T57" s="196" t="s">
        <v>2669</v>
      </c>
      <c r="U57" s="196" t="s">
        <v>770</v>
      </c>
      <c r="V57" s="236" t="s">
        <v>771</v>
      </c>
      <c r="W57" s="103"/>
      <c r="Y57" s="103"/>
      <c r="AA57" s="243">
        <f>IF(OR(J57="Fail",ISBLANK(J57)),INDEX('Issue Code Table'!C:C,MATCH(N:N,'Issue Code Table'!A:A,0)),IF(M57="Critical",6,IF(M57="Significant",5,IF(M57="Moderate",3,2))))</f>
        <v>5</v>
      </c>
    </row>
    <row r="58" spans="1:27" customFormat="1" ht="200" x14ac:dyDescent="0.35">
      <c r="A58" s="236" t="s">
        <v>2670</v>
      </c>
      <c r="B58" s="257" t="s">
        <v>203</v>
      </c>
      <c r="C58" s="261" t="s">
        <v>204</v>
      </c>
      <c r="D58" s="236" t="s">
        <v>245</v>
      </c>
      <c r="E58" s="196" t="s">
        <v>2671</v>
      </c>
      <c r="F58" s="196" t="s">
        <v>863</v>
      </c>
      <c r="G58" s="196" t="s">
        <v>2672</v>
      </c>
      <c r="H58" s="196" t="s">
        <v>2673</v>
      </c>
      <c r="I58" s="257"/>
      <c r="J58" s="257"/>
      <c r="K58" s="257" t="s">
        <v>2674</v>
      </c>
      <c r="L58" s="258"/>
      <c r="M58" s="258" t="s">
        <v>146</v>
      </c>
      <c r="N58" s="260" t="s">
        <v>208</v>
      </c>
      <c r="O58" s="241" t="s">
        <v>209</v>
      </c>
      <c r="P58" s="102"/>
      <c r="Q58" s="258" t="s">
        <v>811</v>
      </c>
      <c r="R58" s="258" t="s">
        <v>966</v>
      </c>
      <c r="S58" s="236" t="s">
        <v>2675</v>
      </c>
      <c r="T58" s="196" t="s">
        <v>2676</v>
      </c>
      <c r="U58" s="236" t="s">
        <v>2677</v>
      </c>
      <c r="V58" s="236" t="s">
        <v>2678</v>
      </c>
      <c r="W58" s="103"/>
      <c r="Y58" s="103"/>
      <c r="AA58" s="243">
        <f>IF(OR(J58="Fail",ISBLANK(J58)),INDEX('Issue Code Table'!C:C,MATCH(N:N,'Issue Code Table'!A:A,0)),IF(M58="Critical",6,IF(M58="Significant",5,IF(M58="Moderate",3,2))))</f>
        <v>5</v>
      </c>
    </row>
    <row r="59" spans="1:27" customFormat="1" ht="262.5" x14ac:dyDescent="0.35">
      <c r="A59" s="236" t="s">
        <v>2679</v>
      </c>
      <c r="B59" s="257" t="s">
        <v>203</v>
      </c>
      <c r="C59" s="261" t="s">
        <v>204</v>
      </c>
      <c r="D59" s="236" t="s">
        <v>245</v>
      </c>
      <c r="E59" s="196" t="s">
        <v>2680</v>
      </c>
      <c r="F59" s="196" t="s">
        <v>2681</v>
      </c>
      <c r="G59" s="196" t="s">
        <v>2682</v>
      </c>
      <c r="H59" s="196" t="s">
        <v>2683</v>
      </c>
      <c r="I59" s="257"/>
      <c r="J59" s="257"/>
      <c r="K59" s="257" t="s">
        <v>2684</v>
      </c>
      <c r="L59" s="258"/>
      <c r="M59" s="258" t="s">
        <v>146</v>
      </c>
      <c r="N59" s="260" t="s">
        <v>208</v>
      </c>
      <c r="O59" s="241" t="s">
        <v>209</v>
      </c>
      <c r="P59" s="102"/>
      <c r="Q59" s="258" t="s">
        <v>811</v>
      </c>
      <c r="R59" s="258" t="s">
        <v>975</v>
      </c>
      <c r="S59" s="236" t="s">
        <v>2685</v>
      </c>
      <c r="T59" s="196" t="s">
        <v>2686</v>
      </c>
      <c r="U59" s="236" t="s">
        <v>2687</v>
      </c>
      <c r="V59" s="236" t="s">
        <v>2688</v>
      </c>
      <c r="W59" s="103"/>
      <c r="Y59" s="103"/>
      <c r="AA59" s="243">
        <f>IF(OR(J59="Fail",ISBLANK(J59)),INDEX('Issue Code Table'!C:C,MATCH(N:N,'Issue Code Table'!A:A,0)),IF(M59="Critical",6,IF(M59="Significant",5,IF(M59="Moderate",3,2))))</f>
        <v>5</v>
      </c>
    </row>
    <row r="60" spans="1:27" customFormat="1" ht="162.5" x14ac:dyDescent="0.35">
      <c r="A60" s="236" t="s">
        <v>2689</v>
      </c>
      <c r="B60" s="257" t="s">
        <v>203</v>
      </c>
      <c r="C60" s="261" t="s">
        <v>204</v>
      </c>
      <c r="D60" s="236" t="s">
        <v>245</v>
      </c>
      <c r="E60" s="196" t="s">
        <v>2690</v>
      </c>
      <c r="F60" s="196" t="s">
        <v>2691</v>
      </c>
      <c r="G60" s="196" t="s">
        <v>2692</v>
      </c>
      <c r="H60" s="196" t="s">
        <v>2693</v>
      </c>
      <c r="I60" s="257"/>
      <c r="J60" s="257"/>
      <c r="K60" s="257" t="s">
        <v>2694</v>
      </c>
      <c r="L60" s="258"/>
      <c r="M60" s="258" t="s">
        <v>146</v>
      </c>
      <c r="N60" s="260" t="s">
        <v>251</v>
      </c>
      <c r="O60" s="241" t="s">
        <v>252</v>
      </c>
      <c r="P60" s="102"/>
      <c r="Q60" s="258" t="s">
        <v>811</v>
      </c>
      <c r="R60" s="258" t="s">
        <v>2695</v>
      </c>
      <c r="S60" s="236" t="s">
        <v>2696</v>
      </c>
      <c r="T60" s="196" t="s">
        <v>2697</v>
      </c>
      <c r="U60" s="196" t="s">
        <v>2698</v>
      </c>
      <c r="V60" s="236" t="s">
        <v>793</v>
      </c>
      <c r="W60" s="103"/>
      <c r="Y60" s="103"/>
      <c r="AA60" s="243">
        <f>IF(OR(J60="Fail",ISBLANK(J60)),INDEX('Issue Code Table'!C:C,MATCH(N:N,'Issue Code Table'!A:A,0)),IF(M60="Critical",6,IF(M60="Significant",5,IF(M60="Moderate",3,2))))</f>
        <v>5</v>
      </c>
    </row>
    <row r="61" spans="1:27" customFormat="1" ht="200" x14ac:dyDescent="0.35">
      <c r="A61" s="236" t="s">
        <v>2699</v>
      </c>
      <c r="B61" s="257" t="s">
        <v>203</v>
      </c>
      <c r="C61" s="261" t="s">
        <v>204</v>
      </c>
      <c r="D61" s="236" t="s">
        <v>245</v>
      </c>
      <c r="E61" s="196" t="s">
        <v>949</v>
      </c>
      <c r="F61" s="196" t="s">
        <v>950</v>
      </c>
      <c r="G61" s="196" t="s">
        <v>2700</v>
      </c>
      <c r="H61" s="196" t="s">
        <v>2701</v>
      </c>
      <c r="I61" s="257"/>
      <c r="J61" s="257"/>
      <c r="K61" s="257" t="s">
        <v>953</v>
      </c>
      <c r="L61" s="258"/>
      <c r="M61" s="258" t="s">
        <v>157</v>
      </c>
      <c r="N61" s="260" t="s">
        <v>954</v>
      </c>
      <c r="O61" s="241" t="s">
        <v>955</v>
      </c>
      <c r="P61" s="102"/>
      <c r="Q61" s="258" t="s">
        <v>811</v>
      </c>
      <c r="R61" s="258" t="s">
        <v>2702</v>
      </c>
      <c r="S61" s="236" t="s">
        <v>2703</v>
      </c>
      <c r="T61" s="196" t="s">
        <v>2704</v>
      </c>
      <c r="U61" s="196" t="s">
        <v>959</v>
      </c>
      <c r="V61" s="236"/>
      <c r="W61" s="103"/>
      <c r="Y61" s="103"/>
      <c r="AA61" s="243">
        <f>IF(OR(J61="Fail",ISBLANK(J61)),INDEX('Issue Code Table'!C:C,MATCH(N:N,'Issue Code Table'!A:A,0)),IF(M61="Critical",6,IF(M61="Significant",5,IF(M61="Moderate",3,2))))</f>
        <v>4</v>
      </c>
    </row>
    <row r="62" spans="1:27" customFormat="1" ht="87.5" x14ac:dyDescent="0.35">
      <c r="A62" s="236" t="s">
        <v>2705</v>
      </c>
      <c r="B62" s="257" t="s">
        <v>203</v>
      </c>
      <c r="C62" s="261" t="s">
        <v>204</v>
      </c>
      <c r="D62" s="236" t="s">
        <v>245</v>
      </c>
      <c r="E62" s="196" t="s">
        <v>806</v>
      </c>
      <c r="F62" s="196" t="s">
        <v>807</v>
      </c>
      <c r="G62" s="196" t="s">
        <v>2706</v>
      </c>
      <c r="H62" s="196" t="s">
        <v>2707</v>
      </c>
      <c r="I62" s="257"/>
      <c r="J62" s="257"/>
      <c r="K62" s="257" t="s">
        <v>810</v>
      </c>
      <c r="L62" s="258"/>
      <c r="M62" s="258" t="s">
        <v>146</v>
      </c>
      <c r="N62" s="260" t="s">
        <v>208</v>
      </c>
      <c r="O62" s="241" t="s">
        <v>209</v>
      </c>
      <c r="P62" s="102"/>
      <c r="Q62" s="258" t="s">
        <v>811</v>
      </c>
      <c r="R62" s="258" t="s">
        <v>812</v>
      </c>
      <c r="S62" s="236" t="s">
        <v>813</v>
      </c>
      <c r="T62" s="196" t="s">
        <v>2708</v>
      </c>
      <c r="U62" s="196" t="s">
        <v>815</v>
      </c>
      <c r="V62" s="236" t="s">
        <v>816</v>
      </c>
      <c r="W62" s="103"/>
      <c r="Y62" s="103"/>
      <c r="AA62" s="243">
        <f>IF(OR(J62="Fail",ISBLANK(J62)),INDEX('Issue Code Table'!C:C,MATCH(N:N,'Issue Code Table'!A:A,0)),IF(M62="Critical",6,IF(M62="Significant",5,IF(M62="Moderate",3,2))))</f>
        <v>5</v>
      </c>
    </row>
    <row r="63" spans="1:27" customFormat="1" ht="125" x14ac:dyDescent="0.35">
      <c r="A63" s="236" t="s">
        <v>2709</v>
      </c>
      <c r="B63" s="257" t="s">
        <v>203</v>
      </c>
      <c r="C63" s="261" t="s">
        <v>204</v>
      </c>
      <c r="D63" s="236" t="s">
        <v>245</v>
      </c>
      <c r="E63" s="196" t="s">
        <v>2710</v>
      </c>
      <c r="F63" s="196" t="s">
        <v>819</v>
      </c>
      <c r="G63" s="196" t="s">
        <v>2711</v>
      </c>
      <c r="H63" s="196" t="s">
        <v>2712</v>
      </c>
      <c r="I63" s="257"/>
      <c r="J63" s="257"/>
      <c r="K63" s="257" t="s">
        <v>2713</v>
      </c>
      <c r="L63" s="258"/>
      <c r="M63" s="258" t="s">
        <v>146</v>
      </c>
      <c r="N63" s="260" t="s">
        <v>251</v>
      </c>
      <c r="O63" s="241" t="s">
        <v>252</v>
      </c>
      <c r="P63" s="102"/>
      <c r="Q63" s="258" t="s">
        <v>811</v>
      </c>
      <c r="R63" s="258" t="s">
        <v>823</v>
      </c>
      <c r="S63" s="236" t="s">
        <v>2714</v>
      </c>
      <c r="T63" s="196" t="s">
        <v>2715</v>
      </c>
      <c r="U63" s="196" t="s">
        <v>826</v>
      </c>
      <c r="V63" s="236" t="s">
        <v>827</v>
      </c>
      <c r="W63" s="103"/>
      <c r="Y63" s="103"/>
      <c r="AA63" s="243">
        <f>IF(OR(J63="Fail",ISBLANK(J63)),INDEX('Issue Code Table'!C:C,MATCH(N:N,'Issue Code Table'!A:A,0)),IF(M63="Critical",6,IF(M63="Significant",5,IF(M63="Moderate",3,2))))</f>
        <v>5</v>
      </c>
    </row>
    <row r="64" spans="1:27" customFormat="1" ht="87.5" x14ac:dyDescent="0.35">
      <c r="A64" s="236" t="s">
        <v>2716</v>
      </c>
      <c r="B64" s="257" t="s">
        <v>203</v>
      </c>
      <c r="C64" s="261" t="s">
        <v>204</v>
      </c>
      <c r="D64" s="236" t="s">
        <v>245</v>
      </c>
      <c r="E64" s="196" t="s">
        <v>2717</v>
      </c>
      <c r="F64" s="196" t="s">
        <v>830</v>
      </c>
      <c r="G64" s="196" t="s">
        <v>2718</v>
      </c>
      <c r="H64" s="196" t="s">
        <v>2719</v>
      </c>
      <c r="I64" s="257"/>
      <c r="J64" s="257"/>
      <c r="K64" s="257" t="s">
        <v>2720</v>
      </c>
      <c r="L64" s="258"/>
      <c r="M64" s="258" t="s">
        <v>146</v>
      </c>
      <c r="N64" s="260" t="s">
        <v>251</v>
      </c>
      <c r="O64" s="241" t="s">
        <v>252</v>
      </c>
      <c r="P64" s="102"/>
      <c r="Q64" s="258" t="s">
        <v>811</v>
      </c>
      <c r="R64" s="258" t="s">
        <v>834</v>
      </c>
      <c r="S64" s="236" t="s">
        <v>2721</v>
      </c>
      <c r="T64" s="196" t="s">
        <v>2722</v>
      </c>
      <c r="U64" s="196" t="s">
        <v>837</v>
      </c>
      <c r="V64" s="236" t="s">
        <v>838</v>
      </c>
      <c r="W64" s="103"/>
      <c r="Y64" s="103"/>
      <c r="AA64" s="243">
        <f>IF(OR(J64="Fail",ISBLANK(J64)),INDEX('Issue Code Table'!C:C,MATCH(N:N,'Issue Code Table'!A:A,0)),IF(M64="Critical",6,IF(M64="Significant",5,IF(M64="Moderate",3,2))))</f>
        <v>5</v>
      </c>
    </row>
    <row r="65" spans="1:27" customFormat="1" ht="87.5" x14ac:dyDescent="0.35">
      <c r="A65" s="236" t="s">
        <v>2723</v>
      </c>
      <c r="B65" s="257" t="s">
        <v>203</v>
      </c>
      <c r="C65" s="261" t="s">
        <v>204</v>
      </c>
      <c r="D65" s="236" t="s">
        <v>245</v>
      </c>
      <c r="E65" s="196" t="s">
        <v>2724</v>
      </c>
      <c r="F65" s="196" t="s">
        <v>841</v>
      </c>
      <c r="G65" s="196" t="s">
        <v>2725</v>
      </c>
      <c r="H65" s="196" t="s">
        <v>2726</v>
      </c>
      <c r="I65" s="257"/>
      <c r="J65" s="257"/>
      <c r="K65" s="257" t="s">
        <v>2727</v>
      </c>
      <c r="L65" s="258"/>
      <c r="M65" s="258" t="s">
        <v>146</v>
      </c>
      <c r="N65" s="260" t="s">
        <v>251</v>
      </c>
      <c r="O65" s="241" t="s">
        <v>252</v>
      </c>
      <c r="P65" s="102"/>
      <c r="Q65" s="258" t="s">
        <v>811</v>
      </c>
      <c r="R65" s="258" t="s">
        <v>845</v>
      </c>
      <c r="S65" s="236" t="s">
        <v>2728</v>
      </c>
      <c r="T65" s="196" t="s">
        <v>2729</v>
      </c>
      <c r="U65" s="196" t="s">
        <v>848</v>
      </c>
      <c r="V65" s="236" t="s">
        <v>849</v>
      </c>
      <c r="W65" s="103"/>
      <c r="Y65" s="103"/>
      <c r="AA65" s="243">
        <f>IF(OR(J65="Fail",ISBLANK(J65)),INDEX('Issue Code Table'!C:C,MATCH(N:N,'Issue Code Table'!A:A,0)),IF(M65="Critical",6,IF(M65="Significant",5,IF(M65="Moderate",3,2))))</f>
        <v>5</v>
      </c>
    </row>
    <row r="66" spans="1:27" customFormat="1" ht="100" x14ac:dyDescent="0.35">
      <c r="A66" s="236" t="s">
        <v>2730</v>
      </c>
      <c r="B66" s="257" t="s">
        <v>203</v>
      </c>
      <c r="C66" s="261" t="s">
        <v>204</v>
      </c>
      <c r="D66" s="236" t="s">
        <v>245</v>
      </c>
      <c r="E66" s="196" t="s">
        <v>2731</v>
      </c>
      <c r="F66" s="196" t="s">
        <v>852</v>
      </c>
      <c r="G66" s="196" t="s">
        <v>2732</v>
      </c>
      <c r="H66" s="196" t="s">
        <v>2733</v>
      </c>
      <c r="I66" s="257"/>
      <c r="J66" s="257"/>
      <c r="K66" s="257" t="s">
        <v>2734</v>
      </c>
      <c r="L66" s="259"/>
      <c r="M66" s="258" t="s">
        <v>146</v>
      </c>
      <c r="N66" s="260" t="s">
        <v>251</v>
      </c>
      <c r="O66" s="241" t="s">
        <v>252</v>
      </c>
      <c r="P66" s="102"/>
      <c r="Q66" s="258" t="s">
        <v>811</v>
      </c>
      <c r="R66" s="258" t="s">
        <v>856</v>
      </c>
      <c r="S66" s="236" t="s">
        <v>2735</v>
      </c>
      <c r="T66" s="196" t="s">
        <v>2736</v>
      </c>
      <c r="U66" s="196" t="s">
        <v>859</v>
      </c>
      <c r="V66" s="236" t="s">
        <v>860</v>
      </c>
      <c r="W66" s="103"/>
      <c r="Y66" s="103"/>
      <c r="AA66" s="243">
        <f>IF(OR(J66="Fail",ISBLANK(J66)),INDEX('Issue Code Table'!C:C,MATCH(N:N,'Issue Code Table'!A:A,0)),IF(M66="Critical",6,IF(M66="Significant",5,IF(M66="Moderate",3,2))))</f>
        <v>5</v>
      </c>
    </row>
    <row r="67" spans="1:27" customFormat="1" ht="87.5" x14ac:dyDescent="0.35">
      <c r="A67" s="236" t="s">
        <v>2737</v>
      </c>
      <c r="B67" s="257" t="s">
        <v>203</v>
      </c>
      <c r="C67" s="261" t="s">
        <v>204</v>
      </c>
      <c r="D67" s="236" t="s">
        <v>245</v>
      </c>
      <c r="E67" s="196" t="s">
        <v>2738</v>
      </c>
      <c r="F67" s="196" t="s">
        <v>874</v>
      </c>
      <c r="G67" s="196" t="s">
        <v>2739</v>
      </c>
      <c r="H67" s="196" t="s">
        <v>876</v>
      </c>
      <c r="I67" s="257"/>
      <c r="J67" s="257"/>
      <c r="K67" s="257" t="s">
        <v>877</v>
      </c>
      <c r="L67" s="259"/>
      <c r="M67" s="258" t="s">
        <v>146</v>
      </c>
      <c r="N67" s="260" t="s">
        <v>251</v>
      </c>
      <c r="O67" s="241" t="s">
        <v>252</v>
      </c>
      <c r="P67" s="102"/>
      <c r="Q67" s="258" t="s">
        <v>811</v>
      </c>
      <c r="R67" s="258" t="s">
        <v>867</v>
      </c>
      <c r="S67" s="236" t="s">
        <v>2740</v>
      </c>
      <c r="T67" s="196" t="s">
        <v>2741</v>
      </c>
      <c r="U67" s="196" t="s">
        <v>881</v>
      </c>
      <c r="V67" s="236" t="s">
        <v>882</v>
      </c>
      <c r="W67" s="103"/>
      <c r="Y67" s="103"/>
      <c r="AA67" s="243">
        <f>IF(OR(J67="Fail",ISBLANK(J67)),INDEX('Issue Code Table'!C:C,MATCH(N:N,'Issue Code Table'!A:A,0)),IF(M67="Critical",6,IF(M67="Significant",5,IF(M67="Moderate",3,2))))</f>
        <v>5</v>
      </c>
    </row>
    <row r="68" spans="1:27" customFormat="1" ht="125" x14ac:dyDescent="0.35">
      <c r="A68" s="236" t="s">
        <v>2742</v>
      </c>
      <c r="B68" s="257" t="s">
        <v>203</v>
      </c>
      <c r="C68" s="261" t="s">
        <v>204</v>
      </c>
      <c r="D68" s="236" t="s">
        <v>245</v>
      </c>
      <c r="E68" s="196" t="s">
        <v>2743</v>
      </c>
      <c r="F68" s="196" t="s">
        <v>2744</v>
      </c>
      <c r="G68" s="196" t="s">
        <v>2745</v>
      </c>
      <c r="H68" s="196" t="s">
        <v>2746</v>
      </c>
      <c r="I68" s="257"/>
      <c r="J68" s="257"/>
      <c r="K68" s="257" t="s">
        <v>2747</v>
      </c>
      <c r="L68" s="259"/>
      <c r="M68" s="258" t="s">
        <v>146</v>
      </c>
      <c r="N68" s="260" t="s">
        <v>251</v>
      </c>
      <c r="O68" s="241" t="s">
        <v>252</v>
      </c>
      <c r="P68" s="102"/>
      <c r="Q68" s="258" t="s">
        <v>811</v>
      </c>
      <c r="R68" s="258" t="s">
        <v>878</v>
      </c>
      <c r="S68" s="236" t="s">
        <v>2748</v>
      </c>
      <c r="T68" s="196" t="s">
        <v>2749</v>
      </c>
      <c r="U68" s="196" t="s">
        <v>892</v>
      </c>
      <c r="V68" s="236" t="s">
        <v>893</v>
      </c>
      <c r="W68" s="103"/>
      <c r="Y68" s="103"/>
      <c r="AA68" s="243">
        <f>IF(OR(J68="Fail",ISBLANK(J68)),INDEX('Issue Code Table'!C:C,MATCH(N:N,'Issue Code Table'!A:A,0)),IF(M68="Critical",6,IF(M68="Significant",5,IF(M68="Moderate",3,2))))</f>
        <v>5</v>
      </c>
    </row>
    <row r="69" spans="1:27" customFormat="1" ht="125" x14ac:dyDescent="0.35">
      <c r="A69" s="236" t="s">
        <v>2750</v>
      </c>
      <c r="B69" s="257" t="s">
        <v>203</v>
      </c>
      <c r="C69" s="261" t="s">
        <v>204</v>
      </c>
      <c r="D69" s="236" t="s">
        <v>245</v>
      </c>
      <c r="E69" s="196" t="s">
        <v>2751</v>
      </c>
      <c r="F69" s="196" t="s">
        <v>896</v>
      </c>
      <c r="G69" s="196" t="s">
        <v>2752</v>
      </c>
      <c r="H69" s="196" t="s">
        <v>2753</v>
      </c>
      <c r="I69" s="257"/>
      <c r="J69" s="257"/>
      <c r="K69" s="257" t="s">
        <v>2754</v>
      </c>
      <c r="L69" s="259"/>
      <c r="M69" s="258" t="s">
        <v>146</v>
      </c>
      <c r="N69" s="260" t="s">
        <v>251</v>
      </c>
      <c r="O69" s="241" t="s">
        <v>252</v>
      </c>
      <c r="P69" s="102"/>
      <c r="Q69" s="258" t="s">
        <v>811</v>
      </c>
      <c r="R69" s="258" t="s">
        <v>889</v>
      </c>
      <c r="S69" s="236" t="s">
        <v>2755</v>
      </c>
      <c r="T69" s="196" t="s">
        <v>2756</v>
      </c>
      <c r="U69" s="196" t="s">
        <v>903</v>
      </c>
      <c r="V69" s="236" t="s">
        <v>904</v>
      </c>
      <c r="W69" s="103"/>
      <c r="Y69" s="103"/>
      <c r="AA69" s="243">
        <f>IF(OR(J69="Fail",ISBLANK(J69)),INDEX('Issue Code Table'!C:C,MATCH(N:N,'Issue Code Table'!A:A,0)),IF(M69="Critical",6,IF(M69="Significant",5,IF(M69="Moderate",3,2))))</f>
        <v>5</v>
      </c>
    </row>
    <row r="70" spans="1:27" customFormat="1" ht="87.5" x14ac:dyDescent="0.35">
      <c r="A70" s="236" t="s">
        <v>2757</v>
      </c>
      <c r="B70" s="257" t="s">
        <v>203</v>
      </c>
      <c r="C70" s="261" t="s">
        <v>204</v>
      </c>
      <c r="D70" s="236" t="s">
        <v>245</v>
      </c>
      <c r="E70" s="196" t="s">
        <v>2758</v>
      </c>
      <c r="F70" s="196" t="s">
        <v>2759</v>
      </c>
      <c r="G70" s="196" t="s">
        <v>2760</v>
      </c>
      <c r="H70" s="196" t="s">
        <v>2761</v>
      </c>
      <c r="I70" s="257"/>
      <c r="J70" s="257"/>
      <c r="K70" s="257" t="s">
        <v>2762</v>
      </c>
      <c r="L70" s="249"/>
      <c r="M70" s="258" t="s">
        <v>146</v>
      </c>
      <c r="N70" s="260" t="s">
        <v>208</v>
      </c>
      <c r="O70" s="241" t="s">
        <v>209</v>
      </c>
      <c r="P70" s="102"/>
      <c r="Q70" s="258" t="s">
        <v>1021</v>
      </c>
      <c r="R70" s="258" t="s">
        <v>1022</v>
      </c>
      <c r="S70" s="236" t="s">
        <v>1023</v>
      </c>
      <c r="T70" s="196" t="s">
        <v>2763</v>
      </c>
      <c r="U70" s="196" t="s">
        <v>1025</v>
      </c>
      <c r="V70" s="236" t="s">
        <v>1026</v>
      </c>
      <c r="W70" s="103"/>
      <c r="Y70" s="103"/>
      <c r="AA70" s="243">
        <f>IF(OR(J70="Fail",ISBLANK(J70)),INDEX('Issue Code Table'!C:C,MATCH(N:N,'Issue Code Table'!A:A,0)),IF(M70="Critical",6,IF(M70="Significant",5,IF(M70="Moderate",3,2))))</f>
        <v>5</v>
      </c>
    </row>
    <row r="71" spans="1:27" customFormat="1" ht="100" x14ac:dyDescent="0.35">
      <c r="A71" s="236" t="s">
        <v>2764</v>
      </c>
      <c r="B71" s="257" t="s">
        <v>203</v>
      </c>
      <c r="C71" s="261" t="s">
        <v>204</v>
      </c>
      <c r="D71" s="236" t="s">
        <v>245</v>
      </c>
      <c r="E71" s="196" t="s">
        <v>1028</v>
      </c>
      <c r="F71" s="196" t="s">
        <v>2765</v>
      </c>
      <c r="G71" s="196" t="s">
        <v>2766</v>
      </c>
      <c r="H71" s="196" t="s">
        <v>2767</v>
      </c>
      <c r="I71" s="257"/>
      <c r="J71" s="257"/>
      <c r="K71" s="257" t="s">
        <v>2768</v>
      </c>
      <c r="L71" s="249"/>
      <c r="M71" s="258" t="s">
        <v>146</v>
      </c>
      <c r="N71" s="260" t="s">
        <v>208</v>
      </c>
      <c r="O71" s="241" t="s">
        <v>209</v>
      </c>
      <c r="P71" s="102"/>
      <c r="Q71" s="258" t="s">
        <v>1021</v>
      </c>
      <c r="R71" s="258" t="s">
        <v>1033</v>
      </c>
      <c r="S71" s="236" t="s">
        <v>2769</v>
      </c>
      <c r="T71" s="196" t="s">
        <v>2770</v>
      </c>
      <c r="U71" s="196" t="s">
        <v>1036</v>
      </c>
      <c r="V71" s="236" t="s">
        <v>1037</v>
      </c>
      <c r="W71" s="103"/>
      <c r="Y71" s="103"/>
      <c r="AA71" s="243">
        <f>IF(OR(J71="Fail",ISBLANK(J71)),INDEX('Issue Code Table'!C:C,MATCH(N:N,'Issue Code Table'!A:A,0)),IF(M71="Critical",6,IF(M71="Significant",5,IF(M71="Moderate",3,2))))</f>
        <v>5</v>
      </c>
    </row>
    <row r="72" spans="1:27" customFormat="1" ht="87.5" x14ac:dyDescent="0.35">
      <c r="A72" s="236" t="s">
        <v>2771</v>
      </c>
      <c r="B72" s="257" t="s">
        <v>203</v>
      </c>
      <c r="C72" s="261" t="s">
        <v>204</v>
      </c>
      <c r="D72" s="236" t="s">
        <v>245</v>
      </c>
      <c r="E72" s="196" t="s">
        <v>1039</v>
      </c>
      <c r="F72" s="196" t="s">
        <v>2772</v>
      </c>
      <c r="G72" s="196" t="s">
        <v>2773</v>
      </c>
      <c r="H72" s="196" t="s">
        <v>2774</v>
      </c>
      <c r="I72" s="257"/>
      <c r="J72" s="257"/>
      <c r="K72" s="257" t="s">
        <v>2775</v>
      </c>
      <c r="L72" s="249"/>
      <c r="M72" s="258" t="s">
        <v>146</v>
      </c>
      <c r="N72" s="260" t="s">
        <v>208</v>
      </c>
      <c r="O72" s="241" t="s">
        <v>209</v>
      </c>
      <c r="P72" s="102"/>
      <c r="Q72" s="258" t="s">
        <v>1021</v>
      </c>
      <c r="R72" s="258" t="s">
        <v>1044</v>
      </c>
      <c r="S72" s="236" t="s">
        <v>757</v>
      </c>
      <c r="T72" s="196" t="s">
        <v>2776</v>
      </c>
      <c r="U72" s="196" t="s">
        <v>1046</v>
      </c>
      <c r="V72" s="236" t="s">
        <v>1047</v>
      </c>
      <c r="W72" s="103"/>
      <c r="Y72" s="103"/>
      <c r="AA72" s="243">
        <f>IF(OR(J72="Fail",ISBLANK(J72)),INDEX('Issue Code Table'!C:C,MATCH(N:N,'Issue Code Table'!A:A,0)),IF(M72="Critical",6,IF(M72="Significant",5,IF(M72="Moderate",3,2))))</f>
        <v>5</v>
      </c>
    </row>
    <row r="73" spans="1:27" customFormat="1" ht="87.5" x14ac:dyDescent="0.35">
      <c r="A73" s="236" t="s">
        <v>2777</v>
      </c>
      <c r="B73" s="257" t="s">
        <v>203</v>
      </c>
      <c r="C73" s="261" t="s">
        <v>204</v>
      </c>
      <c r="D73" s="236" t="s">
        <v>245</v>
      </c>
      <c r="E73" s="196" t="s">
        <v>1049</v>
      </c>
      <c r="F73" s="196" t="s">
        <v>2778</v>
      </c>
      <c r="G73" s="196" t="s">
        <v>2779</v>
      </c>
      <c r="H73" s="196" t="s">
        <v>2780</v>
      </c>
      <c r="I73" s="257"/>
      <c r="J73" s="257"/>
      <c r="K73" s="257" t="s">
        <v>2781</v>
      </c>
      <c r="L73" s="249"/>
      <c r="M73" s="258" t="s">
        <v>146</v>
      </c>
      <c r="N73" s="260" t="s">
        <v>208</v>
      </c>
      <c r="O73" s="241" t="s">
        <v>209</v>
      </c>
      <c r="P73" s="102"/>
      <c r="Q73" s="258" t="s">
        <v>1021</v>
      </c>
      <c r="R73" s="258" t="s">
        <v>1054</v>
      </c>
      <c r="S73" s="236" t="s">
        <v>1055</v>
      </c>
      <c r="T73" s="196" t="s">
        <v>2782</v>
      </c>
      <c r="U73" s="196" t="s">
        <v>1057</v>
      </c>
      <c r="V73" s="236" t="s">
        <v>1058</v>
      </c>
      <c r="W73" s="103"/>
      <c r="Y73" s="103"/>
      <c r="AA73" s="243">
        <f>IF(OR(J73="Fail",ISBLANK(J73)),INDEX('Issue Code Table'!C:C,MATCH(N:N,'Issue Code Table'!A:A,0)),IF(M73="Critical",6,IF(M73="Significant",5,IF(M73="Moderate",3,2))))</f>
        <v>5</v>
      </c>
    </row>
    <row r="74" spans="1:27" customFormat="1" ht="100" x14ac:dyDescent="0.35">
      <c r="A74" s="236" t="s">
        <v>2783</v>
      </c>
      <c r="B74" s="257" t="s">
        <v>203</v>
      </c>
      <c r="C74" s="261" t="s">
        <v>204</v>
      </c>
      <c r="D74" s="236" t="s">
        <v>245</v>
      </c>
      <c r="E74" s="196" t="s">
        <v>2784</v>
      </c>
      <c r="F74" s="196" t="s">
        <v>852</v>
      </c>
      <c r="G74" s="196" t="s">
        <v>2785</v>
      </c>
      <c r="H74" s="196" t="s">
        <v>2786</v>
      </c>
      <c r="I74" s="257"/>
      <c r="J74" s="257"/>
      <c r="K74" s="257" t="s">
        <v>2787</v>
      </c>
      <c r="L74" s="249"/>
      <c r="M74" s="258" t="s">
        <v>146</v>
      </c>
      <c r="N74" s="260" t="s">
        <v>208</v>
      </c>
      <c r="O74" s="241" t="s">
        <v>209</v>
      </c>
      <c r="P74" s="102"/>
      <c r="Q74" s="258" t="s">
        <v>1021</v>
      </c>
      <c r="R74" s="258" t="s">
        <v>1064</v>
      </c>
      <c r="S74" s="236" t="s">
        <v>1065</v>
      </c>
      <c r="T74" s="196" t="s">
        <v>2788</v>
      </c>
      <c r="U74" s="196" t="s">
        <v>1067</v>
      </c>
      <c r="V74" s="236" t="s">
        <v>1068</v>
      </c>
      <c r="W74" s="103"/>
      <c r="Y74" s="103"/>
      <c r="AA74" s="243">
        <f>IF(OR(J74="Fail",ISBLANK(J74)),INDEX('Issue Code Table'!C:C,MATCH(N:N,'Issue Code Table'!A:A,0)),IF(M74="Critical",6,IF(M74="Significant",5,IF(M74="Moderate",3,2))))</f>
        <v>5</v>
      </c>
    </row>
    <row r="75" spans="1:27" customFormat="1" ht="87.5" x14ac:dyDescent="0.35">
      <c r="A75" s="236" t="s">
        <v>2789</v>
      </c>
      <c r="B75" s="257" t="s">
        <v>203</v>
      </c>
      <c r="C75" s="261" t="s">
        <v>204</v>
      </c>
      <c r="D75" s="236" t="s">
        <v>231</v>
      </c>
      <c r="E75" s="196" t="s">
        <v>1070</v>
      </c>
      <c r="F75" s="196" t="s">
        <v>2790</v>
      </c>
      <c r="G75" s="196" t="s">
        <v>2791</v>
      </c>
      <c r="H75" s="196" t="s">
        <v>2792</v>
      </c>
      <c r="I75" s="257"/>
      <c r="J75" s="257"/>
      <c r="K75" s="257" t="s">
        <v>2793</v>
      </c>
      <c r="L75" s="249"/>
      <c r="M75" s="258" t="s">
        <v>146</v>
      </c>
      <c r="N75" s="260" t="s">
        <v>251</v>
      </c>
      <c r="O75" s="241" t="s">
        <v>252</v>
      </c>
      <c r="P75" s="102"/>
      <c r="Q75" s="258" t="s">
        <v>1087</v>
      </c>
      <c r="R75" s="258" t="s">
        <v>1099</v>
      </c>
      <c r="S75" s="236" t="s">
        <v>2794</v>
      </c>
      <c r="T75" s="196" t="s">
        <v>2795</v>
      </c>
      <c r="U75" s="196" t="s">
        <v>1079</v>
      </c>
      <c r="V75" s="236" t="s">
        <v>1080</v>
      </c>
      <c r="W75" s="103"/>
      <c r="Y75" s="103"/>
      <c r="AA75" s="243">
        <f>IF(OR(J75="Fail",ISBLANK(J75)),INDEX('Issue Code Table'!C:C,MATCH(N:N,'Issue Code Table'!A:A,0)),IF(M75="Critical",6,IF(M75="Significant",5,IF(M75="Moderate",3,2))))</f>
        <v>5</v>
      </c>
    </row>
    <row r="76" spans="1:27" customFormat="1" ht="409.5" x14ac:dyDescent="0.35">
      <c r="A76" s="236" t="s">
        <v>2796</v>
      </c>
      <c r="B76" s="257" t="s">
        <v>203</v>
      </c>
      <c r="C76" s="261" t="s">
        <v>204</v>
      </c>
      <c r="D76" s="236" t="s">
        <v>245</v>
      </c>
      <c r="E76" s="196" t="s">
        <v>1082</v>
      </c>
      <c r="F76" s="196" t="s">
        <v>2797</v>
      </c>
      <c r="G76" s="196" t="s">
        <v>2798</v>
      </c>
      <c r="H76" s="196" t="s">
        <v>2799</v>
      </c>
      <c r="I76" s="257"/>
      <c r="J76" s="257"/>
      <c r="K76" s="257" t="s">
        <v>2800</v>
      </c>
      <c r="L76" s="258"/>
      <c r="M76" s="258" t="s">
        <v>146</v>
      </c>
      <c r="N76" s="260" t="s">
        <v>251</v>
      </c>
      <c r="O76" s="241" t="s">
        <v>252</v>
      </c>
      <c r="P76" s="102"/>
      <c r="Q76" s="258" t="s">
        <v>1114</v>
      </c>
      <c r="R76" s="258" t="s">
        <v>1115</v>
      </c>
      <c r="S76" s="236" t="s">
        <v>2801</v>
      </c>
      <c r="T76" s="196" t="s">
        <v>2802</v>
      </c>
      <c r="U76" s="196" t="s">
        <v>1091</v>
      </c>
      <c r="V76" s="236" t="s">
        <v>1092</v>
      </c>
      <c r="W76" s="103"/>
      <c r="Y76" s="103"/>
      <c r="AA76" s="243">
        <f>IF(OR(J76="Fail",ISBLANK(J76)),INDEX('Issue Code Table'!C:C,MATCH(N:N,'Issue Code Table'!A:A,0)),IF(M76="Critical",6,IF(M76="Significant",5,IF(M76="Moderate",3,2))))</f>
        <v>5</v>
      </c>
    </row>
    <row r="77" spans="1:27" customFormat="1" ht="175" x14ac:dyDescent="0.35">
      <c r="A77" s="236" t="s">
        <v>2803</v>
      </c>
      <c r="B77" s="257" t="s">
        <v>203</v>
      </c>
      <c r="C77" s="261" t="s">
        <v>204</v>
      </c>
      <c r="D77" s="236" t="s">
        <v>245</v>
      </c>
      <c r="E77" s="196" t="s">
        <v>2804</v>
      </c>
      <c r="F77" s="196" t="s">
        <v>1095</v>
      </c>
      <c r="G77" s="196" t="s">
        <v>2805</v>
      </c>
      <c r="H77" s="196" t="s">
        <v>2806</v>
      </c>
      <c r="I77" s="257"/>
      <c r="J77" s="257"/>
      <c r="K77" s="257" t="s">
        <v>2807</v>
      </c>
      <c r="L77" s="258"/>
      <c r="M77" s="258" t="s">
        <v>146</v>
      </c>
      <c r="N77" s="260" t="s">
        <v>251</v>
      </c>
      <c r="O77" s="241" t="s">
        <v>252</v>
      </c>
      <c r="P77" s="102"/>
      <c r="Q77" s="258" t="s">
        <v>1114</v>
      </c>
      <c r="R77" s="258" t="s">
        <v>1126</v>
      </c>
      <c r="S77" s="236" t="s">
        <v>1100</v>
      </c>
      <c r="T77" s="196" t="s">
        <v>2808</v>
      </c>
      <c r="U77" s="196" t="s">
        <v>1102</v>
      </c>
      <c r="V77" s="236" t="s">
        <v>1103</v>
      </c>
      <c r="W77" s="103"/>
      <c r="Y77" s="103"/>
      <c r="AA77" s="243">
        <f>IF(OR(J77="Fail",ISBLANK(J77)),INDEX('Issue Code Table'!C:C,MATCH(N:N,'Issue Code Table'!A:A,0)),IF(M77="Critical",6,IF(M77="Significant",5,IF(M77="Moderate",3,2))))</f>
        <v>5</v>
      </c>
    </row>
    <row r="78" spans="1:27" customFormat="1" ht="409.5" x14ac:dyDescent="0.35">
      <c r="A78" s="236" t="s">
        <v>2809</v>
      </c>
      <c r="B78" s="257" t="s">
        <v>1105</v>
      </c>
      <c r="C78" s="261" t="s">
        <v>1106</v>
      </c>
      <c r="D78" s="236" t="s">
        <v>245</v>
      </c>
      <c r="E78" s="196" t="s">
        <v>1107</v>
      </c>
      <c r="F78" s="196" t="s">
        <v>1108</v>
      </c>
      <c r="G78" s="196" t="s">
        <v>2810</v>
      </c>
      <c r="H78" s="196" t="s">
        <v>2811</v>
      </c>
      <c r="I78" s="257"/>
      <c r="J78" s="257"/>
      <c r="K78" s="257" t="s">
        <v>2812</v>
      </c>
      <c r="L78" s="183"/>
      <c r="M78" s="258" t="s">
        <v>146</v>
      </c>
      <c r="N78" s="260" t="s">
        <v>1354</v>
      </c>
      <c r="O78" s="241" t="s">
        <v>1355</v>
      </c>
      <c r="P78" s="102"/>
      <c r="Q78" s="258" t="s">
        <v>1209</v>
      </c>
      <c r="R78" s="258" t="s">
        <v>1210</v>
      </c>
      <c r="S78" s="236" t="s">
        <v>2813</v>
      </c>
      <c r="T78" s="196" t="s">
        <v>2814</v>
      </c>
      <c r="U78" s="196" t="s">
        <v>1118</v>
      </c>
      <c r="V78" s="236" t="s">
        <v>1119</v>
      </c>
      <c r="W78" s="103"/>
      <c r="Y78" s="103"/>
      <c r="AA78" s="243">
        <f>IF(OR(J78="Fail",ISBLANK(J78)),INDEX('Issue Code Table'!C:C,MATCH(N:N,'Issue Code Table'!A:A,0)),IF(M78="Critical",6,IF(M78="Significant",5,IF(M78="Moderate",3,2))))</f>
        <v>6</v>
      </c>
    </row>
    <row r="79" spans="1:27" customFormat="1" ht="409.5" x14ac:dyDescent="0.35">
      <c r="A79" s="236" t="s">
        <v>2815</v>
      </c>
      <c r="B79" s="257" t="s">
        <v>1105</v>
      </c>
      <c r="C79" s="261" t="s">
        <v>1106</v>
      </c>
      <c r="D79" s="236" t="s">
        <v>245</v>
      </c>
      <c r="E79" s="196" t="s">
        <v>1121</v>
      </c>
      <c r="F79" s="196" t="s">
        <v>2816</v>
      </c>
      <c r="G79" s="196" t="s">
        <v>2817</v>
      </c>
      <c r="H79" s="196" t="s">
        <v>2818</v>
      </c>
      <c r="I79" s="257"/>
      <c r="J79" s="257"/>
      <c r="K79" s="257" t="s">
        <v>2819</v>
      </c>
      <c r="L79" s="249"/>
      <c r="M79" s="258" t="s">
        <v>146</v>
      </c>
      <c r="N79" s="260" t="s">
        <v>1354</v>
      </c>
      <c r="O79" s="241" t="s">
        <v>1355</v>
      </c>
      <c r="P79" s="102"/>
      <c r="Q79" s="258" t="s">
        <v>1209</v>
      </c>
      <c r="R79" s="258" t="s">
        <v>1221</v>
      </c>
      <c r="S79" s="236" t="s">
        <v>1127</v>
      </c>
      <c r="T79" s="196" t="s">
        <v>2820</v>
      </c>
      <c r="U79" s="196" t="s">
        <v>1129</v>
      </c>
      <c r="V79" s="236" t="s">
        <v>1130</v>
      </c>
      <c r="W79" s="103"/>
      <c r="Y79" s="103"/>
      <c r="AA79" s="243">
        <f>IF(OR(J79="Fail",ISBLANK(J79)),INDEX('Issue Code Table'!C:C,MATCH(N:N,'Issue Code Table'!A:A,0)),IF(M79="Critical",6,IF(M79="Significant",5,IF(M79="Moderate",3,2))))</f>
        <v>6</v>
      </c>
    </row>
    <row r="80" spans="1:27" customFormat="1" ht="225" x14ac:dyDescent="0.35">
      <c r="A80" s="236" t="s">
        <v>2821</v>
      </c>
      <c r="B80" s="257" t="s">
        <v>1105</v>
      </c>
      <c r="C80" s="261" t="s">
        <v>1106</v>
      </c>
      <c r="D80" s="236" t="s">
        <v>245</v>
      </c>
      <c r="E80" s="196" t="s">
        <v>1132</v>
      </c>
      <c r="F80" s="196" t="s">
        <v>1133</v>
      </c>
      <c r="G80" s="196" t="s">
        <v>2822</v>
      </c>
      <c r="H80" s="196" t="s">
        <v>2823</v>
      </c>
      <c r="I80" s="257"/>
      <c r="J80" s="257"/>
      <c r="K80" s="257" t="s">
        <v>2824</v>
      </c>
      <c r="L80" s="249"/>
      <c r="M80" s="258" t="s">
        <v>146</v>
      </c>
      <c r="N80" s="260" t="s">
        <v>1354</v>
      </c>
      <c r="O80" s="241" t="s">
        <v>1355</v>
      </c>
      <c r="P80" s="102"/>
      <c r="Q80" s="258" t="s">
        <v>1209</v>
      </c>
      <c r="R80" s="258" t="s">
        <v>1232</v>
      </c>
      <c r="S80" s="236" t="s">
        <v>1138</v>
      </c>
      <c r="T80" s="196" t="s">
        <v>2825</v>
      </c>
      <c r="U80" s="196" t="s">
        <v>1140</v>
      </c>
      <c r="V80" s="236" t="s">
        <v>1141</v>
      </c>
      <c r="W80" s="103"/>
      <c r="Y80" s="103"/>
      <c r="AA80" s="243">
        <f>IF(OR(J80="Fail",ISBLANK(J80)),INDEX('Issue Code Table'!C:C,MATCH(N:N,'Issue Code Table'!A:A,0)),IF(M80="Critical",6,IF(M80="Significant",5,IF(M80="Moderate",3,2))))</f>
        <v>6</v>
      </c>
    </row>
    <row r="81" spans="1:27" customFormat="1" ht="162.5" x14ac:dyDescent="0.35">
      <c r="A81" s="236" t="s">
        <v>2826</v>
      </c>
      <c r="B81" s="271" t="s">
        <v>1143</v>
      </c>
      <c r="C81" s="271" t="s">
        <v>1144</v>
      </c>
      <c r="D81" s="236" t="s">
        <v>245</v>
      </c>
      <c r="E81" s="196" t="s">
        <v>1145</v>
      </c>
      <c r="F81" s="196" t="s">
        <v>1146</v>
      </c>
      <c r="G81" s="196" t="s">
        <v>2827</v>
      </c>
      <c r="H81" s="196" t="s">
        <v>2828</v>
      </c>
      <c r="I81" s="257"/>
      <c r="J81" s="257"/>
      <c r="K81" s="257" t="s">
        <v>2829</v>
      </c>
      <c r="L81" s="249"/>
      <c r="M81" s="258" t="s">
        <v>157</v>
      </c>
      <c r="N81" s="260" t="s">
        <v>216</v>
      </c>
      <c r="O81" s="241" t="s">
        <v>217</v>
      </c>
      <c r="P81" s="102"/>
      <c r="Q81" s="258" t="s">
        <v>1209</v>
      </c>
      <c r="R81" s="258" t="s">
        <v>2830</v>
      </c>
      <c r="S81" s="236" t="s">
        <v>1152</v>
      </c>
      <c r="T81" s="196" t="s">
        <v>2831</v>
      </c>
      <c r="U81" s="196" t="s">
        <v>1154</v>
      </c>
      <c r="V81" s="236"/>
      <c r="W81" s="103"/>
      <c r="Y81" s="103"/>
      <c r="AA81" s="243">
        <f>IF(OR(J81="Fail",ISBLANK(J81)),INDEX('Issue Code Table'!C:C,MATCH(N:N,'Issue Code Table'!A:A,0)),IF(M81="Critical",6,IF(M81="Significant",5,IF(M81="Moderate",3,2))))</f>
        <v>2</v>
      </c>
    </row>
    <row r="82" spans="1:27" customFormat="1" ht="162.5" x14ac:dyDescent="0.35">
      <c r="A82" s="236" t="s">
        <v>2832</v>
      </c>
      <c r="B82" s="257" t="s">
        <v>1156</v>
      </c>
      <c r="C82" s="261" t="s">
        <v>1157</v>
      </c>
      <c r="D82" s="236" t="s">
        <v>245</v>
      </c>
      <c r="E82" s="196" t="s">
        <v>1158</v>
      </c>
      <c r="F82" s="196" t="s">
        <v>2833</v>
      </c>
      <c r="G82" s="196" t="s">
        <v>2834</v>
      </c>
      <c r="H82" s="196" t="s">
        <v>2835</v>
      </c>
      <c r="I82" s="257"/>
      <c r="J82" s="257"/>
      <c r="K82" s="257" t="s">
        <v>2836</v>
      </c>
      <c r="L82" s="249"/>
      <c r="M82" s="258" t="s">
        <v>146</v>
      </c>
      <c r="N82" s="260" t="s">
        <v>1163</v>
      </c>
      <c r="O82" s="241" t="s">
        <v>1164</v>
      </c>
      <c r="P82" s="102"/>
      <c r="Q82" s="258" t="s">
        <v>1209</v>
      </c>
      <c r="R82" s="258" t="s">
        <v>2837</v>
      </c>
      <c r="S82" s="236" t="s">
        <v>1166</v>
      </c>
      <c r="T82" s="196" t="s">
        <v>2838</v>
      </c>
      <c r="U82" s="196" t="s">
        <v>1168</v>
      </c>
      <c r="V82" s="236" t="s">
        <v>1169</v>
      </c>
      <c r="W82" s="103"/>
      <c r="Y82" s="103"/>
      <c r="AA82" s="243">
        <f>IF(OR(J82="Fail",ISBLANK(J82)),INDEX('Issue Code Table'!C:C,MATCH(N:N,'Issue Code Table'!A:A,0)),IF(M82="Critical",6,IF(M82="Significant",5,IF(M82="Moderate",3,2))))</f>
        <v>5</v>
      </c>
    </row>
    <row r="83" spans="1:27" customFormat="1" ht="100" x14ac:dyDescent="0.35">
      <c r="A83" s="236" t="s">
        <v>2839</v>
      </c>
      <c r="B83" s="257" t="s">
        <v>1156</v>
      </c>
      <c r="C83" s="261" t="s">
        <v>1157</v>
      </c>
      <c r="D83" s="236" t="s">
        <v>245</v>
      </c>
      <c r="E83" s="196" t="s">
        <v>1171</v>
      </c>
      <c r="F83" s="196" t="s">
        <v>2840</v>
      </c>
      <c r="G83" s="196" t="s">
        <v>2841</v>
      </c>
      <c r="H83" s="196" t="s">
        <v>2842</v>
      </c>
      <c r="I83" s="257"/>
      <c r="J83" s="257"/>
      <c r="K83" s="257" t="s">
        <v>2843</v>
      </c>
      <c r="L83" s="249"/>
      <c r="M83" s="258" t="s">
        <v>146</v>
      </c>
      <c r="N83" s="260" t="s">
        <v>1163</v>
      </c>
      <c r="O83" s="241" t="s">
        <v>1164</v>
      </c>
      <c r="P83" s="102"/>
      <c r="Q83" s="258" t="s">
        <v>1209</v>
      </c>
      <c r="R83" s="258" t="s">
        <v>2844</v>
      </c>
      <c r="S83" s="236" t="s">
        <v>1177</v>
      </c>
      <c r="T83" s="196" t="s">
        <v>2845</v>
      </c>
      <c r="U83" s="196" t="s">
        <v>1179</v>
      </c>
      <c r="V83" s="236" t="s">
        <v>1180</v>
      </c>
      <c r="W83" s="103"/>
      <c r="Y83" s="103"/>
      <c r="AA83" s="243">
        <f>IF(OR(J83="Fail",ISBLANK(J83)),INDEX('Issue Code Table'!C:C,MATCH(N:N,'Issue Code Table'!A:A,0)),IF(M83="Critical",6,IF(M83="Significant",5,IF(M83="Moderate",3,2))))</f>
        <v>5</v>
      </c>
    </row>
    <row r="84" spans="1:27" customFormat="1" ht="225" x14ac:dyDescent="0.35">
      <c r="A84" s="236" t="s">
        <v>2846</v>
      </c>
      <c r="B84" s="272" t="s">
        <v>373</v>
      </c>
      <c r="C84" s="273" t="s">
        <v>374</v>
      </c>
      <c r="D84" s="236" t="s">
        <v>245</v>
      </c>
      <c r="E84" s="196" t="s">
        <v>1182</v>
      </c>
      <c r="F84" s="196" t="s">
        <v>2847</v>
      </c>
      <c r="G84" s="196" t="s">
        <v>2848</v>
      </c>
      <c r="H84" s="196" t="s">
        <v>2849</v>
      </c>
      <c r="I84" s="257"/>
      <c r="J84" s="257"/>
      <c r="K84" s="257" t="s">
        <v>2850</v>
      </c>
      <c r="L84" s="249"/>
      <c r="M84" s="258" t="s">
        <v>146</v>
      </c>
      <c r="N84" s="260" t="s">
        <v>1163</v>
      </c>
      <c r="O84" s="241" t="s">
        <v>1164</v>
      </c>
      <c r="P84" s="102"/>
      <c r="Q84" s="258" t="s">
        <v>1209</v>
      </c>
      <c r="R84" s="258" t="s">
        <v>2851</v>
      </c>
      <c r="S84" s="236" t="s">
        <v>1188</v>
      </c>
      <c r="T84" s="196" t="s">
        <v>2852</v>
      </c>
      <c r="U84" s="196" t="s">
        <v>1190</v>
      </c>
      <c r="V84" s="236" t="s">
        <v>1191</v>
      </c>
      <c r="W84" s="103"/>
      <c r="Y84" s="103"/>
      <c r="AA84" s="243">
        <f>IF(OR(J84="Fail",ISBLANK(J84)),INDEX('Issue Code Table'!C:C,MATCH(N:N,'Issue Code Table'!A:A,0)),IF(M84="Critical",6,IF(M84="Significant",5,IF(M84="Moderate",3,2))))</f>
        <v>5</v>
      </c>
    </row>
    <row r="85" spans="1:27" customFormat="1" ht="225" x14ac:dyDescent="0.35">
      <c r="A85" s="236" t="s">
        <v>2853</v>
      </c>
      <c r="B85" s="257" t="s">
        <v>1156</v>
      </c>
      <c r="C85" s="261" t="s">
        <v>1157</v>
      </c>
      <c r="D85" s="236" t="s">
        <v>245</v>
      </c>
      <c r="E85" s="196" t="s">
        <v>1193</v>
      </c>
      <c r="F85" s="196" t="s">
        <v>2854</v>
      </c>
      <c r="G85" s="196" t="s">
        <v>2855</v>
      </c>
      <c r="H85" s="196" t="s">
        <v>2856</v>
      </c>
      <c r="I85" s="257"/>
      <c r="J85" s="257"/>
      <c r="K85" s="257" t="s">
        <v>2857</v>
      </c>
      <c r="L85" s="249"/>
      <c r="M85" s="258" t="s">
        <v>146</v>
      </c>
      <c r="N85" s="260" t="s">
        <v>1163</v>
      </c>
      <c r="O85" s="241" t="s">
        <v>1164</v>
      </c>
      <c r="P85" s="102"/>
      <c r="Q85" s="258" t="s">
        <v>1209</v>
      </c>
      <c r="R85" s="258" t="s">
        <v>2858</v>
      </c>
      <c r="S85" s="236" t="s">
        <v>1199</v>
      </c>
      <c r="T85" s="196" t="s">
        <v>2859</v>
      </c>
      <c r="U85" s="196" t="s">
        <v>1201</v>
      </c>
      <c r="V85" s="236" t="s">
        <v>1202</v>
      </c>
      <c r="W85" s="103"/>
      <c r="Y85" s="103"/>
      <c r="AA85" s="243">
        <f>IF(OR(J85="Fail",ISBLANK(J85)),INDEX('Issue Code Table'!C:C,MATCH(N:N,'Issue Code Table'!A:A,0)),IF(M85="Critical",6,IF(M85="Significant",5,IF(M85="Moderate",3,2))))</f>
        <v>5</v>
      </c>
    </row>
    <row r="86" spans="1:27" customFormat="1" ht="409.5" x14ac:dyDescent="0.35">
      <c r="A86" s="236" t="s">
        <v>2860</v>
      </c>
      <c r="B86" s="257" t="s">
        <v>203</v>
      </c>
      <c r="C86" s="261" t="s">
        <v>204</v>
      </c>
      <c r="D86" s="236" t="s">
        <v>245</v>
      </c>
      <c r="E86" s="196" t="s">
        <v>1204</v>
      </c>
      <c r="F86" s="196" t="s">
        <v>1205</v>
      </c>
      <c r="G86" s="196" t="s">
        <v>2861</v>
      </c>
      <c r="H86" s="196" t="s">
        <v>2862</v>
      </c>
      <c r="I86" s="257"/>
      <c r="J86" s="257"/>
      <c r="K86" s="257" t="s">
        <v>2863</v>
      </c>
      <c r="L86" s="249"/>
      <c r="M86" s="258" t="s">
        <v>146</v>
      </c>
      <c r="N86" s="260" t="s">
        <v>1163</v>
      </c>
      <c r="O86" s="241" t="s">
        <v>1164</v>
      </c>
      <c r="P86" s="102"/>
      <c r="Q86" s="258" t="s">
        <v>1209</v>
      </c>
      <c r="R86" s="258" t="s">
        <v>2864</v>
      </c>
      <c r="S86" s="236" t="s">
        <v>2865</v>
      </c>
      <c r="T86" s="196" t="s">
        <v>2866</v>
      </c>
      <c r="U86" s="196" t="s">
        <v>1213</v>
      </c>
      <c r="V86" s="236" t="s">
        <v>1214</v>
      </c>
      <c r="W86" s="103"/>
      <c r="Y86" s="103"/>
      <c r="AA86" s="243">
        <f>IF(OR(J86="Fail",ISBLANK(J86)),INDEX('Issue Code Table'!C:C,MATCH(N:N,'Issue Code Table'!A:A,0)),IF(M86="Critical",6,IF(M86="Significant",5,IF(M86="Moderate",3,2))))</f>
        <v>5</v>
      </c>
    </row>
    <row r="87" spans="1:27" customFormat="1" ht="112.5" x14ac:dyDescent="0.35">
      <c r="A87" s="236" t="s">
        <v>2867</v>
      </c>
      <c r="B87" s="257" t="s">
        <v>203</v>
      </c>
      <c r="C87" s="261" t="s">
        <v>204</v>
      </c>
      <c r="D87" s="236" t="s">
        <v>245</v>
      </c>
      <c r="E87" s="196" t="s">
        <v>1336</v>
      </c>
      <c r="F87" s="196" t="s">
        <v>2868</v>
      </c>
      <c r="G87" s="196" t="s">
        <v>2869</v>
      </c>
      <c r="H87" s="196" t="s">
        <v>2870</v>
      </c>
      <c r="I87" s="257"/>
      <c r="J87" s="257"/>
      <c r="K87" s="257" t="s">
        <v>2871</v>
      </c>
      <c r="L87" s="258"/>
      <c r="M87" s="258" t="s">
        <v>146</v>
      </c>
      <c r="N87" s="260" t="s">
        <v>251</v>
      </c>
      <c r="O87" s="241" t="s">
        <v>252</v>
      </c>
      <c r="P87" s="102"/>
      <c r="Q87" s="258" t="s">
        <v>1300</v>
      </c>
      <c r="R87" s="258" t="s">
        <v>2872</v>
      </c>
      <c r="S87" s="236" t="s">
        <v>2873</v>
      </c>
      <c r="T87" s="196" t="s">
        <v>2874</v>
      </c>
      <c r="U87" s="196" t="s">
        <v>1345</v>
      </c>
      <c r="V87" s="236" t="s">
        <v>1346</v>
      </c>
      <c r="W87" s="103"/>
      <c r="Y87" s="103"/>
      <c r="AA87" s="243">
        <f>IF(OR(J87="Fail",ISBLANK(J87)),INDEX('Issue Code Table'!C:C,MATCH(N:N,'Issue Code Table'!A:A,0)),IF(M87="Critical",6,IF(M87="Significant",5,IF(M87="Moderate",3,2))))</f>
        <v>5</v>
      </c>
    </row>
    <row r="88" spans="1:27" customFormat="1" ht="162.5" x14ac:dyDescent="0.35">
      <c r="A88" s="236" t="s">
        <v>2875</v>
      </c>
      <c r="B88" s="257" t="s">
        <v>1105</v>
      </c>
      <c r="C88" s="261" t="s">
        <v>1106</v>
      </c>
      <c r="D88" s="236" t="s">
        <v>245</v>
      </c>
      <c r="E88" s="196" t="s">
        <v>1362</v>
      </c>
      <c r="F88" s="196" t="s">
        <v>1363</v>
      </c>
      <c r="G88" s="196" t="s">
        <v>2876</v>
      </c>
      <c r="H88" s="196" t="s">
        <v>1365</v>
      </c>
      <c r="I88" s="257"/>
      <c r="J88" s="257"/>
      <c r="K88" s="257" t="s">
        <v>1366</v>
      </c>
      <c r="L88" s="258"/>
      <c r="M88" s="258" t="s">
        <v>146</v>
      </c>
      <c r="N88" s="260" t="s">
        <v>1354</v>
      </c>
      <c r="O88" s="241" t="s">
        <v>1355</v>
      </c>
      <c r="P88" s="102"/>
      <c r="Q88" s="258" t="s">
        <v>1310</v>
      </c>
      <c r="R88" s="258" t="s">
        <v>2877</v>
      </c>
      <c r="S88" s="236" t="s">
        <v>2878</v>
      </c>
      <c r="T88" s="196" t="s">
        <v>2879</v>
      </c>
      <c r="U88" s="196" t="s">
        <v>1370</v>
      </c>
      <c r="V88" s="236" t="s">
        <v>1371</v>
      </c>
      <c r="W88" s="103"/>
      <c r="Y88" s="103"/>
      <c r="AA88" s="243">
        <f>IF(OR(J88="Fail",ISBLANK(J88)),INDEX('Issue Code Table'!C:C,MATCH(N:N,'Issue Code Table'!A:A,0)),IF(M88="Critical",6,IF(M88="Significant",5,IF(M88="Moderate",3,2))))</f>
        <v>6</v>
      </c>
    </row>
    <row r="89" spans="1:27" customFormat="1" ht="187.5" x14ac:dyDescent="0.35">
      <c r="A89" s="236" t="s">
        <v>2880</v>
      </c>
      <c r="B89" s="257" t="s">
        <v>1105</v>
      </c>
      <c r="C89" s="261" t="s">
        <v>1106</v>
      </c>
      <c r="D89" s="236" t="s">
        <v>231</v>
      </c>
      <c r="E89" s="196" t="s">
        <v>1373</v>
      </c>
      <c r="F89" s="196" t="s">
        <v>1374</v>
      </c>
      <c r="G89" s="196" t="s">
        <v>2881</v>
      </c>
      <c r="H89" s="196" t="s">
        <v>1376</v>
      </c>
      <c r="I89" s="257"/>
      <c r="J89" s="257"/>
      <c r="K89" s="257" t="s">
        <v>1377</v>
      </c>
      <c r="L89" s="258"/>
      <c r="M89" s="258" t="s">
        <v>146</v>
      </c>
      <c r="N89" s="260" t="s">
        <v>1354</v>
      </c>
      <c r="O89" s="241" t="s">
        <v>1355</v>
      </c>
      <c r="P89" s="102"/>
      <c r="Q89" s="258" t="s">
        <v>1310</v>
      </c>
      <c r="R89" s="258" t="s">
        <v>2882</v>
      </c>
      <c r="S89" s="196" t="s">
        <v>2883</v>
      </c>
      <c r="T89" s="196" t="s">
        <v>2884</v>
      </c>
      <c r="U89" s="196" t="s">
        <v>1381</v>
      </c>
      <c r="V89" s="236" t="s">
        <v>2885</v>
      </c>
      <c r="W89" s="103"/>
      <c r="Y89" s="103"/>
      <c r="AA89" s="243">
        <f>IF(OR(J89="Fail",ISBLANK(J89)),INDEX('Issue Code Table'!C:C,MATCH(N:N,'Issue Code Table'!A:A,0)),IF(M89="Critical",6,IF(M89="Significant",5,IF(M89="Moderate",3,2))))</f>
        <v>6</v>
      </c>
    </row>
    <row r="90" spans="1:27" customFormat="1" ht="287.5" x14ac:dyDescent="0.35">
      <c r="A90" s="236" t="s">
        <v>2886</v>
      </c>
      <c r="B90" s="257" t="s">
        <v>203</v>
      </c>
      <c r="C90" s="261" t="s">
        <v>204</v>
      </c>
      <c r="D90" s="236" t="s">
        <v>245</v>
      </c>
      <c r="E90" s="196" t="s">
        <v>1384</v>
      </c>
      <c r="F90" s="196" t="s">
        <v>1385</v>
      </c>
      <c r="G90" s="196" t="s">
        <v>2887</v>
      </c>
      <c r="H90" s="196" t="s">
        <v>1387</v>
      </c>
      <c r="I90" s="257"/>
      <c r="J90" s="257"/>
      <c r="K90" s="257" t="s">
        <v>1388</v>
      </c>
      <c r="L90" s="258"/>
      <c r="M90" s="258" t="s">
        <v>146</v>
      </c>
      <c r="N90" s="260" t="s">
        <v>1354</v>
      </c>
      <c r="O90" s="241" t="s">
        <v>1355</v>
      </c>
      <c r="P90" s="102"/>
      <c r="Q90" s="258" t="s">
        <v>1310</v>
      </c>
      <c r="R90" s="258" t="s">
        <v>2888</v>
      </c>
      <c r="S90" s="196" t="s">
        <v>2889</v>
      </c>
      <c r="T90" s="196" t="s">
        <v>2890</v>
      </c>
      <c r="U90" s="196" t="s">
        <v>1392</v>
      </c>
      <c r="V90" s="236" t="s">
        <v>1393</v>
      </c>
      <c r="W90" s="103"/>
      <c r="Y90" s="103"/>
      <c r="AA90" s="243">
        <f>IF(OR(J90="Fail",ISBLANK(J90)),INDEX('Issue Code Table'!C:C,MATCH(N:N,'Issue Code Table'!A:A,0)),IF(M90="Critical",6,IF(M90="Significant",5,IF(M90="Moderate",3,2))))</f>
        <v>6</v>
      </c>
    </row>
    <row r="91" spans="1:27" customFormat="1" ht="100" x14ac:dyDescent="0.35">
      <c r="A91" s="236" t="s">
        <v>2891</v>
      </c>
      <c r="B91" s="257" t="s">
        <v>1105</v>
      </c>
      <c r="C91" s="261" t="s">
        <v>1106</v>
      </c>
      <c r="D91" s="236" t="s">
        <v>245</v>
      </c>
      <c r="E91" s="196" t="s">
        <v>2892</v>
      </c>
      <c r="F91" s="196" t="s">
        <v>1350</v>
      </c>
      <c r="G91" s="196" t="s">
        <v>2893</v>
      </c>
      <c r="H91" s="196" t="s">
        <v>2894</v>
      </c>
      <c r="I91" s="257"/>
      <c r="J91" s="257"/>
      <c r="K91" s="257" t="s">
        <v>2895</v>
      </c>
      <c r="L91" s="103"/>
      <c r="M91" s="258" t="s">
        <v>146</v>
      </c>
      <c r="N91" s="260" t="s">
        <v>1354</v>
      </c>
      <c r="O91" s="241" t="s">
        <v>1355</v>
      </c>
      <c r="P91" s="102"/>
      <c r="Q91" s="258" t="s">
        <v>1310</v>
      </c>
      <c r="R91" s="258" t="s">
        <v>2896</v>
      </c>
      <c r="S91" s="196" t="s">
        <v>2897</v>
      </c>
      <c r="T91" s="196" t="s">
        <v>2898</v>
      </c>
      <c r="U91" s="236" t="s">
        <v>2899</v>
      </c>
      <c r="V91" s="236" t="s">
        <v>2900</v>
      </c>
      <c r="W91" s="103"/>
      <c r="Y91" s="103"/>
      <c r="AA91" s="243">
        <f>IF(OR(J91="Fail",ISBLANK(J91)),INDEX('Issue Code Table'!C:C,MATCH(N:N,'Issue Code Table'!A:A,0)),IF(M91="Critical",6,IF(M91="Significant",5,IF(M91="Moderate",3,2))))</f>
        <v>6</v>
      </c>
    </row>
    <row r="92" spans="1:27" customFormat="1" ht="409.5" x14ac:dyDescent="0.35">
      <c r="A92" s="236" t="s">
        <v>2901</v>
      </c>
      <c r="B92" s="257" t="s">
        <v>1105</v>
      </c>
      <c r="C92" s="261" t="s">
        <v>1106</v>
      </c>
      <c r="D92" s="236" t="s">
        <v>245</v>
      </c>
      <c r="E92" s="196" t="s">
        <v>2902</v>
      </c>
      <c r="F92" s="196" t="s">
        <v>2903</v>
      </c>
      <c r="G92" s="196" t="s">
        <v>2904</v>
      </c>
      <c r="H92" s="196" t="s">
        <v>2905</v>
      </c>
      <c r="I92" s="257"/>
      <c r="J92" s="257"/>
      <c r="K92" s="257" t="s">
        <v>2906</v>
      </c>
      <c r="L92" s="103"/>
      <c r="M92" s="258" t="s">
        <v>146</v>
      </c>
      <c r="N92" s="260" t="s">
        <v>1354</v>
      </c>
      <c r="O92" s="241" t="s">
        <v>1355</v>
      </c>
      <c r="P92" s="102"/>
      <c r="Q92" s="258" t="s">
        <v>1321</v>
      </c>
      <c r="R92" s="258" t="s">
        <v>2907</v>
      </c>
      <c r="S92" s="196" t="s">
        <v>2908</v>
      </c>
      <c r="T92" s="196" t="s">
        <v>2909</v>
      </c>
      <c r="U92" s="236" t="s">
        <v>2910</v>
      </c>
      <c r="V92" s="236" t="s">
        <v>2911</v>
      </c>
      <c r="W92" s="103"/>
      <c r="Y92" s="103"/>
      <c r="AA92" s="243">
        <f>IF(OR(J92="Fail",ISBLANK(J92)),INDEX('Issue Code Table'!C:C,MATCH(N:N,'Issue Code Table'!A:A,0)),IF(M92="Critical",6,IF(M92="Significant",5,IF(M92="Moderate",3,2))))</f>
        <v>6</v>
      </c>
    </row>
    <row r="93" spans="1:27" customFormat="1" ht="362.5" x14ac:dyDescent="0.35">
      <c r="A93" s="236" t="s">
        <v>2912</v>
      </c>
      <c r="B93" s="257" t="s">
        <v>1105</v>
      </c>
      <c r="C93" s="261" t="s">
        <v>1106</v>
      </c>
      <c r="D93" s="236" t="s">
        <v>231</v>
      </c>
      <c r="E93" s="196" t="s">
        <v>2913</v>
      </c>
      <c r="F93" s="196" t="s">
        <v>2914</v>
      </c>
      <c r="G93" s="196" t="s">
        <v>2915</v>
      </c>
      <c r="H93" s="196" t="s">
        <v>2916</v>
      </c>
      <c r="I93" s="257"/>
      <c r="J93" s="257"/>
      <c r="K93" s="257" t="s">
        <v>2917</v>
      </c>
      <c r="L93" s="249"/>
      <c r="M93" s="258" t="s">
        <v>146</v>
      </c>
      <c r="N93" s="260" t="s">
        <v>1354</v>
      </c>
      <c r="O93" s="241" t="s">
        <v>1355</v>
      </c>
      <c r="P93" s="102"/>
      <c r="Q93" s="258" t="s">
        <v>1321</v>
      </c>
      <c r="R93" s="258" t="s">
        <v>2918</v>
      </c>
      <c r="S93" s="196" t="s">
        <v>2883</v>
      </c>
      <c r="T93" s="196" t="s">
        <v>2919</v>
      </c>
      <c r="U93" s="236" t="s">
        <v>2920</v>
      </c>
      <c r="V93" s="236" t="s">
        <v>2921</v>
      </c>
      <c r="W93" s="103"/>
      <c r="Y93" s="103"/>
      <c r="AA93" s="243">
        <f>IF(OR(J93="Fail",ISBLANK(J93)),INDEX('Issue Code Table'!C:C,MATCH(N:N,'Issue Code Table'!A:A,0)),IF(M93="Critical",6,IF(M93="Significant",5,IF(M93="Moderate",3,2))))</f>
        <v>6</v>
      </c>
    </row>
    <row r="94" spans="1:27" customFormat="1" ht="409.5" x14ac:dyDescent="0.35">
      <c r="A94" s="236" t="s">
        <v>2922</v>
      </c>
      <c r="B94" s="257" t="s">
        <v>1105</v>
      </c>
      <c r="C94" s="261" t="s">
        <v>1106</v>
      </c>
      <c r="D94" s="236" t="s">
        <v>245</v>
      </c>
      <c r="E94" s="196" t="s">
        <v>2923</v>
      </c>
      <c r="F94" s="196" t="s">
        <v>1385</v>
      </c>
      <c r="G94" s="196" t="s">
        <v>2924</v>
      </c>
      <c r="H94" s="196" t="s">
        <v>2923</v>
      </c>
      <c r="I94" s="257"/>
      <c r="J94" s="257"/>
      <c r="K94" s="257" t="s">
        <v>2925</v>
      </c>
      <c r="L94" s="249"/>
      <c r="M94" s="258" t="s">
        <v>146</v>
      </c>
      <c r="N94" s="260" t="s">
        <v>1354</v>
      </c>
      <c r="O94" s="241" t="s">
        <v>1355</v>
      </c>
      <c r="P94" s="102"/>
      <c r="Q94" s="258" t="s">
        <v>1321</v>
      </c>
      <c r="R94" s="258" t="s">
        <v>2926</v>
      </c>
      <c r="S94" s="196" t="s">
        <v>2889</v>
      </c>
      <c r="T94" s="196" t="s">
        <v>2927</v>
      </c>
      <c r="U94" s="236" t="s">
        <v>2928</v>
      </c>
      <c r="V94" s="236" t="s">
        <v>2929</v>
      </c>
      <c r="W94" s="103"/>
      <c r="Y94" s="103"/>
      <c r="AA94" s="243">
        <f>IF(OR(J94="Fail",ISBLANK(J94)),INDEX('Issue Code Table'!C:C,MATCH(N:N,'Issue Code Table'!A:A,0)),IF(M94="Critical",6,IF(M94="Significant",5,IF(M94="Moderate",3,2))))</f>
        <v>6</v>
      </c>
    </row>
    <row r="95" spans="1:27" customFormat="1" ht="102.75" customHeight="1" x14ac:dyDescent="0.35">
      <c r="A95" s="236" t="s">
        <v>2930</v>
      </c>
      <c r="B95" s="257" t="s">
        <v>1105</v>
      </c>
      <c r="C95" s="261" t="s">
        <v>1106</v>
      </c>
      <c r="D95" s="236" t="s">
        <v>245</v>
      </c>
      <c r="E95" s="196" t="s">
        <v>2931</v>
      </c>
      <c r="F95" s="196" t="s">
        <v>1350</v>
      </c>
      <c r="G95" s="196" t="s">
        <v>2932</v>
      </c>
      <c r="H95" s="196" t="s">
        <v>2933</v>
      </c>
      <c r="I95" s="258"/>
      <c r="J95" s="242"/>
      <c r="K95" s="196" t="s">
        <v>2934</v>
      </c>
      <c r="L95" s="239"/>
      <c r="M95" s="258" t="s">
        <v>146</v>
      </c>
      <c r="N95" s="260" t="s">
        <v>1354</v>
      </c>
      <c r="O95" s="241" t="s">
        <v>1355</v>
      </c>
      <c r="P95" s="102"/>
      <c r="Q95" s="258" t="s">
        <v>1321</v>
      </c>
      <c r="R95" s="258" t="s">
        <v>2935</v>
      </c>
      <c r="S95" s="196" t="s">
        <v>2897</v>
      </c>
      <c r="T95" s="196" t="s">
        <v>2936</v>
      </c>
      <c r="U95" s="196" t="s">
        <v>2937</v>
      </c>
      <c r="V95" s="240" t="s">
        <v>2900</v>
      </c>
      <c r="W95" s="103"/>
      <c r="Y95" s="103"/>
      <c r="AA95" s="243">
        <f>IF(OR(J95="Fail",ISBLANK(J95)),INDEX('Issue Code Table'!C:C,MATCH(N:N,'Issue Code Table'!A:A,0)),IF(M95="Critical",6,IF(M95="Significant",5,IF(M95="Moderate",3,2))))</f>
        <v>6</v>
      </c>
    </row>
    <row r="96" spans="1:27" customFormat="1" ht="125" x14ac:dyDescent="0.35">
      <c r="A96" s="236" t="s">
        <v>2938</v>
      </c>
      <c r="B96" s="257" t="s">
        <v>203</v>
      </c>
      <c r="C96" s="261" t="s">
        <v>204</v>
      </c>
      <c r="D96" s="236" t="s">
        <v>245</v>
      </c>
      <c r="E96" s="196" t="s">
        <v>2939</v>
      </c>
      <c r="F96" s="196" t="s">
        <v>2940</v>
      </c>
      <c r="G96" s="196" t="s">
        <v>2941</v>
      </c>
      <c r="H96" s="196" t="s">
        <v>2942</v>
      </c>
      <c r="I96" s="257"/>
      <c r="J96" s="257"/>
      <c r="K96" s="257" t="s">
        <v>2943</v>
      </c>
      <c r="L96" s="249"/>
      <c r="M96" s="258" t="s">
        <v>157</v>
      </c>
      <c r="N96" s="260" t="s">
        <v>200</v>
      </c>
      <c r="O96" s="241" t="s">
        <v>2944</v>
      </c>
      <c r="P96" s="102"/>
      <c r="Q96" s="258" t="s">
        <v>1438</v>
      </c>
      <c r="R96" s="258" t="s">
        <v>1439</v>
      </c>
      <c r="S96" s="196" t="s">
        <v>2945</v>
      </c>
      <c r="T96" s="196" t="s">
        <v>2946</v>
      </c>
      <c r="U96" s="196" t="s">
        <v>2947</v>
      </c>
      <c r="V96" s="236"/>
      <c r="W96" s="103"/>
      <c r="Y96" s="103"/>
      <c r="AA96" s="243">
        <f>IF(OR(J96="Fail",ISBLANK(J96)),INDEX('Issue Code Table'!C:C,MATCH(N:N,'Issue Code Table'!A:A,0)),IF(M96="Critical",6,IF(M96="Significant",5,IF(M96="Moderate",3,2))))</f>
        <v>4</v>
      </c>
    </row>
    <row r="97" spans="1:27" customFormat="1" ht="137.5" x14ac:dyDescent="0.35">
      <c r="A97" s="236" t="s">
        <v>2948</v>
      </c>
      <c r="B97" s="257" t="s">
        <v>203</v>
      </c>
      <c r="C97" s="261" t="s">
        <v>204</v>
      </c>
      <c r="D97" s="236" t="s">
        <v>245</v>
      </c>
      <c r="E97" s="196" t="s">
        <v>2949</v>
      </c>
      <c r="F97" s="196" t="s">
        <v>2950</v>
      </c>
      <c r="G97" s="196" t="s">
        <v>2951</v>
      </c>
      <c r="H97" s="196" t="s">
        <v>2952</v>
      </c>
      <c r="I97" s="257"/>
      <c r="J97" s="257"/>
      <c r="K97" s="257" t="s">
        <v>2953</v>
      </c>
      <c r="L97" s="249"/>
      <c r="M97" s="184" t="s">
        <v>146</v>
      </c>
      <c r="N97" s="260" t="s">
        <v>2954</v>
      </c>
      <c r="O97" s="260" t="s">
        <v>2955</v>
      </c>
      <c r="P97" s="102"/>
      <c r="Q97" s="258" t="s">
        <v>1438</v>
      </c>
      <c r="R97" s="258" t="s">
        <v>1451</v>
      </c>
      <c r="S97" s="196" t="s">
        <v>1440</v>
      </c>
      <c r="T97" s="196" t="s">
        <v>2956</v>
      </c>
      <c r="U97" s="196" t="s">
        <v>2957</v>
      </c>
      <c r="V97" s="236" t="s">
        <v>2958</v>
      </c>
      <c r="W97" s="103"/>
      <c r="Y97" s="103"/>
      <c r="AA97" s="243">
        <f>IF(OR(J97="Fail",ISBLANK(J97)),INDEX('Issue Code Table'!C:C,MATCH(N:N,'Issue Code Table'!A:A,0)),IF(M97="Critical",6,IF(M97="Significant",5,IF(M97="Moderate",3,2))))</f>
        <v>6</v>
      </c>
    </row>
    <row r="98" spans="1:27" customFormat="1" ht="112.5" x14ac:dyDescent="0.35">
      <c r="A98" s="236" t="s">
        <v>2959</v>
      </c>
      <c r="B98" s="257" t="s">
        <v>195</v>
      </c>
      <c r="C98" s="261" t="s">
        <v>2960</v>
      </c>
      <c r="D98" s="236" t="s">
        <v>245</v>
      </c>
      <c r="E98" s="196" t="s">
        <v>2961</v>
      </c>
      <c r="F98" s="196" t="s">
        <v>2962</v>
      </c>
      <c r="G98" s="196" t="s">
        <v>2963</v>
      </c>
      <c r="H98" s="196" t="s">
        <v>1459</v>
      </c>
      <c r="I98" s="249"/>
      <c r="J98" s="242"/>
      <c r="K98" s="196" t="s">
        <v>1460</v>
      </c>
      <c r="L98" s="249"/>
      <c r="M98" s="258" t="s">
        <v>157</v>
      </c>
      <c r="N98" s="260" t="s">
        <v>200</v>
      </c>
      <c r="O98" s="241" t="s">
        <v>201</v>
      </c>
      <c r="P98" s="102"/>
      <c r="Q98" s="258" t="s">
        <v>1438</v>
      </c>
      <c r="R98" s="258" t="s">
        <v>1461</v>
      </c>
      <c r="S98" s="196" t="s">
        <v>1428</v>
      </c>
      <c r="T98" s="196" t="s">
        <v>2964</v>
      </c>
      <c r="U98" s="196" t="s">
        <v>2965</v>
      </c>
      <c r="V98" s="236"/>
      <c r="W98" s="103"/>
      <c r="Y98" s="103"/>
      <c r="AA98" s="243">
        <f>IF(OR(J98="Fail",ISBLANK(J98)),INDEX('Issue Code Table'!C:C,MATCH(N:N,'Issue Code Table'!A:A,0)),IF(M98="Critical",6,IF(M98="Significant",5,IF(M98="Moderate",3,2))))</f>
        <v>4</v>
      </c>
    </row>
    <row r="99" spans="1:27" customFormat="1" ht="337.5" x14ac:dyDescent="0.35">
      <c r="A99" s="236" t="s">
        <v>2966</v>
      </c>
      <c r="B99" s="257" t="s">
        <v>1143</v>
      </c>
      <c r="C99" s="261" t="s">
        <v>1144</v>
      </c>
      <c r="D99" s="236" t="s">
        <v>231</v>
      </c>
      <c r="E99" s="196" t="s">
        <v>1444</v>
      </c>
      <c r="F99" s="196" t="s">
        <v>2967</v>
      </c>
      <c r="G99" s="196" t="s">
        <v>2968</v>
      </c>
      <c r="H99" s="196" t="s">
        <v>1447</v>
      </c>
      <c r="I99" s="257"/>
      <c r="J99" s="257"/>
      <c r="K99" s="257" t="s">
        <v>1448</v>
      </c>
      <c r="L99" s="249"/>
      <c r="M99" s="258" t="s">
        <v>157</v>
      </c>
      <c r="N99" s="260" t="s">
        <v>1449</v>
      </c>
      <c r="O99" s="241" t="s">
        <v>1450</v>
      </c>
      <c r="P99" s="102"/>
      <c r="Q99" s="258" t="s">
        <v>1438</v>
      </c>
      <c r="R99" s="258" t="s">
        <v>1470</v>
      </c>
      <c r="S99" s="196" t="s">
        <v>1452</v>
      </c>
      <c r="T99" s="196" t="s">
        <v>2969</v>
      </c>
      <c r="U99" s="196" t="s">
        <v>2970</v>
      </c>
      <c r="V99" s="236"/>
      <c r="W99" s="103"/>
      <c r="Y99" s="103"/>
      <c r="AA99" s="243">
        <f>IF(OR(J99="Fail",ISBLANK(J99)),INDEX('Issue Code Table'!C:C,MATCH(N:N,'Issue Code Table'!A:A,0)),IF(M99="Critical",6,IF(M99="Significant",5,IF(M99="Moderate",3,2))))</f>
        <v>5</v>
      </c>
    </row>
    <row r="100" spans="1:27" customFormat="1" ht="137.5" x14ac:dyDescent="0.35">
      <c r="A100" s="236" t="s">
        <v>2971</v>
      </c>
      <c r="B100" s="257" t="s">
        <v>1143</v>
      </c>
      <c r="C100" s="261" t="s">
        <v>1144</v>
      </c>
      <c r="D100" s="236" t="s">
        <v>245</v>
      </c>
      <c r="E100" s="196" t="s">
        <v>1465</v>
      </c>
      <c r="F100" s="196" t="s">
        <v>2972</v>
      </c>
      <c r="G100" s="196" t="s">
        <v>2973</v>
      </c>
      <c r="H100" s="196" t="s">
        <v>1468</v>
      </c>
      <c r="I100" s="257"/>
      <c r="J100" s="257"/>
      <c r="K100" s="257" t="s">
        <v>1469</v>
      </c>
      <c r="L100" s="249"/>
      <c r="M100" s="258" t="s">
        <v>221</v>
      </c>
      <c r="N100" s="260" t="s">
        <v>1414</v>
      </c>
      <c r="O100" s="241" t="s">
        <v>1415</v>
      </c>
      <c r="P100" s="102"/>
      <c r="Q100" s="258" t="s">
        <v>1438</v>
      </c>
      <c r="R100" s="258" t="s">
        <v>1482</v>
      </c>
      <c r="S100" s="196" t="s">
        <v>1471</v>
      </c>
      <c r="T100" s="196" t="s">
        <v>2974</v>
      </c>
      <c r="U100" s="196" t="s">
        <v>2975</v>
      </c>
      <c r="V100" s="236"/>
      <c r="W100" s="103"/>
      <c r="Y100" s="103"/>
      <c r="AA100" s="243">
        <f>IF(OR(J100="Fail",ISBLANK(J100)),INDEX('Issue Code Table'!C:C,MATCH(N:N,'Issue Code Table'!A:A,0)),IF(M100="Critical",6,IF(M100="Significant",5,IF(M100="Moderate",3,2))))</f>
        <v>4</v>
      </c>
    </row>
    <row r="101" spans="1:27" customFormat="1" ht="212.5" x14ac:dyDescent="0.35">
      <c r="A101" s="236" t="s">
        <v>2976</v>
      </c>
      <c r="B101" s="257" t="s">
        <v>203</v>
      </c>
      <c r="C101" s="261" t="s">
        <v>204</v>
      </c>
      <c r="D101" s="236" t="s">
        <v>231</v>
      </c>
      <c r="E101" s="196" t="s">
        <v>1475</v>
      </c>
      <c r="F101" s="196" t="s">
        <v>2977</v>
      </c>
      <c r="G101" s="196" t="s">
        <v>2978</v>
      </c>
      <c r="H101" s="196" t="s">
        <v>1478</v>
      </c>
      <c r="I101" s="257"/>
      <c r="J101" s="257"/>
      <c r="K101" s="257" t="s">
        <v>1479</v>
      </c>
      <c r="L101" s="249"/>
      <c r="M101" s="258" t="s">
        <v>146</v>
      </c>
      <c r="N101" s="260" t="s">
        <v>1414</v>
      </c>
      <c r="O101" s="241" t="s">
        <v>2979</v>
      </c>
      <c r="P101" s="102"/>
      <c r="Q101" s="258" t="s">
        <v>1438</v>
      </c>
      <c r="R101" s="258" t="s">
        <v>2980</v>
      </c>
      <c r="S101" s="196" t="s">
        <v>1483</v>
      </c>
      <c r="T101" s="196" t="s">
        <v>2981</v>
      </c>
      <c r="U101" s="196" t="s">
        <v>2982</v>
      </c>
      <c r="V101" s="236" t="s">
        <v>1486</v>
      </c>
      <c r="W101" s="103"/>
      <c r="Y101" s="103"/>
      <c r="AA101" s="243">
        <f>IF(OR(J101="Fail",ISBLANK(J101)),INDEX('Issue Code Table'!C:C,MATCH(N:N,'Issue Code Table'!A:A,0)),IF(M101="Critical",6,IF(M101="Significant",5,IF(M101="Moderate",3,2))))</f>
        <v>4</v>
      </c>
    </row>
    <row r="102" spans="1:27" customFormat="1" ht="75" x14ac:dyDescent="0.35">
      <c r="A102" s="236" t="s">
        <v>2983</v>
      </c>
      <c r="B102" s="257" t="s">
        <v>211</v>
      </c>
      <c r="C102" s="261" t="s">
        <v>2984</v>
      </c>
      <c r="D102" s="236" t="s">
        <v>245</v>
      </c>
      <c r="E102" s="196" t="s">
        <v>2985</v>
      </c>
      <c r="F102" s="196" t="s">
        <v>2986</v>
      </c>
      <c r="G102" s="196" t="s">
        <v>2987</v>
      </c>
      <c r="H102" s="196" t="s">
        <v>2988</v>
      </c>
      <c r="I102" s="257"/>
      <c r="J102" s="257"/>
      <c r="K102" s="257" t="s">
        <v>2989</v>
      </c>
      <c r="L102" s="249"/>
      <c r="M102" s="258" t="s">
        <v>157</v>
      </c>
      <c r="N102" s="260" t="s">
        <v>1414</v>
      </c>
      <c r="O102" s="241" t="s">
        <v>2990</v>
      </c>
      <c r="P102" s="102"/>
      <c r="Q102" s="258" t="s">
        <v>1493</v>
      </c>
      <c r="R102" s="258" t="s">
        <v>1494</v>
      </c>
      <c r="S102" s="196" t="s">
        <v>2991</v>
      </c>
      <c r="T102" s="196" t="s">
        <v>2992</v>
      </c>
      <c r="U102" s="196" t="s">
        <v>2993</v>
      </c>
      <c r="V102" s="236"/>
      <c r="W102" s="103"/>
      <c r="Y102" s="103"/>
      <c r="AA102" s="243">
        <f>IF(OR(J102="Fail",ISBLANK(J102)),INDEX('Issue Code Table'!C:C,MATCH(N:N,'Issue Code Table'!A:A,0)),IF(M102="Critical",6,IF(M102="Significant",5,IF(M102="Moderate",3,2))))</f>
        <v>4</v>
      </c>
    </row>
    <row r="103" spans="1:27" customFormat="1" ht="75" x14ac:dyDescent="0.35">
      <c r="A103" s="236" t="s">
        <v>2994</v>
      </c>
      <c r="B103" s="257" t="s">
        <v>373</v>
      </c>
      <c r="C103" s="261" t="s">
        <v>374</v>
      </c>
      <c r="D103" s="236" t="s">
        <v>245</v>
      </c>
      <c r="E103" s="196" t="s">
        <v>2995</v>
      </c>
      <c r="F103" s="196" t="s">
        <v>2996</v>
      </c>
      <c r="G103" s="196" t="s">
        <v>2997</v>
      </c>
      <c r="H103" s="196" t="s">
        <v>2998</v>
      </c>
      <c r="I103" s="257"/>
      <c r="J103" s="257"/>
      <c r="K103" s="257" t="s">
        <v>2999</v>
      </c>
      <c r="L103" s="249"/>
      <c r="M103" s="258" t="s">
        <v>157</v>
      </c>
      <c r="N103" s="260" t="s">
        <v>1401</v>
      </c>
      <c r="O103" s="241" t="s">
        <v>3000</v>
      </c>
      <c r="P103" s="102"/>
      <c r="Q103" s="258" t="s">
        <v>1493</v>
      </c>
      <c r="R103" s="258" t="s">
        <v>1504</v>
      </c>
      <c r="S103" s="196" t="s">
        <v>3001</v>
      </c>
      <c r="T103" s="196" t="s">
        <v>3002</v>
      </c>
      <c r="U103" s="196" t="s">
        <v>3003</v>
      </c>
      <c r="V103" s="236"/>
      <c r="W103" s="103"/>
      <c r="Y103" s="103"/>
      <c r="AA103" s="243">
        <f>IF(OR(J103="Fail",ISBLANK(J103)),INDEX('Issue Code Table'!C:C,MATCH(N:N,'Issue Code Table'!A:A,0)),IF(M103="Critical",6,IF(M103="Significant",5,IF(M103="Moderate",3,2))))</f>
        <v>4</v>
      </c>
    </row>
    <row r="104" spans="1:27" customFormat="1" ht="75" x14ac:dyDescent="0.35">
      <c r="A104" s="236" t="s">
        <v>3004</v>
      </c>
      <c r="B104" s="257" t="s">
        <v>195</v>
      </c>
      <c r="C104" s="261" t="s">
        <v>2960</v>
      </c>
      <c r="D104" s="236" t="s">
        <v>245</v>
      </c>
      <c r="E104" s="196" t="s">
        <v>3005</v>
      </c>
      <c r="F104" s="196" t="s">
        <v>3006</v>
      </c>
      <c r="G104" s="196" t="s">
        <v>3007</v>
      </c>
      <c r="H104" s="196" t="s">
        <v>3008</v>
      </c>
      <c r="I104" s="257"/>
      <c r="J104" s="257"/>
      <c r="K104" s="257" t="s">
        <v>3009</v>
      </c>
      <c r="L104" s="258"/>
      <c r="M104" s="258" t="s">
        <v>157</v>
      </c>
      <c r="N104" s="260" t="s">
        <v>200</v>
      </c>
      <c r="O104" s="241" t="s">
        <v>201</v>
      </c>
      <c r="P104" s="102"/>
      <c r="Q104" s="258" t="s">
        <v>1493</v>
      </c>
      <c r="R104" s="258" t="s">
        <v>1513</v>
      </c>
      <c r="S104" s="196" t="s">
        <v>3010</v>
      </c>
      <c r="T104" s="196" t="s">
        <v>3011</v>
      </c>
      <c r="U104" s="196" t="s">
        <v>3012</v>
      </c>
      <c r="V104" s="236"/>
      <c r="W104" s="103"/>
      <c r="Y104" s="103"/>
      <c r="AA104" s="243">
        <f>IF(OR(J104="Fail",ISBLANK(J104)),INDEX('Issue Code Table'!C:C,MATCH(N:N,'Issue Code Table'!A:A,0)),IF(M104="Critical",6,IF(M104="Significant",5,IF(M104="Moderate",3,2))))</f>
        <v>4</v>
      </c>
    </row>
    <row r="105" spans="1:27" customFormat="1" ht="75" x14ac:dyDescent="0.35">
      <c r="A105" s="236" t="s">
        <v>3013</v>
      </c>
      <c r="B105" s="257" t="s">
        <v>373</v>
      </c>
      <c r="C105" s="261" t="s">
        <v>374</v>
      </c>
      <c r="D105" s="236" t="s">
        <v>245</v>
      </c>
      <c r="E105" s="196" t="s">
        <v>3014</v>
      </c>
      <c r="F105" s="196" t="s">
        <v>1423</v>
      </c>
      <c r="G105" s="196" t="s">
        <v>3015</v>
      </c>
      <c r="H105" s="196" t="s">
        <v>3016</v>
      </c>
      <c r="I105" s="257"/>
      <c r="J105" s="257"/>
      <c r="K105" s="257" t="s">
        <v>3017</v>
      </c>
      <c r="L105" s="258"/>
      <c r="M105" s="258" t="s">
        <v>157</v>
      </c>
      <c r="N105" s="260" t="s">
        <v>200</v>
      </c>
      <c r="O105" s="241" t="s">
        <v>201</v>
      </c>
      <c r="P105" s="102"/>
      <c r="Q105" s="258" t="s">
        <v>1416</v>
      </c>
      <c r="R105" s="258" t="s">
        <v>1417</v>
      </c>
      <c r="S105" s="196" t="s">
        <v>3018</v>
      </c>
      <c r="T105" s="196" t="s">
        <v>3019</v>
      </c>
      <c r="U105" s="196" t="s">
        <v>3020</v>
      </c>
      <c r="V105" s="236"/>
      <c r="W105" s="103"/>
      <c r="Y105" s="103"/>
      <c r="AA105" s="243">
        <f>IF(OR(J105="Fail",ISBLANK(J105)),INDEX('Issue Code Table'!C:C,MATCH(N:N,'Issue Code Table'!A:A,0)),IF(M105="Critical",6,IF(M105="Significant",5,IF(M105="Moderate",3,2))))</f>
        <v>4</v>
      </c>
    </row>
    <row r="106" spans="1:27" customFormat="1" ht="87.5" x14ac:dyDescent="0.35">
      <c r="A106" s="236" t="s">
        <v>3021</v>
      </c>
      <c r="B106" s="236" t="s">
        <v>3022</v>
      </c>
      <c r="C106" s="263" t="s">
        <v>3023</v>
      </c>
      <c r="D106" s="236" t="s">
        <v>231</v>
      </c>
      <c r="E106" s="196" t="s">
        <v>3024</v>
      </c>
      <c r="F106" s="196" t="s">
        <v>3025</v>
      </c>
      <c r="G106" s="196" t="s">
        <v>3026</v>
      </c>
      <c r="H106" s="196" t="s">
        <v>3027</v>
      </c>
      <c r="I106" s="257"/>
      <c r="J106" s="257"/>
      <c r="K106" s="257" t="s">
        <v>3028</v>
      </c>
      <c r="L106" s="258"/>
      <c r="M106" s="258" t="s">
        <v>157</v>
      </c>
      <c r="N106" s="260" t="s">
        <v>1401</v>
      </c>
      <c r="O106" s="241" t="s">
        <v>3000</v>
      </c>
      <c r="P106" s="102"/>
      <c r="Q106" s="258" t="s">
        <v>1416</v>
      </c>
      <c r="R106" s="258" t="s">
        <v>1427</v>
      </c>
      <c r="S106" s="196" t="s">
        <v>1405</v>
      </c>
      <c r="T106" s="196" t="s">
        <v>3029</v>
      </c>
      <c r="U106" s="196" t="s">
        <v>3030</v>
      </c>
      <c r="V106" s="236"/>
      <c r="W106" s="103"/>
      <c r="Y106" s="103"/>
      <c r="AA106" s="243">
        <f>IF(OR(J106="Fail",ISBLANK(J106)),INDEX('Issue Code Table'!C:C,MATCH(N:N,'Issue Code Table'!A:A,0)),IF(M106="Critical",6,IF(M106="Significant",5,IF(M106="Moderate",3,2))))</f>
        <v>4</v>
      </c>
    </row>
    <row r="107" spans="1:27" customFormat="1" ht="175" x14ac:dyDescent="0.35">
      <c r="A107" s="236" t="s">
        <v>3031</v>
      </c>
      <c r="B107" s="257" t="s">
        <v>203</v>
      </c>
      <c r="C107" s="261" t="s">
        <v>204</v>
      </c>
      <c r="D107" s="236" t="s">
        <v>245</v>
      </c>
      <c r="E107" s="196" t="s">
        <v>3032</v>
      </c>
      <c r="F107" s="196" t="s">
        <v>3033</v>
      </c>
      <c r="G107" s="196" t="s">
        <v>3034</v>
      </c>
      <c r="H107" s="196" t="s">
        <v>3035</v>
      </c>
      <c r="I107" s="257"/>
      <c r="J107" s="257"/>
      <c r="K107" s="257" t="s">
        <v>3036</v>
      </c>
      <c r="L107" s="258"/>
      <c r="M107" s="258" t="s">
        <v>146</v>
      </c>
      <c r="N107" s="260" t="s">
        <v>380</v>
      </c>
      <c r="O107" s="241" t="s">
        <v>1888</v>
      </c>
      <c r="P107" s="102"/>
      <c r="Q107" s="258" t="s">
        <v>1566</v>
      </c>
      <c r="R107" s="258" t="s">
        <v>1567</v>
      </c>
      <c r="S107" s="196" t="s">
        <v>3037</v>
      </c>
      <c r="T107" s="196" t="s">
        <v>3038</v>
      </c>
      <c r="U107" s="196" t="s">
        <v>3039</v>
      </c>
      <c r="V107" s="236" t="s">
        <v>3040</v>
      </c>
      <c r="W107" s="103"/>
      <c r="Y107" s="103"/>
      <c r="AA107" s="243">
        <f>IF(OR(J107="Fail",ISBLANK(J107)),INDEX('Issue Code Table'!C:C,MATCH(N:N,'Issue Code Table'!A:A,0)),IF(M107="Critical",6,IF(M107="Significant",5,IF(M107="Moderate",3,2))))</f>
        <v>5</v>
      </c>
    </row>
    <row r="108" spans="1:27" customFormat="1" ht="100" x14ac:dyDescent="0.35">
      <c r="A108" s="236" t="s">
        <v>3041</v>
      </c>
      <c r="B108" s="236" t="s">
        <v>526</v>
      </c>
      <c r="C108" s="263" t="s">
        <v>1348</v>
      </c>
      <c r="D108" s="236" t="s">
        <v>245</v>
      </c>
      <c r="E108" s="196" t="s">
        <v>3042</v>
      </c>
      <c r="F108" s="196" t="s">
        <v>3043</v>
      </c>
      <c r="G108" s="196" t="s">
        <v>3044</v>
      </c>
      <c r="H108" s="196" t="s">
        <v>3045</v>
      </c>
      <c r="I108" s="257"/>
      <c r="J108" s="257"/>
      <c r="K108" s="257" t="s">
        <v>3046</v>
      </c>
      <c r="L108" s="258"/>
      <c r="M108" s="258" t="s">
        <v>146</v>
      </c>
      <c r="N108" s="260" t="s">
        <v>251</v>
      </c>
      <c r="O108" s="241" t="s">
        <v>252</v>
      </c>
      <c r="P108" s="102"/>
      <c r="Q108" s="258" t="s">
        <v>1566</v>
      </c>
      <c r="R108" s="258" t="s">
        <v>1577</v>
      </c>
      <c r="S108" s="196" t="s">
        <v>3047</v>
      </c>
      <c r="T108" s="196" t="s">
        <v>3048</v>
      </c>
      <c r="U108" s="196" t="s">
        <v>3049</v>
      </c>
      <c r="V108" s="240" t="s">
        <v>3050</v>
      </c>
      <c r="W108" s="103"/>
      <c r="Y108" s="103"/>
      <c r="AA108" s="243">
        <f>IF(OR(J108="Fail",ISBLANK(J108)),INDEX('Issue Code Table'!C:C,MATCH(N:N,'Issue Code Table'!A:A,0)),IF(M108="Critical",6,IF(M108="Significant",5,IF(M108="Moderate",3,2))))</f>
        <v>5</v>
      </c>
    </row>
    <row r="109" spans="1:27" customFormat="1" ht="100" x14ac:dyDescent="0.35">
      <c r="A109" s="236" t="s">
        <v>3051</v>
      </c>
      <c r="B109" s="257" t="s">
        <v>211</v>
      </c>
      <c r="C109" s="261" t="s">
        <v>2984</v>
      </c>
      <c r="D109" s="236" t="s">
        <v>245</v>
      </c>
      <c r="E109" s="196" t="s">
        <v>3052</v>
      </c>
      <c r="F109" s="196" t="s">
        <v>3053</v>
      </c>
      <c r="G109" s="196" t="s">
        <v>3054</v>
      </c>
      <c r="H109" s="196" t="s">
        <v>3055</v>
      </c>
      <c r="I109" s="257"/>
      <c r="J109" s="257"/>
      <c r="K109" s="257" t="s">
        <v>3056</v>
      </c>
      <c r="L109" s="258"/>
      <c r="M109" s="258" t="s">
        <v>146</v>
      </c>
      <c r="N109" s="260" t="s">
        <v>1449</v>
      </c>
      <c r="O109" s="241" t="s">
        <v>3057</v>
      </c>
      <c r="P109" s="102"/>
      <c r="Q109" s="258" t="s">
        <v>1566</v>
      </c>
      <c r="R109" s="258" t="s">
        <v>1588</v>
      </c>
      <c r="S109" s="196" t="s">
        <v>3058</v>
      </c>
      <c r="T109" s="196" t="s">
        <v>3059</v>
      </c>
      <c r="U109" s="196" t="s">
        <v>3060</v>
      </c>
      <c r="V109" s="240" t="s">
        <v>3061</v>
      </c>
      <c r="W109" s="103"/>
      <c r="Y109" s="103"/>
      <c r="AA109" s="243">
        <f>IF(OR(J109="Fail",ISBLANK(J109)),INDEX('Issue Code Table'!C:C,MATCH(N:N,'Issue Code Table'!A:A,0)),IF(M109="Critical",6,IF(M109="Significant",5,IF(M109="Moderate",3,2))))</f>
        <v>5</v>
      </c>
    </row>
    <row r="110" spans="1:27" customFormat="1" ht="137.5" x14ac:dyDescent="0.35">
      <c r="A110" s="236" t="s">
        <v>3062</v>
      </c>
      <c r="B110" s="257" t="s">
        <v>373</v>
      </c>
      <c r="C110" s="261" t="s">
        <v>374</v>
      </c>
      <c r="D110" s="236" t="s">
        <v>245</v>
      </c>
      <c r="E110" s="196" t="s">
        <v>1559</v>
      </c>
      <c r="F110" s="196" t="s">
        <v>3063</v>
      </c>
      <c r="G110" s="196" t="s">
        <v>3064</v>
      </c>
      <c r="H110" s="196" t="s">
        <v>3065</v>
      </c>
      <c r="I110" s="257"/>
      <c r="J110" s="257"/>
      <c r="K110" s="257" t="s">
        <v>1563</v>
      </c>
      <c r="L110" s="249"/>
      <c r="M110" s="258" t="s">
        <v>157</v>
      </c>
      <c r="N110" s="260" t="s">
        <v>1564</v>
      </c>
      <c r="O110" s="241" t="s">
        <v>1565</v>
      </c>
      <c r="P110" s="102"/>
      <c r="Q110" s="258" t="s">
        <v>1650</v>
      </c>
      <c r="R110" s="258" t="s">
        <v>1651</v>
      </c>
      <c r="S110" s="196" t="s">
        <v>3066</v>
      </c>
      <c r="T110" s="196" t="s">
        <v>3067</v>
      </c>
      <c r="U110" s="196" t="s">
        <v>3068</v>
      </c>
      <c r="V110" s="236"/>
      <c r="W110" s="103"/>
      <c r="Y110" s="103"/>
      <c r="AA110" s="243">
        <f>IF(OR(J110="Fail",ISBLANK(J110)),INDEX('Issue Code Table'!C:C,MATCH(N:N,'Issue Code Table'!A:A,0)),IF(M110="Critical",6,IF(M110="Significant",5,IF(M110="Moderate",3,2))))</f>
        <v>4</v>
      </c>
    </row>
    <row r="111" spans="1:27" customFormat="1" ht="100" x14ac:dyDescent="0.35">
      <c r="A111" s="236" t="s">
        <v>3069</v>
      </c>
      <c r="B111" s="257" t="s">
        <v>526</v>
      </c>
      <c r="C111" s="261" t="s">
        <v>1348</v>
      </c>
      <c r="D111" s="236" t="s">
        <v>245</v>
      </c>
      <c r="E111" s="196" t="s">
        <v>1572</v>
      </c>
      <c r="F111" s="196" t="s">
        <v>3070</v>
      </c>
      <c r="G111" s="196" t="s">
        <v>3071</v>
      </c>
      <c r="H111" s="196" t="s">
        <v>1575</v>
      </c>
      <c r="I111" s="257"/>
      <c r="J111" s="257"/>
      <c r="K111" s="257" t="s">
        <v>1576</v>
      </c>
      <c r="L111" s="249"/>
      <c r="M111" s="258" t="s">
        <v>146</v>
      </c>
      <c r="N111" s="260" t="s">
        <v>380</v>
      </c>
      <c r="O111" s="241" t="s">
        <v>381</v>
      </c>
      <c r="P111" s="102"/>
      <c r="Q111" s="258" t="s">
        <v>1650</v>
      </c>
      <c r="R111" s="258" t="s">
        <v>1663</v>
      </c>
      <c r="S111" s="196" t="s">
        <v>1578</v>
      </c>
      <c r="T111" s="196" t="s">
        <v>3072</v>
      </c>
      <c r="U111" s="196" t="s">
        <v>3073</v>
      </c>
      <c r="V111" s="236" t="s">
        <v>1581</v>
      </c>
      <c r="W111" s="103"/>
      <c r="Y111" s="103"/>
      <c r="AA111" s="243">
        <f>IF(OR(J111="Fail",ISBLANK(J111)),INDEX('Issue Code Table'!C:C,MATCH(N:N,'Issue Code Table'!A:A,0)),IF(M111="Critical",6,IF(M111="Significant",5,IF(M111="Moderate",3,2))))</f>
        <v>5</v>
      </c>
    </row>
    <row r="112" spans="1:27" customFormat="1" ht="112.5" x14ac:dyDescent="0.35">
      <c r="A112" s="236" t="s">
        <v>3074</v>
      </c>
      <c r="B112" s="257" t="s">
        <v>526</v>
      </c>
      <c r="C112" s="261" t="s">
        <v>1348</v>
      </c>
      <c r="D112" s="236" t="s">
        <v>245</v>
      </c>
      <c r="E112" s="196" t="s">
        <v>1583</v>
      </c>
      <c r="F112" s="196" t="s">
        <v>3075</v>
      </c>
      <c r="G112" s="196" t="s">
        <v>3076</v>
      </c>
      <c r="H112" s="196" t="s">
        <v>1586</v>
      </c>
      <c r="I112" s="257"/>
      <c r="J112" s="257"/>
      <c r="K112" s="257" t="s">
        <v>1587</v>
      </c>
      <c r="L112" s="249"/>
      <c r="M112" s="258" t="s">
        <v>146</v>
      </c>
      <c r="N112" s="260" t="s">
        <v>380</v>
      </c>
      <c r="O112" s="241" t="s">
        <v>381</v>
      </c>
      <c r="P112" s="102"/>
      <c r="Q112" s="258" t="s">
        <v>1650</v>
      </c>
      <c r="R112" s="258" t="s">
        <v>1674</v>
      </c>
      <c r="S112" s="196" t="s">
        <v>1589</v>
      </c>
      <c r="T112" s="196" t="s">
        <v>3077</v>
      </c>
      <c r="U112" s="196" t="s">
        <v>3078</v>
      </c>
      <c r="V112" s="236" t="s">
        <v>1592</v>
      </c>
      <c r="W112" s="103"/>
      <c r="Y112" s="103"/>
      <c r="AA112" s="243">
        <f>IF(OR(J112="Fail",ISBLANK(J112)),INDEX('Issue Code Table'!C:C,MATCH(N:N,'Issue Code Table'!A:A,0)),IF(M112="Critical",6,IF(M112="Significant",5,IF(M112="Moderate",3,2))))</f>
        <v>5</v>
      </c>
    </row>
    <row r="113" spans="1:27" customFormat="1" ht="112.5" x14ac:dyDescent="0.35">
      <c r="A113" s="236" t="s">
        <v>3079</v>
      </c>
      <c r="B113" s="257" t="s">
        <v>526</v>
      </c>
      <c r="C113" s="261" t="s">
        <v>1348</v>
      </c>
      <c r="D113" s="236" t="s">
        <v>245</v>
      </c>
      <c r="E113" s="196" t="s">
        <v>1594</v>
      </c>
      <c r="F113" s="196" t="s">
        <v>3080</v>
      </c>
      <c r="G113" s="196" t="s">
        <v>3081</v>
      </c>
      <c r="H113" s="196" t="s">
        <v>1597</v>
      </c>
      <c r="I113" s="257"/>
      <c r="J113" s="257"/>
      <c r="K113" s="257" t="s">
        <v>1598</v>
      </c>
      <c r="L113" s="249"/>
      <c r="M113" s="258" t="s">
        <v>146</v>
      </c>
      <c r="N113" s="260" t="s">
        <v>380</v>
      </c>
      <c r="O113" s="241" t="s">
        <v>381</v>
      </c>
      <c r="P113" s="102"/>
      <c r="Q113" s="258" t="s">
        <v>1650</v>
      </c>
      <c r="R113" s="258" t="s">
        <v>1684</v>
      </c>
      <c r="S113" s="196" t="s">
        <v>1589</v>
      </c>
      <c r="T113" s="196" t="s">
        <v>3082</v>
      </c>
      <c r="U113" s="196" t="s">
        <v>3083</v>
      </c>
      <c r="V113" s="236" t="s">
        <v>1602</v>
      </c>
      <c r="W113" s="103"/>
      <c r="Y113" s="103"/>
      <c r="AA113" s="243">
        <f>IF(OR(J113="Fail",ISBLANK(J113)),INDEX('Issue Code Table'!C:C,MATCH(N:N,'Issue Code Table'!A:A,0)),IF(M113="Critical",6,IF(M113="Significant",5,IF(M113="Moderate",3,2))))</f>
        <v>5</v>
      </c>
    </row>
    <row r="114" spans="1:27" customFormat="1" ht="125" x14ac:dyDescent="0.35">
      <c r="A114" s="236" t="s">
        <v>3084</v>
      </c>
      <c r="B114" s="257" t="s">
        <v>526</v>
      </c>
      <c r="C114" s="261" t="s">
        <v>1348</v>
      </c>
      <c r="D114" s="236" t="s">
        <v>245</v>
      </c>
      <c r="E114" s="196" t="s">
        <v>1604</v>
      </c>
      <c r="F114" s="196" t="s">
        <v>3085</v>
      </c>
      <c r="G114" s="196" t="s">
        <v>3086</v>
      </c>
      <c r="H114" s="196" t="s">
        <v>1607</v>
      </c>
      <c r="I114" s="257"/>
      <c r="J114" s="257"/>
      <c r="K114" s="257" t="s">
        <v>1608</v>
      </c>
      <c r="L114" s="249"/>
      <c r="M114" s="258" t="s">
        <v>146</v>
      </c>
      <c r="N114" s="260" t="s">
        <v>380</v>
      </c>
      <c r="O114" s="241" t="s">
        <v>381</v>
      </c>
      <c r="P114" s="102"/>
      <c r="Q114" s="258" t="s">
        <v>1650</v>
      </c>
      <c r="R114" s="258" t="s">
        <v>1698</v>
      </c>
      <c r="S114" s="196" t="s">
        <v>1589</v>
      </c>
      <c r="T114" s="196" t="s">
        <v>3087</v>
      </c>
      <c r="U114" s="196" t="s">
        <v>3088</v>
      </c>
      <c r="V114" s="236" t="s">
        <v>1612</v>
      </c>
      <c r="W114" s="103"/>
      <c r="Y114" s="103"/>
      <c r="AA114" s="243">
        <f>IF(OR(J114="Fail",ISBLANK(J114)),INDEX('Issue Code Table'!C:C,MATCH(N:N,'Issue Code Table'!A:A,0)),IF(M114="Critical",6,IF(M114="Significant",5,IF(M114="Moderate",3,2))))</f>
        <v>5</v>
      </c>
    </row>
    <row r="115" spans="1:27" customFormat="1" ht="125" x14ac:dyDescent="0.35">
      <c r="A115" s="236" t="s">
        <v>3089</v>
      </c>
      <c r="B115" s="257" t="s">
        <v>526</v>
      </c>
      <c r="C115" s="261" t="s">
        <v>1348</v>
      </c>
      <c r="D115" s="236" t="s">
        <v>245</v>
      </c>
      <c r="E115" s="196" t="s">
        <v>1614</v>
      </c>
      <c r="F115" s="196" t="s">
        <v>3090</v>
      </c>
      <c r="G115" s="196" t="s">
        <v>3091</v>
      </c>
      <c r="H115" s="196" t="s">
        <v>1617</v>
      </c>
      <c r="I115" s="257"/>
      <c r="J115" s="257"/>
      <c r="K115" s="257" t="s">
        <v>1618</v>
      </c>
      <c r="L115" s="249"/>
      <c r="M115" s="258" t="s">
        <v>146</v>
      </c>
      <c r="N115" s="260" t="s">
        <v>380</v>
      </c>
      <c r="O115" s="241" t="s">
        <v>381</v>
      </c>
      <c r="P115" s="102"/>
      <c r="Q115" s="258" t="s">
        <v>1650</v>
      </c>
      <c r="R115" s="258" t="s">
        <v>1709</v>
      </c>
      <c r="S115" s="196" t="s">
        <v>1589</v>
      </c>
      <c r="T115" s="196" t="s">
        <v>3092</v>
      </c>
      <c r="U115" s="196" t="s">
        <v>3093</v>
      </c>
      <c r="V115" s="236" t="s">
        <v>1622</v>
      </c>
      <c r="W115" s="103"/>
      <c r="Y115" s="103"/>
      <c r="AA115" s="243">
        <f>IF(OR(J115="Fail",ISBLANK(J115)),INDEX('Issue Code Table'!C:C,MATCH(N:N,'Issue Code Table'!A:A,0)),IF(M115="Critical",6,IF(M115="Significant",5,IF(M115="Moderate",3,2))))</f>
        <v>5</v>
      </c>
    </row>
    <row r="116" spans="1:27" customFormat="1" ht="150" x14ac:dyDescent="0.35">
      <c r="A116" s="236" t="s">
        <v>3094</v>
      </c>
      <c r="B116" s="257" t="s">
        <v>526</v>
      </c>
      <c r="C116" s="261" t="s">
        <v>1348</v>
      </c>
      <c r="D116" s="236" t="s">
        <v>245</v>
      </c>
      <c r="E116" s="196" t="s">
        <v>1624</v>
      </c>
      <c r="F116" s="196" t="s">
        <v>3095</v>
      </c>
      <c r="G116" s="196" t="s">
        <v>3096</v>
      </c>
      <c r="H116" s="196" t="s">
        <v>1627</v>
      </c>
      <c r="I116" s="257"/>
      <c r="J116" s="257"/>
      <c r="K116" s="257" t="s">
        <v>1628</v>
      </c>
      <c r="L116" s="249"/>
      <c r="M116" s="258" t="s">
        <v>146</v>
      </c>
      <c r="N116" s="260" t="s">
        <v>380</v>
      </c>
      <c r="O116" s="241" t="s">
        <v>381</v>
      </c>
      <c r="P116" s="102"/>
      <c r="Q116" s="258" t="s">
        <v>1650</v>
      </c>
      <c r="R116" s="258" t="s">
        <v>1720</v>
      </c>
      <c r="S116" s="196" t="s">
        <v>1589</v>
      </c>
      <c r="T116" s="196" t="s">
        <v>3097</v>
      </c>
      <c r="U116" s="196" t="s">
        <v>3098</v>
      </c>
      <c r="V116" s="236" t="s">
        <v>1632</v>
      </c>
      <c r="W116" s="103"/>
      <c r="Y116" s="103"/>
      <c r="AA116" s="243">
        <f>IF(OR(J116="Fail",ISBLANK(J116)),INDEX('Issue Code Table'!C:C,MATCH(N:N,'Issue Code Table'!A:A,0)),IF(M116="Critical",6,IF(M116="Significant",5,IF(M116="Moderate",3,2))))</f>
        <v>5</v>
      </c>
    </row>
    <row r="117" spans="1:27" customFormat="1" ht="175" x14ac:dyDescent="0.35">
      <c r="A117" s="236" t="s">
        <v>3099</v>
      </c>
      <c r="B117" s="236" t="s">
        <v>282</v>
      </c>
      <c r="C117" s="263" t="s">
        <v>283</v>
      </c>
      <c r="D117" s="236" t="s">
        <v>245</v>
      </c>
      <c r="E117" s="196" t="s">
        <v>3100</v>
      </c>
      <c r="F117" s="196" t="s">
        <v>3101</v>
      </c>
      <c r="G117" s="196" t="s">
        <v>3102</v>
      </c>
      <c r="H117" s="196" t="s">
        <v>3103</v>
      </c>
      <c r="I117" s="257"/>
      <c r="J117" s="257"/>
      <c r="K117" s="257" t="s">
        <v>3104</v>
      </c>
      <c r="L117" s="249"/>
      <c r="M117" s="258" t="s">
        <v>146</v>
      </c>
      <c r="N117" s="260" t="s">
        <v>380</v>
      </c>
      <c r="O117" s="241" t="s">
        <v>381</v>
      </c>
      <c r="P117" s="102"/>
      <c r="Q117" s="258" t="s">
        <v>1650</v>
      </c>
      <c r="R117" s="258" t="s">
        <v>1734</v>
      </c>
      <c r="S117" s="196" t="s">
        <v>1640</v>
      </c>
      <c r="T117" s="196" t="s">
        <v>3105</v>
      </c>
      <c r="U117" s="196" t="s">
        <v>3106</v>
      </c>
      <c r="V117" s="236" t="s">
        <v>1643</v>
      </c>
      <c r="W117" s="103"/>
      <c r="Y117" s="103"/>
      <c r="AA117" s="243">
        <f>IF(OR(J117="Fail",ISBLANK(J117)),INDEX('Issue Code Table'!C:C,MATCH(N:N,'Issue Code Table'!A:A,0)),IF(M117="Critical",6,IF(M117="Significant",5,IF(M117="Moderate",3,2))))</f>
        <v>5</v>
      </c>
    </row>
    <row r="118" spans="1:27" customFormat="1" ht="175" x14ac:dyDescent="0.35">
      <c r="A118" s="236" t="s">
        <v>3107</v>
      </c>
      <c r="B118" s="236" t="s">
        <v>282</v>
      </c>
      <c r="C118" s="263" t="s">
        <v>283</v>
      </c>
      <c r="D118" s="236" t="s">
        <v>245</v>
      </c>
      <c r="E118" s="196" t="s">
        <v>3108</v>
      </c>
      <c r="F118" s="196" t="s">
        <v>3109</v>
      </c>
      <c r="G118" s="196" t="s">
        <v>3110</v>
      </c>
      <c r="H118" s="196" t="s">
        <v>3111</v>
      </c>
      <c r="I118" s="257"/>
      <c r="J118" s="257"/>
      <c r="K118" s="257" t="s">
        <v>3112</v>
      </c>
      <c r="L118" s="249"/>
      <c r="M118" s="258" t="s">
        <v>146</v>
      </c>
      <c r="N118" s="260" t="s">
        <v>251</v>
      </c>
      <c r="O118" s="241" t="s">
        <v>252</v>
      </c>
      <c r="P118" s="102"/>
      <c r="Q118" s="258" t="s">
        <v>1650</v>
      </c>
      <c r="R118" s="258" t="s">
        <v>1746</v>
      </c>
      <c r="S118" s="196" t="s">
        <v>3113</v>
      </c>
      <c r="T118" s="196" t="s">
        <v>3114</v>
      </c>
      <c r="U118" s="196" t="s">
        <v>3115</v>
      </c>
      <c r="V118" s="236" t="s">
        <v>3116</v>
      </c>
      <c r="W118" s="103"/>
      <c r="Y118" s="103"/>
      <c r="AA118" s="243">
        <f>IF(OR(J118="Fail",ISBLANK(J118)),INDEX('Issue Code Table'!C:C,MATCH(N:N,'Issue Code Table'!A:A,0)),IF(M118="Critical",6,IF(M118="Significant",5,IF(M118="Moderate",3,2))))</f>
        <v>5</v>
      </c>
    </row>
    <row r="119" spans="1:27" customFormat="1" ht="75" x14ac:dyDescent="0.35">
      <c r="A119" s="236" t="s">
        <v>3117</v>
      </c>
      <c r="B119" s="257" t="s">
        <v>526</v>
      </c>
      <c r="C119" s="267" t="s">
        <v>527</v>
      </c>
      <c r="D119" s="236" t="s">
        <v>245</v>
      </c>
      <c r="E119" s="196" t="s">
        <v>1645</v>
      </c>
      <c r="F119" s="196" t="s">
        <v>3118</v>
      </c>
      <c r="G119" s="196" t="s">
        <v>3119</v>
      </c>
      <c r="H119" s="196" t="s">
        <v>3120</v>
      </c>
      <c r="I119" s="257"/>
      <c r="J119" s="257"/>
      <c r="K119" s="257" t="s">
        <v>3121</v>
      </c>
      <c r="L119" s="249"/>
      <c r="M119" s="258" t="s">
        <v>146</v>
      </c>
      <c r="N119" s="260" t="s">
        <v>380</v>
      </c>
      <c r="O119" s="241" t="s">
        <v>381</v>
      </c>
      <c r="P119" s="102"/>
      <c r="Q119" s="258" t="s">
        <v>1836</v>
      </c>
      <c r="R119" s="258" t="s">
        <v>1837</v>
      </c>
      <c r="S119" s="196" t="s">
        <v>1652</v>
      </c>
      <c r="T119" s="196" t="s">
        <v>3122</v>
      </c>
      <c r="U119" s="196" t="s">
        <v>3123</v>
      </c>
      <c r="V119" s="236" t="s">
        <v>1655</v>
      </c>
      <c r="W119" s="103"/>
      <c r="Y119" s="103"/>
      <c r="AA119" s="243">
        <f>IF(OR(J119="Fail",ISBLANK(J119)),INDEX('Issue Code Table'!C:C,MATCH(N:N,'Issue Code Table'!A:A,0)),IF(M119="Critical",6,IF(M119="Significant",5,IF(M119="Moderate",3,2))))</f>
        <v>5</v>
      </c>
    </row>
    <row r="120" spans="1:27" customFormat="1" ht="150" x14ac:dyDescent="0.35">
      <c r="A120" s="236" t="s">
        <v>3124</v>
      </c>
      <c r="B120" s="257" t="s">
        <v>526</v>
      </c>
      <c r="C120" s="267" t="s">
        <v>527</v>
      </c>
      <c r="D120" s="236" t="s">
        <v>245</v>
      </c>
      <c r="E120" s="196" t="s">
        <v>1715</v>
      </c>
      <c r="F120" s="196" t="s">
        <v>3125</v>
      </c>
      <c r="G120" s="196" t="s">
        <v>3126</v>
      </c>
      <c r="H120" s="196" t="s">
        <v>1718</v>
      </c>
      <c r="I120" s="257"/>
      <c r="J120" s="257"/>
      <c r="K120" s="257" t="s">
        <v>1719</v>
      </c>
      <c r="L120" s="249"/>
      <c r="M120" s="258" t="s">
        <v>146</v>
      </c>
      <c r="N120" s="260" t="s">
        <v>380</v>
      </c>
      <c r="O120" s="241" t="s">
        <v>381</v>
      </c>
      <c r="P120" s="102"/>
      <c r="Q120" s="258" t="s">
        <v>1836</v>
      </c>
      <c r="R120" s="258" t="s">
        <v>3127</v>
      </c>
      <c r="S120" s="196" t="s">
        <v>3128</v>
      </c>
      <c r="T120" s="196" t="s">
        <v>3129</v>
      </c>
      <c r="U120" s="196" t="s">
        <v>3130</v>
      </c>
      <c r="V120" s="236" t="s">
        <v>1724</v>
      </c>
      <c r="W120" s="103"/>
      <c r="Y120" s="103"/>
      <c r="AA120" s="243">
        <f>IF(OR(J120="Fail",ISBLANK(J120)),INDEX('Issue Code Table'!C:C,MATCH(N:N,'Issue Code Table'!A:A,0)),IF(M120="Critical",6,IF(M120="Significant",5,IF(M120="Moderate",3,2))))</f>
        <v>5</v>
      </c>
    </row>
    <row r="121" spans="1:27" customFormat="1" ht="150" x14ac:dyDescent="0.35">
      <c r="A121" s="236" t="s">
        <v>3131</v>
      </c>
      <c r="B121" s="257" t="s">
        <v>1105</v>
      </c>
      <c r="C121" s="261" t="s">
        <v>1106</v>
      </c>
      <c r="D121" s="236" t="s">
        <v>245</v>
      </c>
      <c r="E121" s="196" t="s">
        <v>1727</v>
      </c>
      <c r="F121" s="196" t="s">
        <v>3132</v>
      </c>
      <c r="G121" s="196" t="s">
        <v>3133</v>
      </c>
      <c r="H121" s="196" t="s">
        <v>3134</v>
      </c>
      <c r="I121" s="257"/>
      <c r="J121" s="257"/>
      <c r="K121" s="257" t="s">
        <v>3135</v>
      </c>
      <c r="L121" s="249"/>
      <c r="M121" s="258" t="s">
        <v>146</v>
      </c>
      <c r="N121" s="260" t="s">
        <v>1732</v>
      </c>
      <c r="O121" s="241" t="s">
        <v>1733</v>
      </c>
      <c r="P121" s="102"/>
      <c r="Q121" s="258" t="s">
        <v>1836</v>
      </c>
      <c r="R121" s="258" t="s">
        <v>3136</v>
      </c>
      <c r="S121" s="196" t="s">
        <v>3137</v>
      </c>
      <c r="T121" s="196" t="s">
        <v>3138</v>
      </c>
      <c r="U121" s="196" t="s">
        <v>3139</v>
      </c>
      <c r="V121" s="236" t="s">
        <v>3140</v>
      </c>
      <c r="W121" s="103"/>
      <c r="Y121" s="103"/>
      <c r="AA121" s="243">
        <f>IF(OR(J121="Fail",ISBLANK(J121)),INDEX('Issue Code Table'!C:C,MATCH(N:N,'Issue Code Table'!A:A,0)),IF(M121="Critical",6,IF(M121="Significant",5,IF(M121="Moderate",3,2))))</f>
        <v>6</v>
      </c>
    </row>
    <row r="122" spans="1:27" customFormat="1" ht="150" x14ac:dyDescent="0.35">
      <c r="A122" s="236" t="s">
        <v>3141</v>
      </c>
      <c r="B122" s="257" t="s">
        <v>1105</v>
      </c>
      <c r="C122" s="261" t="s">
        <v>1106</v>
      </c>
      <c r="D122" s="236" t="s">
        <v>245</v>
      </c>
      <c r="E122" s="196" t="s">
        <v>1726</v>
      </c>
      <c r="F122" s="196" t="s">
        <v>3142</v>
      </c>
      <c r="G122" s="196" t="s">
        <v>3143</v>
      </c>
      <c r="H122" s="196" t="s">
        <v>1743</v>
      </c>
      <c r="I122" s="257"/>
      <c r="J122" s="257"/>
      <c r="K122" s="257" t="s">
        <v>1744</v>
      </c>
      <c r="L122" s="249" t="s">
        <v>1745</v>
      </c>
      <c r="M122" s="258" t="s">
        <v>146</v>
      </c>
      <c r="N122" s="260" t="s">
        <v>533</v>
      </c>
      <c r="O122" s="241" t="s">
        <v>534</v>
      </c>
      <c r="P122" s="102"/>
      <c r="Q122" s="258" t="s">
        <v>1836</v>
      </c>
      <c r="R122" s="258" t="s">
        <v>3144</v>
      </c>
      <c r="S122" s="196" t="s">
        <v>1747</v>
      </c>
      <c r="T122" s="196" t="s">
        <v>3145</v>
      </c>
      <c r="U122" s="196" t="s">
        <v>3146</v>
      </c>
      <c r="V122" s="236" t="s">
        <v>1750</v>
      </c>
      <c r="W122" s="103"/>
      <c r="Y122" s="103"/>
      <c r="AA122" s="243">
        <f>IF(OR(J122="Fail",ISBLANK(J122)),INDEX('Issue Code Table'!C:C,MATCH(N:N,'Issue Code Table'!A:A,0)),IF(M122="Critical",6,IF(M122="Significant",5,IF(M122="Moderate",3,2))))</f>
        <v>7</v>
      </c>
    </row>
    <row r="123" spans="1:27" customFormat="1" ht="150" x14ac:dyDescent="0.35">
      <c r="A123" s="236" t="s">
        <v>3147</v>
      </c>
      <c r="B123" s="257" t="s">
        <v>373</v>
      </c>
      <c r="C123" s="261" t="s">
        <v>374</v>
      </c>
      <c r="D123" s="236" t="s">
        <v>245</v>
      </c>
      <c r="E123" s="196" t="s">
        <v>3148</v>
      </c>
      <c r="F123" s="196" t="s">
        <v>3149</v>
      </c>
      <c r="G123" s="196" t="s">
        <v>3150</v>
      </c>
      <c r="H123" s="196" t="s">
        <v>1755</v>
      </c>
      <c r="I123" s="257"/>
      <c r="J123" s="257"/>
      <c r="K123" s="257" t="s">
        <v>1756</v>
      </c>
      <c r="L123" s="249"/>
      <c r="M123" s="258" t="s">
        <v>146</v>
      </c>
      <c r="N123" s="260" t="s">
        <v>251</v>
      </c>
      <c r="O123" s="241" t="s">
        <v>252</v>
      </c>
      <c r="P123" s="102"/>
      <c r="Q123" s="258" t="s">
        <v>1836</v>
      </c>
      <c r="R123" s="258" t="s">
        <v>3151</v>
      </c>
      <c r="S123" s="196" t="s">
        <v>3152</v>
      </c>
      <c r="T123" s="196" t="s">
        <v>3153</v>
      </c>
      <c r="U123" s="196" t="s">
        <v>3154</v>
      </c>
      <c r="V123" s="236" t="s">
        <v>3155</v>
      </c>
      <c r="W123" s="103"/>
      <c r="Y123" s="103"/>
      <c r="AA123" s="243">
        <f>IF(OR(J123="Fail",ISBLANK(J123)),INDEX('Issue Code Table'!C:C,MATCH(N:N,'Issue Code Table'!A:A,0)),IF(M123="Critical",6,IF(M123="Significant",5,IF(M123="Moderate",3,2))))</f>
        <v>5</v>
      </c>
    </row>
    <row r="124" spans="1:27" customFormat="1" ht="409.5" x14ac:dyDescent="0.35">
      <c r="A124" s="236" t="s">
        <v>3156</v>
      </c>
      <c r="B124" s="257" t="s">
        <v>3157</v>
      </c>
      <c r="C124" s="261" t="s">
        <v>3158</v>
      </c>
      <c r="D124" s="236" t="s">
        <v>245</v>
      </c>
      <c r="E124" s="196" t="s">
        <v>3159</v>
      </c>
      <c r="F124" s="196" t="s">
        <v>3160</v>
      </c>
      <c r="G124" s="196" t="s">
        <v>3161</v>
      </c>
      <c r="H124" s="196" t="s">
        <v>3162</v>
      </c>
      <c r="I124" s="257"/>
      <c r="J124" s="257"/>
      <c r="K124" s="257" t="s">
        <v>3163</v>
      </c>
      <c r="L124" s="103"/>
      <c r="M124" s="258" t="s">
        <v>146</v>
      </c>
      <c r="N124" s="281" t="s">
        <v>175</v>
      </c>
      <c r="O124" s="241" t="s">
        <v>176</v>
      </c>
      <c r="P124" s="102"/>
      <c r="Q124" s="258" t="s">
        <v>1836</v>
      </c>
      <c r="R124" s="258" t="s">
        <v>3164</v>
      </c>
      <c r="S124" s="196" t="s">
        <v>3165</v>
      </c>
      <c r="T124" s="196" t="s">
        <v>3166</v>
      </c>
      <c r="U124" s="196" t="s">
        <v>3167</v>
      </c>
      <c r="V124" s="240" t="s">
        <v>3168</v>
      </c>
      <c r="W124" s="103"/>
      <c r="Y124" s="103"/>
      <c r="AA124" s="243">
        <f>IF(OR(J124="Fail",ISBLANK(J124)),INDEX('Issue Code Table'!C:C,MATCH(N:N,'Issue Code Table'!A:A,0)),IF(M124="Critical",6,IF(M124="Significant",5,IF(M124="Moderate",3,2))))</f>
        <v>6</v>
      </c>
    </row>
    <row r="125" spans="1:27" customFormat="1" ht="325" x14ac:dyDescent="0.35">
      <c r="A125" s="236" t="s">
        <v>3169</v>
      </c>
      <c r="B125" s="257" t="s">
        <v>3157</v>
      </c>
      <c r="C125" s="261" t="s">
        <v>3158</v>
      </c>
      <c r="D125" s="236" t="s">
        <v>245</v>
      </c>
      <c r="E125" s="196" t="s">
        <v>3170</v>
      </c>
      <c r="F125" s="196" t="s">
        <v>3171</v>
      </c>
      <c r="G125" s="196" t="s">
        <v>3172</v>
      </c>
      <c r="H125" s="196" t="s">
        <v>3173</v>
      </c>
      <c r="I125" s="257"/>
      <c r="J125" s="257"/>
      <c r="K125" s="257" t="s">
        <v>1769</v>
      </c>
      <c r="L125" s="249"/>
      <c r="M125" s="258" t="s">
        <v>146</v>
      </c>
      <c r="N125" s="260" t="s">
        <v>1770</v>
      </c>
      <c r="O125" s="241" t="s">
        <v>1771</v>
      </c>
      <c r="P125" s="102"/>
      <c r="Q125" s="258" t="s">
        <v>1836</v>
      </c>
      <c r="R125" s="258" t="s">
        <v>3174</v>
      </c>
      <c r="S125" s="196" t="s">
        <v>3175</v>
      </c>
      <c r="T125" s="196" t="s">
        <v>3176</v>
      </c>
      <c r="U125" s="196" t="s">
        <v>1775</v>
      </c>
      <c r="V125" s="236" t="s">
        <v>3177</v>
      </c>
      <c r="W125" s="103"/>
      <c r="Y125" s="103"/>
      <c r="AA125" s="243">
        <f>IF(OR(J125="Fail",ISBLANK(J125)),INDEX('Issue Code Table'!C:C,MATCH(N:N,'Issue Code Table'!A:A,0)),IF(M125="Critical",6,IF(M125="Significant",5,IF(M125="Moderate",3,2))))</f>
        <v>6</v>
      </c>
    </row>
    <row r="126" spans="1:27" customFormat="1" ht="200" x14ac:dyDescent="0.35">
      <c r="A126" s="236" t="s">
        <v>3178</v>
      </c>
      <c r="B126" s="257" t="s">
        <v>3157</v>
      </c>
      <c r="C126" s="261" t="s">
        <v>3158</v>
      </c>
      <c r="D126" s="236" t="s">
        <v>245</v>
      </c>
      <c r="E126" s="196" t="s">
        <v>3179</v>
      </c>
      <c r="F126" s="196" t="s">
        <v>3180</v>
      </c>
      <c r="G126" s="196" t="s">
        <v>3181</v>
      </c>
      <c r="H126" s="196" t="s">
        <v>3182</v>
      </c>
      <c r="I126" s="257"/>
      <c r="J126" s="257"/>
      <c r="K126" s="257" t="s">
        <v>3183</v>
      </c>
      <c r="L126" s="249"/>
      <c r="M126" s="258" t="s">
        <v>146</v>
      </c>
      <c r="N126" s="281" t="s">
        <v>175</v>
      </c>
      <c r="O126" s="241" t="s">
        <v>176</v>
      </c>
      <c r="P126" s="102"/>
      <c r="Q126" s="258" t="s">
        <v>1836</v>
      </c>
      <c r="R126" s="258" t="s">
        <v>3184</v>
      </c>
      <c r="S126" s="196" t="s">
        <v>3185</v>
      </c>
      <c r="T126" s="196" t="s">
        <v>3186</v>
      </c>
      <c r="U126" s="196" t="s">
        <v>3187</v>
      </c>
      <c r="V126" s="240" t="s">
        <v>3188</v>
      </c>
      <c r="W126" s="103"/>
      <c r="Y126" s="103"/>
      <c r="AA126" s="243">
        <f>IF(OR(J126="Fail",ISBLANK(J126)),INDEX('Issue Code Table'!C:C,MATCH(N:N,'Issue Code Table'!A:A,0)),IF(M126="Critical",6,IF(M126="Significant",5,IF(M126="Moderate",3,2))))</f>
        <v>6</v>
      </c>
    </row>
    <row r="127" spans="1:27" customFormat="1" ht="375" x14ac:dyDescent="0.35">
      <c r="A127" s="236" t="s">
        <v>3189</v>
      </c>
      <c r="B127" s="257" t="s">
        <v>1778</v>
      </c>
      <c r="C127" s="261" t="s">
        <v>1779</v>
      </c>
      <c r="D127" s="236" t="s">
        <v>245</v>
      </c>
      <c r="E127" s="196" t="s">
        <v>1780</v>
      </c>
      <c r="F127" s="196" t="s">
        <v>3190</v>
      </c>
      <c r="G127" s="196" t="s">
        <v>3191</v>
      </c>
      <c r="H127" s="196" t="s">
        <v>3192</v>
      </c>
      <c r="I127" s="197"/>
      <c r="J127" s="282"/>
      <c r="K127" s="196" t="s">
        <v>1784</v>
      </c>
      <c r="L127" s="258"/>
      <c r="M127" s="258" t="s">
        <v>157</v>
      </c>
      <c r="N127" s="260" t="s">
        <v>1786</v>
      </c>
      <c r="O127" s="241" t="s">
        <v>1787</v>
      </c>
      <c r="P127" s="102"/>
      <c r="Q127" s="258" t="s">
        <v>1836</v>
      </c>
      <c r="R127" s="258" t="s">
        <v>3193</v>
      </c>
      <c r="S127" s="196" t="s">
        <v>3194</v>
      </c>
      <c r="T127" s="196" t="s">
        <v>3191</v>
      </c>
      <c r="U127" s="196" t="s">
        <v>3195</v>
      </c>
      <c r="V127" s="236"/>
      <c r="W127" s="103"/>
      <c r="Y127" s="103"/>
      <c r="AA127" s="243">
        <f>IF(OR(J127="Fail",ISBLANK(J127)),INDEX('Issue Code Table'!C:C,MATCH(N:N,'Issue Code Table'!A:A,0)),IF(M127="Critical",6,IF(M127="Significant",5,IF(M127="Moderate",3,2))))</f>
        <v>4</v>
      </c>
    </row>
    <row r="128" spans="1:27" customFormat="1" ht="175" x14ac:dyDescent="0.35">
      <c r="A128" s="236" t="s">
        <v>3196</v>
      </c>
      <c r="B128" s="272" t="s">
        <v>373</v>
      </c>
      <c r="C128" s="273" t="s">
        <v>374</v>
      </c>
      <c r="D128" s="236" t="s">
        <v>245</v>
      </c>
      <c r="E128" s="196" t="s">
        <v>1793</v>
      </c>
      <c r="F128" s="196" t="s">
        <v>3197</v>
      </c>
      <c r="G128" s="196" t="s">
        <v>3198</v>
      </c>
      <c r="H128" s="196" t="s">
        <v>3199</v>
      </c>
      <c r="I128" s="257"/>
      <c r="J128" s="257"/>
      <c r="K128" s="257" t="s">
        <v>1797</v>
      </c>
      <c r="L128" s="249"/>
      <c r="M128" s="258" t="s">
        <v>146</v>
      </c>
      <c r="N128" s="260" t="s">
        <v>1798</v>
      </c>
      <c r="O128" s="241" t="s">
        <v>1799</v>
      </c>
      <c r="P128" s="102"/>
      <c r="Q128" s="258" t="s">
        <v>1836</v>
      </c>
      <c r="R128" s="258" t="s">
        <v>3200</v>
      </c>
      <c r="S128" s="196" t="s">
        <v>1801</v>
      </c>
      <c r="T128" s="196" t="s">
        <v>3201</v>
      </c>
      <c r="U128" s="196" t="s">
        <v>3202</v>
      </c>
      <c r="V128" s="236" t="s">
        <v>1804</v>
      </c>
      <c r="W128" s="103"/>
      <c r="Y128" s="103"/>
      <c r="AA128" s="243">
        <f>IF(OR(J128="Fail",ISBLANK(J128)),INDEX('Issue Code Table'!C:C,MATCH(N:N,'Issue Code Table'!A:A,0)),IF(M128="Critical",6,IF(M128="Significant",5,IF(M128="Moderate",3,2))))</f>
        <v>5</v>
      </c>
    </row>
    <row r="129" spans="1:27" customFormat="1" ht="162.5" x14ac:dyDescent="0.35">
      <c r="A129" s="236" t="s">
        <v>3203</v>
      </c>
      <c r="B129" s="257" t="s">
        <v>613</v>
      </c>
      <c r="C129" s="261" t="s">
        <v>614</v>
      </c>
      <c r="D129" s="236" t="s">
        <v>245</v>
      </c>
      <c r="E129" s="196" t="s">
        <v>1817</v>
      </c>
      <c r="F129" s="196" t="s">
        <v>3204</v>
      </c>
      <c r="G129" s="196" t="s">
        <v>3205</v>
      </c>
      <c r="H129" s="196" t="s">
        <v>1820</v>
      </c>
      <c r="I129" s="257"/>
      <c r="J129" s="257"/>
      <c r="K129" s="257" t="s">
        <v>1821</v>
      </c>
      <c r="L129" s="258" t="s">
        <v>1822</v>
      </c>
      <c r="M129" s="258" t="s">
        <v>221</v>
      </c>
      <c r="N129" s="260" t="s">
        <v>2316</v>
      </c>
      <c r="O129" s="241" t="s">
        <v>2317</v>
      </c>
      <c r="P129" s="102"/>
      <c r="Q129" s="258" t="s">
        <v>1836</v>
      </c>
      <c r="R129" s="258" t="s">
        <v>3206</v>
      </c>
      <c r="S129" s="196" t="s">
        <v>1824</v>
      </c>
      <c r="T129" s="196" t="s">
        <v>3207</v>
      </c>
      <c r="U129" s="196" t="s">
        <v>1826</v>
      </c>
      <c r="V129" s="236"/>
      <c r="W129" s="103"/>
      <c r="Y129" s="103"/>
      <c r="AA129" s="243">
        <f>IF(OR(J129="Fail",ISBLANK(J129)),INDEX('Issue Code Table'!C:C,MATCH(N:N,'Issue Code Table'!A:A,0)),IF(M129="Critical",6,IF(M129="Significant",5,IF(M129="Moderate",3,2))))</f>
        <v>5</v>
      </c>
    </row>
    <row r="130" spans="1:27" customFormat="1" ht="409.5" x14ac:dyDescent="0.35">
      <c r="A130" s="236" t="s">
        <v>3208</v>
      </c>
      <c r="B130" s="257" t="s">
        <v>373</v>
      </c>
      <c r="C130" s="261" t="s">
        <v>374</v>
      </c>
      <c r="D130" s="236" t="s">
        <v>245</v>
      </c>
      <c r="E130" s="196" t="s">
        <v>3209</v>
      </c>
      <c r="F130" s="196" t="s">
        <v>3210</v>
      </c>
      <c r="G130" s="196" t="s">
        <v>3211</v>
      </c>
      <c r="H130" s="196" t="s">
        <v>3212</v>
      </c>
      <c r="I130" s="257"/>
      <c r="J130" s="257"/>
      <c r="K130" s="257" t="s">
        <v>3213</v>
      </c>
      <c r="L130" s="249"/>
      <c r="M130" s="258" t="s">
        <v>146</v>
      </c>
      <c r="N130" s="260" t="s">
        <v>1112</v>
      </c>
      <c r="O130" s="241" t="s">
        <v>1113</v>
      </c>
      <c r="P130" s="102"/>
      <c r="Q130" s="258" t="s">
        <v>1836</v>
      </c>
      <c r="R130" s="258" t="s">
        <v>1851</v>
      </c>
      <c r="S130" s="196" t="s">
        <v>3214</v>
      </c>
      <c r="T130" s="196" t="s">
        <v>3215</v>
      </c>
      <c r="U130" s="196" t="s">
        <v>3216</v>
      </c>
      <c r="V130" s="240" t="s">
        <v>3217</v>
      </c>
      <c r="W130" s="103"/>
      <c r="Y130" s="103"/>
      <c r="AA130" s="243">
        <f>IF(OR(J130="Fail",ISBLANK(J130)),INDEX('Issue Code Table'!C:C,MATCH(N:N,'Issue Code Table'!A:A,0)),IF(M130="Critical",6,IF(M130="Significant",5,IF(M130="Moderate",3,2))))</f>
        <v>5</v>
      </c>
    </row>
    <row r="131" spans="1:27" customFormat="1" ht="150" x14ac:dyDescent="0.35">
      <c r="A131" s="236" t="s">
        <v>3218</v>
      </c>
      <c r="B131" s="257" t="s">
        <v>542</v>
      </c>
      <c r="C131" s="261" t="s">
        <v>3219</v>
      </c>
      <c r="D131" s="236" t="s">
        <v>245</v>
      </c>
      <c r="E131" s="196" t="s">
        <v>3220</v>
      </c>
      <c r="F131" s="196" t="s">
        <v>3221</v>
      </c>
      <c r="G131" s="196" t="s">
        <v>3222</v>
      </c>
      <c r="H131" s="196" t="s">
        <v>3223</v>
      </c>
      <c r="I131" s="257"/>
      <c r="J131" s="257"/>
      <c r="K131" s="257" t="s">
        <v>3224</v>
      </c>
      <c r="L131" s="249"/>
      <c r="M131" s="258" t="s">
        <v>146</v>
      </c>
      <c r="N131" s="260" t="s">
        <v>1732</v>
      </c>
      <c r="O131" s="241" t="s">
        <v>1733</v>
      </c>
      <c r="P131" s="102"/>
      <c r="Q131" s="258" t="s">
        <v>1836</v>
      </c>
      <c r="R131" s="258" t="s">
        <v>3225</v>
      </c>
      <c r="S131" s="196" t="s">
        <v>3226</v>
      </c>
      <c r="T131" s="196" t="s">
        <v>3227</v>
      </c>
      <c r="U131" s="196" t="s">
        <v>3228</v>
      </c>
      <c r="V131" s="240" t="s">
        <v>3229</v>
      </c>
      <c r="W131" s="103"/>
      <c r="Y131" s="103"/>
      <c r="AA131" s="243">
        <f>IF(OR(J131="Fail",ISBLANK(J131)),INDEX('Issue Code Table'!C:C,MATCH(N:N,'Issue Code Table'!A:A,0)),IF(M131="Critical",6,IF(M131="Significant",5,IF(M131="Moderate",3,2))))</f>
        <v>6</v>
      </c>
    </row>
    <row r="132" spans="1:27" customFormat="1" ht="110.15" customHeight="1" x14ac:dyDescent="0.35">
      <c r="A132" s="236" t="s">
        <v>3230</v>
      </c>
      <c r="B132" s="257" t="s">
        <v>373</v>
      </c>
      <c r="C132" s="261" t="s">
        <v>374</v>
      </c>
      <c r="D132" s="236" t="s">
        <v>245</v>
      </c>
      <c r="E132" s="196" t="s">
        <v>3231</v>
      </c>
      <c r="F132" s="196" t="s">
        <v>3232</v>
      </c>
      <c r="G132" s="196" t="s">
        <v>3233</v>
      </c>
      <c r="H132" s="196" t="s">
        <v>3234</v>
      </c>
      <c r="I132" s="257"/>
      <c r="J132" s="257"/>
      <c r="K132" s="257" t="s">
        <v>3235</v>
      </c>
      <c r="L132" s="249"/>
      <c r="M132" s="258" t="s">
        <v>157</v>
      </c>
      <c r="N132" s="260" t="s">
        <v>3236</v>
      </c>
      <c r="O132" s="241" t="s">
        <v>3237</v>
      </c>
      <c r="P132" s="102"/>
      <c r="Q132" s="258" t="s">
        <v>1836</v>
      </c>
      <c r="R132" s="258" t="s">
        <v>3238</v>
      </c>
      <c r="S132" s="196" t="s">
        <v>3239</v>
      </c>
      <c r="T132" s="196" t="s">
        <v>3240</v>
      </c>
      <c r="U132" s="196" t="s">
        <v>3241</v>
      </c>
      <c r="V132" s="236"/>
      <c r="W132" s="103"/>
      <c r="Y132" s="103"/>
      <c r="AA132" s="243">
        <f>IF(OR(J132="Fail",ISBLANK(J132)),INDEX('Issue Code Table'!C:C,MATCH(N:N,'Issue Code Table'!A:A,0)),IF(M132="Critical",6,IF(M132="Significant",5,IF(M132="Moderate",3,2))))</f>
        <v>4</v>
      </c>
    </row>
    <row r="133" spans="1:27" customFormat="1" ht="75" x14ac:dyDescent="0.35">
      <c r="A133" s="236" t="s">
        <v>3242</v>
      </c>
      <c r="B133" s="257" t="s">
        <v>373</v>
      </c>
      <c r="C133" s="261" t="s">
        <v>374</v>
      </c>
      <c r="D133" s="236" t="s">
        <v>245</v>
      </c>
      <c r="E133" s="251" t="s">
        <v>3243</v>
      </c>
      <c r="F133" s="251" t="s">
        <v>3244</v>
      </c>
      <c r="G133" s="251" t="s">
        <v>3245</v>
      </c>
      <c r="H133" s="251" t="s">
        <v>3246</v>
      </c>
      <c r="I133" s="258"/>
      <c r="J133" s="242"/>
      <c r="K133" s="196" t="s">
        <v>3247</v>
      </c>
      <c r="L133" s="239" t="s">
        <v>3248</v>
      </c>
      <c r="M133" s="258" t="s">
        <v>157</v>
      </c>
      <c r="N133" s="260" t="s">
        <v>3236</v>
      </c>
      <c r="O133" s="241" t="s">
        <v>3237</v>
      </c>
      <c r="P133" s="102"/>
      <c r="Q133" s="258" t="s">
        <v>1836</v>
      </c>
      <c r="R133" s="258" t="s">
        <v>3249</v>
      </c>
      <c r="S133" s="196" t="s">
        <v>3250</v>
      </c>
      <c r="T133" s="196" t="s">
        <v>3251</v>
      </c>
      <c r="U133" s="196" t="s">
        <v>3252</v>
      </c>
      <c r="V133" s="236"/>
      <c r="W133" s="103"/>
      <c r="Y133" s="103"/>
      <c r="AA133" s="243">
        <f>IF(OR(J133="Fail",ISBLANK(J133)),INDEX('Issue Code Table'!C:C,MATCH(N:N,'Issue Code Table'!A:A,0)),IF(M133="Critical",6,IF(M133="Significant",5,IF(M133="Moderate",3,2))))</f>
        <v>4</v>
      </c>
    </row>
    <row r="134" spans="1:27" customFormat="1" ht="387.5" x14ac:dyDescent="0.35">
      <c r="A134" s="236" t="s">
        <v>3253</v>
      </c>
      <c r="B134" s="257" t="s">
        <v>373</v>
      </c>
      <c r="C134" s="261" t="s">
        <v>374</v>
      </c>
      <c r="D134" s="236" t="s">
        <v>245</v>
      </c>
      <c r="E134" s="196" t="s">
        <v>3254</v>
      </c>
      <c r="F134" s="196" t="s">
        <v>3255</v>
      </c>
      <c r="G134" s="196" t="s">
        <v>3256</v>
      </c>
      <c r="H134" s="196" t="s">
        <v>3257</v>
      </c>
      <c r="I134" s="257"/>
      <c r="J134" s="257"/>
      <c r="K134" s="257" t="s">
        <v>3258</v>
      </c>
      <c r="L134" s="249"/>
      <c r="M134" s="258" t="s">
        <v>146</v>
      </c>
      <c r="N134" s="260" t="s">
        <v>1112</v>
      </c>
      <c r="O134" s="241" t="s">
        <v>1113</v>
      </c>
      <c r="P134" s="102"/>
      <c r="Q134" s="258" t="s">
        <v>1836</v>
      </c>
      <c r="R134" s="258" t="s">
        <v>1865</v>
      </c>
      <c r="S134" s="196" t="s">
        <v>3259</v>
      </c>
      <c r="T134" s="196" t="s">
        <v>3260</v>
      </c>
      <c r="U134" s="196" t="s">
        <v>3261</v>
      </c>
      <c r="V134" s="240" t="s">
        <v>3262</v>
      </c>
      <c r="W134" s="103"/>
      <c r="Y134" s="103"/>
      <c r="AA134" s="243">
        <f>IF(OR(J134="Fail",ISBLANK(J134)),INDEX('Issue Code Table'!C:C,MATCH(N:N,'Issue Code Table'!A:A,0)),IF(M134="Critical",6,IF(M134="Significant",5,IF(M134="Moderate",3,2))))</f>
        <v>5</v>
      </c>
    </row>
    <row r="135" spans="1:27" customFormat="1" ht="150" x14ac:dyDescent="0.35">
      <c r="A135" s="236" t="s">
        <v>3263</v>
      </c>
      <c r="B135" s="257" t="s">
        <v>203</v>
      </c>
      <c r="C135" s="261" t="s">
        <v>204</v>
      </c>
      <c r="D135" s="236" t="s">
        <v>245</v>
      </c>
      <c r="E135" s="196" t="s">
        <v>1657</v>
      </c>
      <c r="F135" s="196" t="s">
        <v>1658</v>
      </c>
      <c r="G135" s="196" t="s">
        <v>3264</v>
      </c>
      <c r="H135" s="196" t="s">
        <v>1660</v>
      </c>
      <c r="I135" s="257"/>
      <c r="J135" s="257"/>
      <c r="K135" s="257" t="s">
        <v>1661</v>
      </c>
      <c r="L135" s="249"/>
      <c r="M135" s="258" t="s">
        <v>146</v>
      </c>
      <c r="N135" s="260" t="s">
        <v>251</v>
      </c>
      <c r="O135" s="241" t="s">
        <v>252</v>
      </c>
      <c r="P135" s="102"/>
      <c r="Q135" s="258" t="s">
        <v>1836</v>
      </c>
      <c r="R135" s="258" t="s">
        <v>1876</v>
      </c>
      <c r="S135" s="196" t="s">
        <v>1664</v>
      </c>
      <c r="T135" s="196" t="s">
        <v>3265</v>
      </c>
      <c r="U135" s="196" t="s">
        <v>3266</v>
      </c>
      <c r="V135" s="236" t="s">
        <v>1667</v>
      </c>
      <c r="W135" s="103"/>
      <c r="Y135" s="103"/>
      <c r="AA135" s="243">
        <f>IF(OR(J135="Fail",ISBLANK(J135)),INDEX('Issue Code Table'!C:C,MATCH(N:N,'Issue Code Table'!A:A,0)),IF(M135="Critical",6,IF(M135="Significant",5,IF(M135="Moderate",3,2))))</f>
        <v>5</v>
      </c>
    </row>
    <row r="136" spans="1:27" customFormat="1" ht="409.5" x14ac:dyDescent="0.35">
      <c r="A136" s="236" t="s">
        <v>3267</v>
      </c>
      <c r="B136" s="236" t="s">
        <v>282</v>
      </c>
      <c r="C136" s="263" t="s">
        <v>283</v>
      </c>
      <c r="D136" s="236" t="s">
        <v>245</v>
      </c>
      <c r="E136" s="196" t="s">
        <v>1806</v>
      </c>
      <c r="F136" s="196" t="s">
        <v>3268</v>
      </c>
      <c r="G136" s="196" t="s">
        <v>3269</v>
      </c>
      <c r="H136" s="196" t="s">
        <v>1809</v>
      </c>
      <c r="I136" s="257"/>
      <c r="J136" s="257"/>
      <c r="K136" s="257" t="s">
        <v>1810</v>
      </c>
      <c r="L136" s="249"/>
      <c r="M136" s="258" t="s">
        <v>146</v>
      </c>
      <c r="N136" s="260" t="s">
        <v>380</v>
      </c>
      <c r="O136" s="241" t="s">
        <v>381</v>
      </c>
      <c r="P136" s="102"/>
      <c r="Q136" s="258" t="s">
        <v>1836</v>
      </c>
      <c r="R136" s="258" t="s">
        <v>3270</v>
      </c>
      <c r="S136" s="196" t="s">
        <v>1812</v>
      </c>
      <c r="T136" s="196" t="s">
        <v>3271</v>
      </c>
      <c r="U136" s="196" t="s">
        <v>3272</v>
      </c>
      <c r="V136" s="236" t="s">
        <v>1815</v>
      </c>
      <c r="W136" s="103"/>
      <c r="Y136" s="103"/>
      <c r="AA136" s="243">
        <f>IF(OR(J136="Fail",ISBLANK(J136)),INDEX('Issue Code Table'!C:C,MATCH(N:N,'Issue Code Table'!A:A,0)),IF(M136="Critical",6,IF(M136="Significant",5,IF(M136="Moderate",3,2))))</f>
        <v>5</v>
      </c>
    </row>
    <row r="137" spans="1:27" customFormat="1" ht="187.5" x14ac:dyDescent="0.35">
      <c r="A137" s="236" t="s">
        <v>3273</v>
      </c>
      <c r="B137" s="257" t="s">
        <v>211</v>
      </c>
      <c r="C137" s="261" t="s">
        <v>2984</v>
      </c>
      <c r="D137" s="236" t="s">
        <v>245</v>
      </c>
      <c r="E137" s="196" t="s">
        <v>1669</v>
      </c>
      <c r="F137" s="196" t="s">
        <v>3274</v>
      </c>
      <c r="G137" s="196" t="s">
        <v>3275</v>
      </c>
      <c r="H137" s="196" t="s">
        <v>3276</v>
      </c>
      <c r="I137" s="257"/>
      <c r="J137" s="257"/>
      <c r="K137" s="257" t="s">
        <v>1673</v>
      </c>
      <c r="L137" s="249"/>
      <c r="M137" s="258" t="s">
        <v>157</v>
      </c>
      <c r="N137" s="260" t="s">
        <v>1449</v>
      </c>
      <c r="O137" s="241" t="s">
        <v>1450</v>
      </c>
      <c r="P137" s="102"/>
      <c r="Q137" s="258" t="s">
        <v>1836</v>
      </c>
      <c r="R137" s="258" t="s">
        <v>3277</v>
      </c>
      <c r="S137" s="196" t="s">
        <v>3278</v>
      </c>
      <c r="T137" s="196" t="s">
        <v>3279</v>
      </c>
      <c r="U137" s="196" t="s">
        <v>3280</v>
      </c>
      <c r="V137" s="236"/>
      <c r="W137" s="103"/>
      <c r="Y137" s="103"/>
      <c r="AA137" s="243">
        <f>IF(OR(J137="Fail",ISBLANK(J137)),INDEX('Issue Code Table'!C:C,MATCH(N:N,'Issue Code Table'!A:A,0)),IF(M137="Critical",6,IF(M137="Significant",5,IF(M137="Moderate",3,2))))</f>
        <v>5</v>
      </c>
    </row>
    <row r="138" spans="1:27" customFormat="1" ht="162.5" x14ac:dyDescent="0.35">
      <c r="A138" s="236" t="s">
        <v>3281</v>
      </c>
      <c r="B138" s="257" t="s">
        <v>526</v>
      </c>
      <c r="C138" s="267" t="s">
        <v>527</v>
      </c>
      <c r="D138" s="236" t="s">
        <v>245</v>
      </c>
      <c r="E138" s="196" t="s">
        <v>1690</v>
      </c>
      <c r="F138" s="196" t="s">
        <v>3282</v>
      </c>
      <c r="G138" s="196" t="s">
        <v>3283</v>
      </c>
      <c r="H138" s="196" t="s">
        <v>1693</v>
      </c>
      <c r="I138" s="257"/>
      <c r="J138" s="257"/>
      <c r="K138" s="257" t="s">
        <v>1694</v>
      </c>
      <c r="L138" s="249" t="s">
        <v>1695</v>
      </c>
      <c r="M138" s="258" t="s">
        <v>146</v>
      </c>
      <c r="N138" s="260" t="s">
        <v>1696</v>
      </c>
      <c r="O138" s="241" t="s">
        <v>1697</v>
      </c>
      <c r="P138" s="102"/>
      <c r="Q138" s="258" t="s">
        <v>1836</v>
      </c>
      <c r="R138" s="258" t="s">
        <v>3164</v>
      </c>
      <c r="S138" s="196" t="s">
        <v>1699</v>
      </c>
      <c r="T138" s="196" t="s">
        <v>3284</v>
      </c>
      <c r="U138" s="196" t="s">
        <v>3285</v>
      </c>
      <c r="V138" s="236" t="s">
        <v>1702</v>
      </c>
      <c r="W138" s="103"/>
      <c r="Y138" s="103"/>
      <c r="AA138" s="243">
        <f>IF(OR(J138="Fail",ISBLANK(J138)),INDEX('Issue Code Table'!C:C,MATCH(N:N,'Issue Code Table'!A:A,0)),IF(M138="Critical",6,IF(M138="Significant",5,IF(M138="Moderate",3,2))))</f>
        <v>5</v>
      </c>
    </row>
    <row r="139" spans="1:27" customFormat="1" ht="150" x14ac:dyDescent="0.35">
      <c r="A139" s="236" t="s">
        <v>3286</v>
      </c>
      <c r="B139" s="257" t="s">
        <v>542</v>
      </c>
      <c r="C139" s="261" t="s">
        <v>3219</v>
      </c>
      <c r="D139" s="236" t="s">
        <v>245</v>
      </c>
      <c r="E139" s="196" t="s">
        <v>1704</v>
      </c>
      <c r="F139" s="196" t="s">
        <v>3287</v>
      </c>
      <c r="G139" s="196" t="s">
        <v>3288</v>
      </c>
      <c r="H139" s="196" t="s">
        <v>3289</v>
      </c>
      <c r="I139" s="257"/>
      <c r="J139" s="257"/>
      <c r="K139" s="257" t="s">
        <v>1708</v>
      </c>
      <c r="L139" s="249"/>
      <c r="M139" s="258" t="s">
        <v>146</v>
      </c>
      <c r="N139" s="260" t="s">
        <v>380</v>
      </c>
      <c r="O139" s="241" t="s">
        <v>381</v>
      </c>
      <c r="P139" s="102"/>
      <c r="Q139" s="258" t="s">
        <v>1836</v>
      </c>
      <c r="R139" s="258" t="s">
        <v>3290</v>
      </c>
      <c r="S139" s="196" t="s">
        <v>1710</v>
      </c>
      <c r="T139" s="196" t="s">
        <v>3291</v>
      </c>
      <c r="U139" s="196" t="s">
        <v>1712</v>
      </c>
      <c r="V139" s="236" t="s">
        <v>1713</v>
      </c>
      <c r="W139" s="103"/>
      <c r="Y139" s="103"/>
      <c r="AA139" s="243">
        <f>IF(OR(J139="Fail",ISBLANK(J139)),INDEX('Issue Code Table'!C:C,MATCH(N:N,'Issue Code Table'!A:A,0)),IF(M139="Critical",6,IF(M139="Significant",5,IF(M139="Moderate",3,2))))</f>
        <v>5</v>
      </c>
    </row>
    <row r="140" spans="1:27" customFormat="1" ht="375" x14ac:dyDescent="0.35">
      <c r="A140" s="236" t="s">
        <v>3292</v>
      </c>
      <c r="B140" s="257" t="s">
        <v>542</v>
      </c>
      <c r="C140" s="261" t="s">
        <v>3219</v>
      </c>
      <c r="D140" s="236" t="s">
        <v>245</v>
      </c>
      <c r="E140" s="196" t="s">
        <v>3293</v>
      </c>
      <c r="F140" s="196" t="s">
        <v>3294</v>
      </c>
      <c r="G140" s="196" t="s">
        <v>3295</v>
      </c>
      <c r="H140" s="196" t="s">
        <v>1831</v>
      </c>
      <c r="I140" s="257"/>
      <c r="J140" s="257"/>
      <c r="K140" s="257" t="s">
        <v>3296</v>
      </c>
      <c r="L140" s="239" t="s">
        <v>3297</v>
      </c>
      <c r="M140" s="258" t="s">
        <v>146</v>
      </c>
      <c r="N140" s="260" t="s">
        <v>1834</v>
      </c>
      <c r="O140" s="241" t="s">
        <v>1835</v>
      </c>
      <c r="P140" s="102"/>
      <c r="Q140" s="258" t="s">
        <v>1889</v>
      </c>
      <c r="R140" s="258" t="s">
        <v>1926</v>
      </c>
      <c r="S140" s="196" t="s">
        <v>3298</v>
      </c>
      <c r="T140" s="196" t="s">
        <v>3299</v>
      </c>
      <c r="U140" s="196" t="s">
        <v>3300</v>
      </c>
      <c r="V140" s="236" t="s">
        <v>3301</v>
      </c>
      <c r="W140" s="103"/>
      <c r="Y140" s="103"/>
      <c r="AA140" s="243">
        <f>IF(OR(J140="Fail",ISBLANK(J140)),INDEX('Issue Code Table'!C:C,MATCH(N:N,'Issue Code Table'!A:A,0)),IF(M140="Critical",6,IF(M140="Significant",5,IF(M140="Moderate",3,2))))</f>
        <v>6</v>
      </c>
    </row>
    <row r="141" spans="1:27" customFormat="1" ht="237.5" x14ac:dyDescent="0.35">
      <c r="A141" s="236" t="s">
        <v>3302</v>
      </c>
      <c r="B141" s="257" t="s">
        <v>1843</v>
      </c>
      <c r="C141" s="261" t="s">
        <v>1844</v>
      </c>
      <c r="D141" s="236" t="s">
        <v>245</v>
      </c>
      <c r="E141" s="196" t="s">
        <v>1845</v>
      </c>
      <c r="F141" s="196" t="s">
        <v>3303</v>
      </c>
      <c r="G141" s="196" t="s">
        <v>3304</v>
      </c>
      <c r="H141" s="196" t="s">
        <v>3305</v>
      </c>
      <c r="I141" s="257"/>
      <c r="J141" s="257"/>
      <c r="K141" s="257" t="s">
        <v>1849</v>
      </c>
      <c r="L141" s="249" t="s">
        <v>1850</v>
      </c>
      <c r="M141" s="258" t="s">
        <v>146</v>
      </c>
      <c r="N141" s="260" t="s">
        <v>1696</v>
      </c>
      <c r="O141" s="241" t="s">
        <v>1697</v>
      </c>
      <c r="P141" s="102"/>
      <c r="Q141" s="258" t="s">
        <v>1889</v>
      </c>
      <c r="R141" s="258" t="s">
        <v>1890</v>
      </c>
      <c r="S141" s="196" t="s">
        <v>1852</v>
      </c>
      <c r="T141" s="196" t="s">
        <v>3306</v>
      </c>
      <c r="U141" s="196" t="s">
        <v>3307</v>
      </c>
      <c r="V141" s="236" t="s">
        <v>1855</v>
      </c>
      <c r="W141" s="103"/>
      <c r="Y141" s="103"/>
      <c r="AA141" s="243">
        <f>IF(OR(J141="Fail",ISBLANK(J141)),INDEX('Issue Code Table'!C:C,MATCH(N:N,'Issue Code Table'!A:A,0)),IF(M141="Critical",6,IF(M141="Significant",5,IF(M141="Moderate",3,2))))</f>
        <v>5</v>
      </c>
    </row>
    <row r="142" spans="1:27" customFormat="1" ht="112.5" x14ac:dyDescent="0.35">
      <c r="A142" s="236" t="s">
        <v>3308</v>
      </c>
      <c r="B142" s="257" t="s">
        <v>542</v>
      </c>
      <c r="C142" s="261" t="s">
        <v>543</v>
      </c>
      <c r="D142" s="236" t="s">
        <v>245</v>
      </c>
      <c r="E142" s="196" t="s">
        <v>1857</v>
      </c>
      <c r="F142" s="196" t="s">
        <v>3309</v>
      </c>
      <c r="G142" s="196" t="s">
        <v>3310</v>
      </c>
      <c r="H142" s="196" t="s">
        <v>1860</v>
      </c>
      <c r="I142" s="257"/>
      <c r="J142" s="257"/>
      <c r="K142" s="257" t="s">
        <v>1861</v>
      </c>
      <c r="L142" s="249" t="s">
        <v>1862</v>
      </c>
      <c r="M142" s="258" t="s">
        <v>157</v>
      </c>
      <c r="N142" s="260" t="s">
        <v>1863</v>
      </c>
      <c r="O142" s="241" t="s">
        <v>3311</v>
      </c>
      <c r="P142" s="102"/>
      <c r="Q142" s="258" t="s">
        <v>1889</v>
      </c>
      <c r="R142" s="258" t="s">
        <v>1901</v>
      </c>
      <c r="S142" s="196" t="s">
        <v>3312</v>
      </c>
      <c r="T142" s="196" t="s">
        <v>3313</v>
      </c>
      <c r="U142" s="196" t="s">
        <v>3314</v>
      </c>
      <c r="V142" s="236"/>
      <c r="W142" s="103"/>
      <c r="Y142" s="103"/>
      <c r="AA142" s="243">
        <f>IF(OR(J142="Fail",ISBLANK(J142)),INDEX('Issue Code Table'!C:C,MATCH(N:N,'Issue Code Table'!A:A,0)),IF(M142="Critical",6,IF(M142="Significant",5,IF(M142="Moderate",3,2))))</f>
        <v>3</v>
      </c>
    </row>
    <row r="143" spans="1:27" customFormat="1" ht="112.5" x14ac:dyDescent="0.35">
      <c r="A143" s="236" t="s">
        <v>3315</v>
      </c>
      <c r="B143" s="257" t="s">
        <v>1763</v>
      </c>
      <c r="C143" s="98" t="s">
        <v>1764</v>
      </c>
      <c r="D143" s="236" t="s">
        <v>245</v>
      </c>
      <c r="E143" s="196" t="s">
        <v>1870</v>
      </c>
      <c r="F143" s="196" t="s">
        <v>3316</v>
      </c>
      <c r="G143" s="196" t="s">
        <v>3317</v>
      </c>
      <c r="H143" s="196" t="s">
        <v>1873</v>
      </c>
      <c r="I143" s="257"/>
      <c r="J143" s="257"/>
      <c r="K143" s="257" t="s">
        <v>1874</v>
      </c>
      <c r="L143" s="258"/>
      <c r="M143" s="258" t="s">
        <v>146</v>
      </c>
      <c r="N143" s="260" t="s">
        <v>251</v>
      </c>
      <c r="O143" s="241" t="s">
        <v>1662</v>
      </c>
      <c r="P143" s="102"/>
      <c r="Q143" s="258" t="s">
        <v>3318</v>
      </c>
      <c r="R143" s="258" t="s">
        <v>3319</v>
      </c>
      <c r="S143" s="196" t="s">
        <v>3320</v>
      </c>
      <c r="T143" s="196" t="s">
        <v>3321</v>
      </c>
      <c r="U143" s="196" t="s">
        <v>3322</v>
      </c>
      <c r="V143" s="236" t="s">
        <v>1880</v>
      </c>
      <c r="W143" s="103"/>
      <c r="Y143" s="103"/>
      <c r="AA143" s="243">
        <f>IF(OR(J143="Fail",ISBLANK(J143)),INDEX('Issue Code Table'!C:C,MATCH(N:N,'Issue Code Table'!A:A,0)),IF(M143="Critical",6,IF(M143="Significant",5,IF(M143="Moderate",3,2))))</f>
        <v>5</v>
      </c>
    </row>
    <row r="144" spans="1:27" customFormat="1" ht="262.5" x14ac:dyDescent="0.35">
      <c r="A144" s="236" t="s">
        <v>3323</v>
      </c>
      <c r="B144" s="257" t="s">
        <v>150</v>
      </c>
      <c r="C144" s="98" t="s">
        <v>1882</v>
      </c>
      <c r="D144" s="236" t="s">
        <v>245</v>
      </c>
      <c r="E144" s="196" t="s">
        <v>1918</v>
      </c>
      <c r="F144" s="196" t="s">
        <v>3324</v>
      </c>
      <c r="G144" s="196" t="s">
        <v>3325</v>
      </c>
      <c r="H144" s="196" t="s">
        <v>3326</v>
      </c>
      <c r="I144" s="257"/>
      <c r="J144" s="257"/>
      <c r="K144" s="257" t="s">
        <v>1922</v>
      </c>
      <c r="L144" s="249" t="s">
        <v>3327</v>
      </c>
      <c r="M144" s="258" t="s">
        <v>146</v>
      </c>
      <c r="N144" s="260" t="s">
        <v>1924</v>
      </c>
      <c r="O144" s="241" t="s">
        <v>3328</v>
      </c>
      <c r="P144" s="102"/>
      <c r="Q144" s="258" t="s">
        <v>3318</v>
      </c>
      <c r="R144" s="258" t="s">
        <v>3329</v>
      </c>
      <c r="S144" s="196" t="s">
        <v>3330</v>
      </c>
      <c r="T144" s="196" t="s">
        <v>3331</v>
      </c>
      <c r="U144" s="196" t="s">
        <v>3332</v>
      </c>
      <c r="V144" s="236" t="s">
        <v>1931</v>
      </c>
      <c r="W144" s="103"/>
      <c r="Y144" s="103"/>
      <c r="AA144" s="243">
        <f>IF(OR(J144="Fail",ISBLANK(J144)),INDEX('Issue Code Table'!C:C,MATCH(N:N,'Issue Code Table'!A:A,0)),IF(M144="Critical",6,IF(M144="Significant",5,IF(M144="Moderate",3,2))))</f>
        <v>5</v>
      </c>
    </row>
    <row r="145" spans="1:27" customFormat="1" ht="200" x14ac:dyDescent="0.35">
      <c r="A145" s="236" t="s">
        <v>3333</v>
      </c>
      <c r="B145" s="257" t="s">
        <v>542</v>
      </c>
      <c r="C145" s="261" t="s">
        <v>543</v>
      </c>
      <c r="D145" s="236" t="s">
        <v>245</v>
      </c>
      <c r="E145" s="196" t="s">
        <v>1933</v>
      </c>
      <c r="F145" s="196" t="s">
        <v>3334</v>
      </c>
      <c r="G145" s="196" t="s">
        <v>3335</v>
      </c>
      <c r="H145" s="196" t="s">
        <v>1936</v>
      </c>
      <c r="I145" s="257"/>
      <c r="J145" s="257"/>
      <c r="K145" s="257" t="s">
        <v>1937</v>
      </c>
      <c r="L145" s="249" t="s">
        <v>1938</v>
      </c>
      <c r="M145" s="258" t="s">
        <v>157</v>
      </c>
      <c r="N145" s="260" t="s">
        <v>1939</v>
      </c>
      <c r="O145" s="241" t="s">
        <v>3336</v>
      </c>
      <c r="P145" s="102"/>
      <c r="Q145" s="258" t="s">
        <v>3318</v>
      </c>
      <c r="R145" s="258" t="s">
        <v>3337</v>
      </c>
      <c r="S145" s="196" t="s">
        <v>1942</v>
      </c>
      <c r="T145" s="196" t="s">
        <v>3338</v>
      </c>
      <c r="U145" s="196" t="s">
        <v>1944</v>
      </c>
      <c r="V145" s="236"/>
      <c r="W145" s="103"/>
      <c r="Y145" s="103"/>
      <c r="AA145" s="243">
        <f>IF(OR(J145="Fail",ISBLANK(J145)),INDEX('Issue Code Table'!C:C,MATCH(N:N,'Issue Code Table'!A:A,0)),IF(M145="Critical",6,IF(M145="Significant",5,IF(M145="Moderate",3,2))))</f>
        <v>5</v>
      </c>
    </row>
    <row r="146" spans="1:27" customFormat="1" ht="212.5" x14ac:dyDescent="0.35">
      <c r="A146" s="236" t="s">
        <v>3339</v>
      </c>
      <c r="B146" s="236" t="s">
        <v>150</v>
      </c>
      <c r="C146" s="261" t="s">
        <v>1882</v>
      </c>
      <c r="D146" s="236" t="s">
        <v>245</v>
      </c>
      <c r="E146" s="196" t="s">
        <v>1946</v>
      </c>
      <c r="F146" s="196" t="s">
        <v>3340</v>
      </c>
      <c r="G146" s="196" t="s">
        <v>3341</v>
      </c>
      <c r="H146" s="196" t="s">
        <v>1949</v>
      </c>
      <c r="I146" s="257"/>
      <c r="J146" s="257"/>
      <c r="K146" s="257" t="s">
        <v>1950</v>
      </c>
      <c r="L146" s="249" t="s">
        <v>1951</v>
      </c>
      <c r="M146" s="258" t="s">
        <v>221</v>
      </c>
      <c r="N146" s="260" t="s">
        <v>1952</v>
      </c>
      <c r="O146" s="241" t="s">
        <v>1953</v>
      </c>
      <c r="P146" s="102"/>
      <c r="Q146" s="258" t="s">
        <v>3318</v>
      </c>
      <c r="R146" s="258" t="s">
        <v>3342</v>
      </c>
      <c r="S146" s="196" t="s">
        <v>1955</v>
      </c>
      <c r="T146" s="196" t="s">
        <v>3343</v>
      </c>
      <c r="U146" s="196" t="s">
        <v>3344</v>
      </c>
      <c r="V146" s="236"/>
      <c r="W146" s="103"/>
      <c r="Y146" s="103"/>
      <c r="AA146" s="243">
        <f>IF(OR(J146="Fail",ISBLANK(J146)),INDEX('Issue Code Table'!C:C,MATCH(N:N,'Issue Code Table'!A:A,0)),IF(M146="Critical",6,IF(M146="Significant",5,IF(M146="Moderate",3,2))))</f>
        <v>1</v>
      </c>
    </row>
    <row r="147" spans="1:27" customFormat="1" ht="200" x14ac:dyDescent="0.35">
      <c r="A147" s="236" t="s">
        <v>3345</v>
      </c>
      <c r="B147" s="236" t="s">
        <v>150</v>
      </c>
      <c r="C147" s="261" t="s">
        <v>1882</v>
      </c>
      <c r="D147" s="236" t="s">
        <v>245</v>
      </c>
      <c r="E147" s="196" t="s">
        <v>1959</v>
      </c>
      <c r="F147" s="196" t="s">
        <v>3346</v>
      </c>
      <c r="G147" s="196" t="s">
        <v>3347</v>
      </c>
      <c r="H147" s="196" t="s">
        <v>1962</v>
      </c>
      <c r="I147" s="257"/>
      <c r="J147" s="257"/>
      <c r="K147" s="257" t="s">
        <v>1963</v>
      </c>
      <c r="L147" s="249" t="s">
        <v>1964</v>
      </c>
      <c r="M147" s="258" t="s">
        <v>157</v>
      </c>
      <c r="N147" s="260" t="s">
        <v>1965</v>
      </c>
      <c r="O147" s="241" t="s">
        <v>1966</v>
      </c>
      <c r="P147" s="102"/>
      <c r="Q147" s="258" t="s">
        <v>3318</v>
      </c>
      <c r="R147" s="258" t="s">
        <v>3348</v>
      </c>
      <c r="S147" s="196" t="s">
        <v>1968</v>
      </c>
      <c r="T147" s="196" t="s">
        <v>3349</v>
      </c>
      <c r="U147" s="196" t="s">
        <v>3350</v>
      </c>
      <c r="V147" s="236"/>
      <c r="W147" s="103"/>
      <c r="Y147" s="103"/>
      <c r="AA147" s="243">
        <f>IF(OR(J147="Fail",ISBLANK(J147)),INDEX('Issue Code Table'!C:C,MATCH(N:N,'Issue Code Table'!A:A,0)),IF(M147="Critical",6,IF(M147="Significant",5,IF(M147="Moderate",3,2))))</f>
        <v>5</v>
      </c>
    </row>
    <row r="148" spans="1:27" customFormat="1" ht="87.5" x14ac:dyDescent="0.35">
      <c r="A148" s="236" t="s">
        <v>3351</v>
      </c>
      <c r="B148" s="277" t="s">
        <v>526</v>
      </c>
      <c r="C148" s="277" t="s">
        <v>1348</v>
      </c>
      <c r="D148" s="236" t="s">
        <v>245</v>
      </c>
      <c r="E148" s="196" t="s">
        <v>1972</v>
      </c>
      <c r="F148" s="196" t="s">
        <v>1973</v>
      </c>
      <c r="G148" s="196" t="s">
        <v>3352</v>
      </c>
      <c r="H148" s="196" t="s">
        <v>1975</v>
      </c>
      <c r="I148" s="257"/>
      <c r="J148" s="257"/>
      <c r="K148" s="257" t="s">
        <v>1976</v>
      </c>
      <c r="L148" s="278"/>
      <c r="M148" s="258" t="s">
        <v>146</v>
      </c>
      <c r="N148" s="260" t="s">
        <v>1924</v>
      </c>
      <c r="O148" s="241" t="s">
        <v>1925</v>
      </c>
      <c r="P148" s="102"/>
      <c r="Q148" s="258" t="s">
        <v>3318</v>
      </c>
      <c r="R148" s="258" t="s">
        <v>3353</v>
      </c>
      <c r="S148" s="196" t="s">
        <v>1978</v>
      </c>
      <c r="T148" s="196" t="s">
        <v>1979</v>
      </c>
      <c r="U148" s="196" t="s">
        <v>1980</v>
      </c>
      <c r="V148" s="236" t="s">
        <v>1981</v>
      </c>
      <c r="W148" s="103"/>
      <c r="Y148" s="103"/>
      <c r="AA148" s="243">
        <f>IF(OR(J148="Fail",ISBLANK(J148)),INDEX('Issue Code Table'!C:C,MATCH(N:N,'Issue Code Table'!A:A,0)),IF(M148="Critical",6,IF(M148="Significant",5,IF(M148="Moderate",3,2))))</f>
        <v>5</v>
      </c>
    </row>
    <row r="149" spans="1:27" customFormat="1" ht="105.65" customHeight="1" x14ac:dyDescent="0.35">
      <c r="A149" s="236" t="s">
        <v>3354</v>
      </c>
      <c r="B149" s="236" t="s">
        <v>282</v>
      </c>
      <c r="C149" s="263" t="s">
        <v>283</v>
      </c>
      <c r="D149" s="236" t="s">
        <v>245</v>
      </c>
      <c r="E149" s="196" t="s">
        <v>3355</v>
      </c>
      <c r="F149" s="196" t="s">
        <v>3356</v>
      </c>
      <c r="G149" s="196" t="s">
        <v>3357</v>
      </c>
      <c r="H149" s="196" t="s">
        <v>3358</v>
      </c>
      <c r="I149" s="257"/>
      <c r="J149" s="257"/>
      <c r="K149" s="257" t="s">
        <v>3359</v>
      </c>
      <c r="L149" s="249"/>
      <c r="M149" s="258" t="s">
        <v>146</v>
      </c>
      <c r="N149" s="260" t="s">
        <v>380</v>
      </c>
      <c r="O149" s="241" t="s">
        <v>381</v>
      </c>
      <c r="P149" s="102"/>
      <c r="Q149" s="258" t="s">
        <v>1542</v>
      </c>
      <c r="R149" s="258" t="s">
        <v>3360</v>
      </c>
      <c r="S149" s="196" t="s">
        <v>3361</v>
      </c>
      <c r="T149" s="196" t="s">
        <v>3362</v>
      </c>
      <c r="U149" s="196" t="s">
        <v>3363</v>
      </c>
      <c r="V149" s="236" t="s">
        <v>3364</v>
      </c>
      <c r="W149" s="103"/>
      <c r="Y149" s="103"/>
      <c r="AA149" s="243">
        <f>IF(OR(J149="Fail",ISBLANK(J149)),INDEX('Issue Code Table'!C:C,MATCH(N:N,'Issue Code Table'!A:A,0)),IF(M149="Critical",6,IF(M149="Significant",5,IF(M149="Moderate",3,2))))</f>
        <v>5</v>
      </c>
    </row>
    <row r="150" spans="1:27" customFormat="1" ht="75" x14ac:dyDescent="0.35">
      <c r="A150" s="236" t="s">
        <v>3365</v>
      </c>
      <c r="B150" s="236" t="s">
        <v>150</v>
      </c>
      <c r="C150" s="261" t="s">
        <v>1882</v>
      </c>
      <c r="D150" s="236" t="s">
        <v>245</v>
      </c>
      <c r="E150" s="196" t="s">
        <v>1896</v>
      </c>
      <c r="F150" s="196" t="s">
        <v>1897</v>
      </c>
      <c r="G150" s="196" t="s">
        <v>3366</v>
      </c>
      <c r="H150" s="196" t="s">
        <v>1899</v>
      </c>
      <c r="I150" s="257"/>
      <c r="J150" s="257"/>
      <c r="K150" s="257" t="s">
        <v>1900</v>
      </c>
      <c r="L150" s="249"/>
      <c r="M150" s="258" t="s">
        <v>146</v>
      </c>
      <c r="N150" s="260" t="s">
        <v>380</v>
      </c>
      <c r="O150" s="241" t="s">
        <v>381</v>
      </c>
      <c r="P150" s="102"/>
      <c r="Q150" s="258" t="s">
        <v>1542</v>
      </c>
      <c r="R150" s="258" t="s">
        <v>3367</v>
      </c>
      <c r="S150" s="196" t="s">
        <v>3368</v>
      </c>
      <c r="T150" s="196" t="s">
        <v>3369</v>
      </c>
      <c r="U150" s="196" t="s">
        <v>3370</v>
      </c>
      <c r="V150" s="236" t="s">
        <v>1905</v>
      </c>
      <c r="W150" s="103"/>
      <c r="Y150" s="103"/>
      <c r="AA150" s="243">
        <f>IF(OR(J150="Fail",ISBLANK(J150)),INDEX('Issue Code Table'!C:C,MATCH(N:N,'Issue Code Table'!A:A,0)),IF(M150="Critical",6,IF(M150="Significant",5,IF(M150="Moderate",3,2))))</f>
        <v>5</v>
      </c>
    </row>
    <row r="151" spans="1:27" customFormat="1" ht="409.5" x14ac:dyDescent="0.35">
      <c r="A151" s="236" t="s">
        <v>3371</v>
      </c>
      <c r="B151" s="257" t="s">
        <v>1778</v>
      </c>
      <c r="C151" s="261" t="s">
        <v>1779</v>
      </c>
      <c r="D151" s="236" t="s">
        <v>245</v>
      </c>
      <c r="E151" s="196" t="s">
        <v>3372</v>
      </c>
      <c r="F151" s="196" t="s">
        <v>3373</v>
      </c>
      <c r="G151" s="196" t="s">
        <v>3374</v>
      </c>
      <c r="H151" s="196" t="s">
        <v>3375</v>
      </c>
      <c r="I151" s="197"/>
      <c r="J151" s="282"/>
      <c r="K151" s="196" t="s">
        <v>3376</v>
      </c>
      <c r="L151" s="249"/>
      <c r="M151" s="258" t="s">
        <v>157</v>
      </c>
      <c r="N151" s="260" t="s">
        <v>3377</v>
      </c>
      <c r="O151" s="241" t="s">
        <v>3378</v>
      </c>
      <c r="P151" s="102"/>
      <c r="Q151" s="258" t="s">
        <v>1542</v>
      </c>
      <c r="R151" s="258" t="s">
        <v>3379</v>
      </c>
      <c r="S151" s="196" t="s">
        <v>3380</v>
      </c>
      <c r="T151" s="196" t="s">
        <v>3381</v>
      </c>
      <c r="U151" s="196" t="s">
        <v>3382</v>
      </c>
      <c r="V151" s="236"/>
      <c r="W151" s="103"/>
      <c r="Y151" s="103"/>
      <c r="AA151" s="243">
        <f>IF(OR(J151="Fail",ISBLANK(J151)),INDEX('Issue Code Table'!C:C,MATCH(N:N,'Issue Code Table'!A:A,0)),IF(M151="Critical",6,IF(M151="Significant",5,IF(M151="Moderate",3,2))))</f>
        <v>4</v>
      </c>
    </row>
    <row r="152" spans="1:27" customFormat="1" ht="409.5" x14ac:dyDescent="0.35">
      <c r="A152" s="236" t="s">
        <v>3383</v>
      </c>
      <c r="B152" s="236" t="s">
        <v>526</v>
      </c>
      <c r="C152" s="263" t="s">
        <v>1348</v>
      </c>
      <c r="D152" s="236" t="s">
        <v>245</v>
      </c>
      <c r="E152" s="196" t="s">
        <v>3384</v>
      </c>
      <c r="F152" s="196" t="s">
        <v>3385</v>
      </c>
      <c r="G152" s="196" t="s">
        <v>3386</v>
      </c>
      <c r="H152" s="196" t="s">
        <v>3387</v>
      </c>
      <c r="I152" s="257"/>
      <c r="J152" s="257"/>
      <c r="K152" s="257" t="s">
        <v>1911</v>
      </c>
      <c r="L152" s="249"/>
      <c r="M152" s="258" t="s">
        <v>146</v>
      </c>
      <c r="N152" s="260" t="s">
        <v>380</v>
      </c>
      <c r="O152" s="241" t="s">
        <v>381</v>
      </c>
      <c r="P152" s="102"/>
      <c r="Q152" s="258" t="s">
        <v>1542</v>
      </c>
      <c r="R152" s="258" t="s">
        <v>3388</v>
      </c>
      <c r="S152" s="196" t="s">
        <v>3389</v>
      </c>
      <c r="T152" s="196" t="s">
        <v>3390</v>
      </c>
      <c r="U152" s="196" t="s">
        <v>1915</v>
      </c>
      <c r="V152" s="236" t="s">
        <v>1916</v>
      </c>
      <c r="W152" s="103"/>
      <c r="Y152" s="103"/>
      <c r="AA152" s="243">
        <f>IF(OR(J152="Fail",ISBLANK(J152)),INDEX('Issue Code Table'!C:C,MATCH(N:N,'Issue Code Table'!A:A,0)),IF(M152="Critical",6,IF(M152="Significant",5,IF(M152="Moderate",3,2))))</f>
        <v>5</v>
      </c>
    </row>
    <row r="153" spans="1:27" customFormat="1" ht="150" x14ac:dyDescent="0.35">
      <c r="A153" s="236" t="s">
        <v>3391</v>
      </c>
      <c r="B153" s="283" t="s">
        <v>150</v>
      </c>
      <c r="C153" s="284" t="s">
        <v>151</v>
      </c>
      <c r="D153" s="236" t="s">
        <v>245</v>
      </c>
      <c r="E153" s="196" t="s">
        <v>2070</v>
      </c>
      <c r="F153" s="196" t="s">
        <v>2071</v>
      </c>
      <c r="G153" s="196" t="s">
        <v>3392</v>
      </c>
      <c r="H153" s="196" t="s">
        <v>2073</v>
      </c>
      <c r="I153" s="257"/>
      <c r="J153" s="257"/>
      <c r="K153" s="257" t="s">
        <v>2074</v>
      </c>
      <c r="L153" s="249"/>
      <c r="M153" s="258" t="s">
        <v>157</v>
      </c>
      <c r="N153" s="260" t="s">
        <v>954</v>
      </c>
      <c r="O153" s="241" t="s">
        <v>955</v>
      </c>
      <c r="P153" s="102"/>
      <c r="Q153" s="258" t="s">
        <v>1988</v>
      </c>
      <c r="R153" s="258" t="s">
        <v>2075</v>
      </c>
      <c r="S153" s="196" t="s">
        <v>2067</v>
      </c>
      <c r="T153" s="196" t="s">
        <v>2068</v>
      </c>
      <c r="U153" s="196" t="s">
        <v>2068</v>
      </c>
      <c r="V153" s="236"/>
      <c r="W153" s="103"/>
      <c r="Y153" s="103"/>
      <c r="AA153" s="243">
        <f>IF(OR(J153="Fail",ISBLANK(J153)),INDEX('Issue Code Table'!C:C,MATCH(N:N,'Issue Code Table'!A:A,0)),IF(M153="Critical",6,IF(M153="Significant",5,IF(M153="Moderate",3,2))))</f>
        <v>4</v>
      </c>
    </row>
    <row r="154" spans="1:27" customFormat="1" ht="150" x14ac:dyDescent="0.35">
      <c r="A154" s="236" t="s">
        <v>3393</v>
      </c>
      <c r="B154" s="257" t="s">
        <v>203</v>
      </c>
      <c r="C154" s="261" t="s">
        <v>204</v>
      </c>
      <c r="D154" s="236" t="s">
        <v>231</v>
      </c>
      <c r="E154" s="196" t="s">
        <v>2077</v>
      </c>
      <c r="F154" s="196" t="s">
        <v>2078</v>
      </c>
      <c r="G154" s="196" t="s">
        <v>3394</v>
      </c>
      <c r="H154" s="196" t="s">
        <v>2080</v>
      </c>
      <c r="I154" s="257"/>
      <c r="J154" s="257"/>
      <c r="K154" s="257" t="s">
        <v>2081</v>
      </c>
      <c r="L154" s="249"/>
      <c r="M154" s="258" t="s">
        <v>146</v>
      </c>
      <c r="N154" s="260" t="s">
        <v>251</v>
      </c>
      <c r="O154" s="241" t="s">
        <v>252</v>
      </c>
      <c r="P154" s="102"/>
      <c r="Q154" s="258" t="s">
        <v>1988</v>
      </c>
      <c r="R154" s="258" t="s">
        <v>2082</v>
      </c>
      <c r="S154" s="196" t="s">
        <v>2083</v>
      </c>
      <c r="T154" s="196" t="s">
        <v>2084</v>
      </c>
      <c r="U154" s="196" t="s">
        <v>2085</v>
      </c>
      <c r="V154" s="236" t="s">
        <v>2086</v>
      </c>
      <c r="W154" s="103"/>
      <c r="Y154" s="103"/>
      <c r="AA154" s="243">
        <f>IF(OR(J154="Fail",ISBLANK(J154)),INDEX('Issue Code Table'!C:C,MATCH(N:N,'Issue Code Table'!A:A,0)),IF(M154="Critical",6,IF(M154="Significant",5,IF(M154="Moderate",3,2))))</f>
        <v>5</v>
      </c>
    </row>
    <row r="155" spans="1:27" customFormat="1" ht="150" x14ac:dyDescent="0.35">
      <c r="A155" s="236" t="s">
        <v>3395</v>
      </c>
      <c r="B155" s="236" t="s">
        <v>282</v>
      </c>
      <c r="C155" s="263" t="s">
        <v>283</v>
      </c>
      <c r="D155" s="236" t="s">
        <v>231</v>
      </c>
      <c r="E155" s="196" t="s">
        <v>2088</v>
      </c>
      <c r="F155" s="196" t="s">
        <v>2089</v>
      </c>
      <c r="G155" s="196" t="s">
        <v>3396</v>
      </c>
      <c r="H155" s="196" t="s">
        <v>2091</v>
      </c>
      <c r="I155" s="257"/>
      <c r="J155" s="257"/>
      <c r="K155" s="257" t="s">
        <v>2081</v>
      </c>
      <c r="L155" s="249"/>
      <c r="M155" s="258" t="s">
        <v>146</v>
      </c>
      <c r="N155" s="260" t="s">
        <v>251</v>
      </c>
      <c r="O155" s="241" t="s">
        <v>252</v>
      </c>
      <c r="P155" s="102"/>
      <c r="Q155" s="258" t="s">
        <v>1988</v>
      </c>
      <c r="R155" s="258" t="s">
        <v>2092</v>
      </c>
      <c r="S155" s="196" t="s">
        <v>2093</v>
      </c>
      <c r="T155" s="196" t="s">
        <v>2094</v>
      </c>
      <c r="U155" s="196" t="s">
        <v>2095</v>
      </c>
      <c r="V155" s="236" t="s">
        <v>2096</v>
      </c>
      <c r="W155" s="103"/>
      <c r="Y155" s="103"/>
      <c r="AA155" s="243">
        <f>IF(OR(J155="Fail",ISBLANK(J155)),INDEX('Issue Code Table'!C:C,MATCH(N:N,'Issue Code Table'!A:A,0)),IF(M155="Critical",6,IF(M155="Significant",5,IF(M155="Moderate",3,2))))</f>
        <v>5</v>
      </c>
    </row>
    <row r="156" spans="1:27" customFormat="1" ht="75" x14ac:dyDescent="0.35">
      <c r="A156" s="236" t="s">
        <v>3397</v>
      </c>
      <c r="B156" s="257" t="s">
        <v>542</v>
      </c>
      <c r="C156" s="261" t="s">
        <v>3219</v>
      </c>
      <c r="D156" s="236" t="s">
        <v>245</v>
      </c>
      <c r="E156" s="196" t="s">
        <v>3398</v>
      </c>
      <c r="F156" s="196" t="s">
        <v>3399</v>
      </c>
      <c r="G156" s="196" t="s">
        <v>3400</v>
      </c>
      <c r="H156" s="196" t="s">
        <v>3401</v>
      </c>
      <c r="I156" s="257"/>
      <c r="J156" s="257"/>
      <c r="K156" s="257" t="s">
        <v>3402</v>
      </c>
      <c r="L156" s="249"/>
      <c r="M156" s="258" t="s">
        <v>157</v>
      </c>
      <c r="N156" s="260" t="s">
        <v>954</v>
      </c>
      <c r="O156" s="241" t="s">
        <v>955</v>
      </c>
      <c r="P156" s="102"/>
      <c r="Q156" s="258" t="s">
        <v>1988</v>
      </c>
      <c r="R156" s="258" t="s">
        <v>1989</v>
      </c>
      <c r="S156" s="196" t="s">
        <v>1990</v>
      </c>
      <c r="T156" s="196" t="s">
        <v>3403</v>
      </c>
      <c r="U156" s="196" t="s">
        <v>3404</v>
      </c>
      <c r="V156" s="236"/>
      <c r="W156" s="103"/>
      <c r="Y156" s="103"/>
      <c r="AA156" s="243">
        <f>IF(OR(J156="Fail",ISBLANK(J156)),INDEX('Issue Code Table'!C:C,MATCH(N:N,'Issue Code Table'!A:A,0)),IF(M156="Critical",6,IF(M156="Significant",5,IF(M156="Moderate",3,2))))</f>
        <v>4</v>
      </c>
    </row>
    <row r="157" spans="1:27" customFormat="1" ht="75" x14ac:dyDescent="0.35">
      <c r="A157" s="236" t="s">
        <v>3405</v>
      </c>
      <c r="B157" s="257" t="s">
        <v>542</v>
      </c>
      <c r="C157" s="261" t="s">
        <v>3219</v>
      </c>
      <c r="D157" s="236" t="s">
        <v>245</v>
      </c>
      <c r="E157" s="196" t="s">
        <v>1995</v>
      </c>
      <c r="F157" s="196" t="s">
        <v>3406</v>
      </c>
      <c r="G157" s="196" t="s">
        <v>3407</v>
      </c>
      <c r="H157" s="196" t="s">
        <v>3408</v>
      </c>
      <c r="I157" s="257"/>
      <c r="J157" s="257"/>
      <c r="K157" s="257" t="s">
        <v>3409</v>
      </c>
      <c r="L157" s="249"/>
      <c r="M157" s="258" t="s">
        <v>146</v>
      </c>
      <c r="N157" s="260" t="s">
        <v>380</v>
      </c>
      <c r="O157" s="241" t="s">
        <v>381</v>
      </c>
      <c r="P157" s="102"/>
      <c r="Q157" s="258" t="s">
        <v>1988</v>
      </c>
      <c r="R157" s="258" t="s">
        <v>2000</v>
      </c>
      <c r="S157" s="196" t="s">
        <v>2001</v>
      </c>
      <c r="T157" s="196" t="s">
        <v>3410</v>
      </c>
      <c r="U157" s="196" t="s">
        <v>3411</v>
      </c>
      <c r="V157" s="236" t="s">
        <v>2004</v>
      </c>
      <c r="W157" s="103"/>
      <c r="Y157" s="103"/>
      <c r="AA157" s="243">
        <f>IF(OR(J157="Fail",ISBLANK(J157)),INDEX('Issue Code Table'!C:C,MATCH(N:N,'Issue Code Table'!A:A,0)),IF(M157="Critical",6,IF(M157="Significant",5,IF(M157="Moderate",3,2))))</f>
        <v>5</v>
      </c>
    </row>
    <row r="158" spans="1:27" customFormat="1" ht="87.5" x14ac:dyDescent="0.35">
      <c r="A158" s="236" t="s">
        <v>3412</v>
      </c>
      <c r="B158" s="257" t="s">
        <v>542</v>
      </c>
      <c r="C158" s="261" t="s">
        <v>3219</v>
      </c>
      <c r="D158" s="236" t="s">
        <v>245</v>
      </c>
      <c r="E158" s="196" t="s">
        <v>2006</v>
      </c>
      <c r="F158" s="196" t="s">
        <v>3413</v>
      </c>
      <c r="G158" s="196" t="s">
        <v>3414</v>
      </c>
      <c r="H158" s="196" t="s">
        <v>3415</v>
      </c>
      <c r="I158" s="257"/>
      <c r="J158" s="257"/>
      <c r="K158" s="257" t="s">
        <v>3416</v>
      </c>
      <c r="L158" s="249"/>
      <c r="M158" s="185" t="s">
        <v>157</v>
      </c>
      <c r="N158" s="285" t="s">
        <v>954</v>
      </c>
      <c r="O158" s="285" t="s">
        <v>955</v>
      </c>
      <c r="P158" s="102"/>
      <c r="Q158" s="258" t="s">
        <v>1988</v>
      </c>
      <c r="R158" s="258" t="s">
        <v>2011</v>
      </c>
      <c r="S158" s="196" t="s">
        <v>2012</v>
      </c>
      <c r="T158" s="196" t="s">
        <v>3417</v>
      </c>
      <c r="U158" s="196" t="s">
        <v>3418</v>
      </c>
      <c r="V158" s="236"/>
      <c r="W158" s="103"/>
      <c r="Y158" s="103"/>
      <c r="AA158" s="243">
        <f>IF(OR(J158="Fail",ISBLANK(J158)),INDEX('Issue Code Table'!C:C,MATCH(N:N,'Issue Code Table'!A:A,0)),IF(M158="Critical",6,IF(M158="Significant",5,IF(M158="Moderate",3,2))))</f>
        <v>4</v>
      </c>
    </row>
    <row r="159" spans="1:27" customFormat="1" ht="75" x14ac:dyDescent="0.35">
      <c r="A159" s="236" t="s">
        <v>3419</v>
      </c>
      <c r="B159" s="257" t="s">
        <v>542</v>
      </c>
      <c r="C159" s="261" t="s">
        <v>3219</v>
      </c>
      <c r="D159" s="236" t="s">
        <v>245</v>
      </c>
      <c r="E159" s="196" t="s">
        <v>3420</v>
      </c>
      <c r="F159" s="196" t="s">
        <v>3421</v>
      </c>
      <c r="G159" s="196" t="s">
        <v>3422</v>
      </c>
      <c r="H159" s="196" t="s">
        <v>3423</v>
      </c>
      <c r="I159" s="257"/>
      <c r="J159" s="257"/>
      <c r="K159" s="257" t="s">
        <v>3424</v>
      </c>
      <c r="L159" s="249"/>
      <c r="M159" s="258" t="s">
        <v>157</v>
      </c>
      <c r="N159" s="260" t="s">
        <v>954</v>
      </c>
      <c r="O159" s="241" t="s">
        <v>955</v>
      </c>
      <c r="P159" s="102"/>
      <c r="Q159" s="258" t="s">
        <v>1988</v>
      </c>
      <c r="R159" s="258" t="s">
        <v>2022</v>
      </c>
      <c r="S159" s="196" t="s">
        <v>3425</v>
      </c>
      <c r="T159" s="196" t="s">
        <v>3426</v>
      </c>
      <c r="U159" s="196" t="s">
        <v>3427</v>
      </c>
      <c r="V159" s="236"/>
      <c r="W159" s="103"/>
      <c r="Y159" s="103"/>
      <c r="AA159" s="243">
        <f>IF(OR(J159="Fail",ISBLANK(J159)),INDEX('Issue Code Table'!C:C,MATCH(N:N,'Issue Code Table'!A:A,0)),IF(M159="Critical",6,IF(M159="Significant",5,IF(M159="Moderate",3,2))))</f>
        <v>4</v>
      </c>
    </row>
    <row r="160" spans="1:27" customFormat="1" ht="75" x14ac:dyDescent="0.35">
      <c r="A160" s="236" t="s">
        <v>3428</v>
      </c>
      <c r="B160" s="257" t="s">
        <v>542</v>
      </c>
      <c r="C160" s="261" t="s">
        <v>3219</v>
      </c>
      <c r="D160" s="236" t="s">
        <v>245</v>
      </c>
      <c r="E160" s="196" t="s">
        <v>3429</v>
      </c>
      <c r="F160" s="196" t="s">
        <v>3430</v>
      </c>
      <c r="G160" s="196" t="s">
        <v>3431</v>
      </c>
      <c r="H160" s="196" t="s">
        <v>3432</v>
      </c>
      <c r="I160" s="257"/>
      <c r="J160" s="257"/>
      <c r="K160" s="257" t="s">
        <v>3433</v>
      </c>
      <c r="L160" s="249"/>
      <c r="M160" s="258" t="s">
        <v>157</v>
      </c>
      <c r="N160" s="260" t="s">
        <v>954</v>
      </c>
      <c r="O160" s="241" t="s">
        <v>955</v>
      </c>
      <c r="P160" s="102"/>
      <c r="Q160" s="258" t="s">
        <v>1988</v>
      </c>
      <c r="R160" s="258" t="s">
        <v>2033</v>
      </c>
      <c r="S160" s="196" t="s">
        <v>3434</v>
      </c>
      <c r="T160" s="196" t="s">
        <v>3435</v>
      </c>
      <c r="U160" s="196" t="s">
        <v>3436</v>
      </c>
      <c r="V160" s="236"/>
      <c r="W160" s="103"/>
      <c r="Y160" s="103"/>
      <c r="AA160" s="243">
        <f>IF(OR(J160="Fail",ISBLANK(J160)),INDEX('Issue Code Table'!C:C,MATCH(N:N,'Issue Code Table'!A:A,0)),IF(M160="Critical",6,IF(M160="Significant",5,IF(M160="Moderate",3,2))))</f>
        <v>4</v>
      </c>
    </row>
    <row r="161" spans="1:27" customFormat="1" ht="75" x14ac:dyDescent="0.35">
      <c r="A161" s="236" t="s">
        <v>3437</v>
      </c>
      <c r="B161" s="257" t="s">
        <v>542</v>
      </c>
      <c r="C161" s="261" t="s">
        <v>3219</v>
      </c>
      <c r="D161" s="236" t="s">
        <v>245</v>
      </c>
      <c r="E161" s="196" t="s">
        <v>3438</v>
      </c>
      <c r="F161" s="196" t="s">
        <v>3439</v>
      </c>
      <c r="G161" s="196" t="s">
        <v>3440</v>
      </c>
      <c r="H161" s="196" t="s">
        <v>3441</v>
      </c>
      <c r="I161" s="257"/>
      <c r="J161" s="257"/>
      <c r="K161" s="257" t="s">
        <v>3442</v>
      </c>
      <c r="L161" s="249"/>
      <c r="M161" s="258" t="s">
        <v>157</v>
      </c>
      <c r="N161" s="260" t="s">
        <v>954</v>
      </c>
      <c r="O161" s="241" t="s">
        <v>955</v>
      </c>
      <c r="P161" s="102"/>
      <c r="Q161" s="258" t="s">
        <v>1988</v>
      </c>
      <c r="R161" s="258" t="s">
        <v>2044</v>
      </c>
      <c r="S161" s="196" t="s">
        <v>3443</v>
      </c>
      <c r="T161" s="196" t="s">
        <v>3444</v>
      </c>
      <c r="U161" s="196" t="s">
        <v>3445</v>
      </c>
      <c r="V161" s="236"/>
      <c r="W161" s="103"/>
      <c r="Y161" s="103"/>
      <c r="AA161" s="243">
        <f>IF(OR(J161="Fail",ISBLANK(J161)),INDEX('Issue Code Table'!C:C,MATCH(N:N,'Issue Code Table'!A:A,0)),IF(M161="Critical",6,IF(M161="Significant",5,IF(M161="Moderate",3,2))))</f>
        <v>4</v>
      </c>
    </row>
    <row r="162" spans="1:27" customFormat="1" ht="75.650000000000006" customHeight="1" x14ac:dyDescent="0.35">
      <c r="A162" s="236" t="s">
        <v>3446</v>
      </c>
      <c r="B162" s="236" t="s">
        <v>282</v>
      </c>
      <c r="C162" s="263" t="s">
        <v>283</v>
      </c>
      <c r="D162" s="236" t="s">
        <v>245</v>
      </c>
      <c r="E162" s="196" t="s">
        <v>2050</v>
      </c>
      <c r="F162" s="196" t="s">
        <v>3447</v>
      </c>
      <c r="G162" s="196" t="s">
        <v>3448</v>
      </c>
      <c r="H162" s="196" t="s">
        <v>2053</v>
      </c>
      <c r="I162" s="257"/>
      <c r="J162" s="257"/>
      <c r="K162" s="257" t="s">
        <v>2054</v>
      </c>
      <c r="L162" s="249"/>
      <c r="M162" s="258" t="s">
        <v>146</v>
      </c>
      <c r="N162" s="260" t="s">
        <v>251</v>
      </c>
      <c r="O162" s="241" t="s">
        <v>252</v>
      </c>
      <c r="P162" s="102"/>
      <c r="Q162" s="258" t="s">
        <v>1988</v>
      </c>
      <c r="R162" s="258" t="s">
        <v>2055</v>
      </c>
      <c r="S162" s="196" t="s">
        <v>3449</v>
      </c>
      <c r="T162" s="196" t="s">
        <v>3450</v>
      </c>
      <c r="U162" s="196" t="s">
        <v>2058</v>
      </c>
      <c r="V162" s="236" t="s">
        <v>2059</v>
      </c>
      <c r="W162" s="103"/>
      <c r="Y162" s="103"/>
      <c r="AA162" s="243">
        <f>IF(OR(J162="Fail",ISBLANK(J162)),INDEX('Issue Code Table'!C:C,MATCH(N:N,'Issue Code Table'!A:A,0)),IF(M162="Critical",6,IF(M162="Significant",5,IF(M162="Moderate",3,2))))</f>
        <v>5</v>
      </c>
    </row>
    <row r="163" spans="1:27" customFormat="1" ht="137.5" x14ac:dyDescent="0.35">
      <c r="A163" s="236" t="s">
        <v>3451</v>
      </c>
      <c r="B163" s="283" t="s">
        <v>150</v>
      </c>
      <c r="C163" s="284" t="s">
        <v>151</v>
      </c>
      <c r="D163" s="236" t="s">
        <v>245</v>
      </c>
      <c r="E163" s="196" t="s">
        <v>2061</v>
      </c>
      <c r="F163" s="196" t="s">
        <v>2062</v>
      </c>
      <c r="G163" s="196" t="s">
        <v>3452</v>
      </c>
      <c r="H163" s="196" t="s">
        <v>3453</v>
      </c>
      <c r="I163" s="257"/>
      <c r="J163" s="257"/>
      <c r="K163" s="257" t="s">
        <v>3454</v>
      </c>
      <c r="L163" s="249"/>
      <c r="M163" s="258" t="s">
        <v>157</v>
      </c>
      <c r="N163" s="260" t="s">
        <v>954</v>
      </c>
      <c r="O163" s="241" t="s">
        <v>955</v>
      </c>
      <c r="P163" s="102"/>
      <c r="Q163" s="258" t="s">
        <v>1988</v>
      </c>
      <c r="R163" s="258" t="s">
        <v>2066</v>
      </c>
      <c r="S163" s="196" t="s">
        <v>2067</v>
      </c>
      <c r="T163" s="196" t="s">
        <v>2068</v>
      </c>
      <c r="U163" s="196" t="s">
        <v>2068</v>
      </c>
      <c r="V163" s="236"/>
      <c r="W163" s="103"/>
      <c r="Y163" s="103"/>
      <c r="AA163" s="243">
        <f>IF(OR(J163="Fail",ISBLANK(J163)),INDEX('Issue Code Table'!C:C,MATCH(N:N,'Issue Code Table'!A:A,0)),IF(M163="Critical",6,IF(M163="Significant",5,IF(M163="Moderate",3,2))))</f>
        <v>4</v>
      </c>
    </row>
    <row r="164" spans="1:27" customFormat="1" ht="275" x14ac:dyDescent="0.35">
      <c r="A164" s="236" t="s">
        <v>3455</v>
      </c>
      <c r="B164" s="257" t="s">
        <v>542</v>
      </c>
      <c r="C164" s="261" t="s">
        <v>3219</v>
      </c>
      <c r="D164" s="236" t="s">
        <v>245</v>
      </c>
      <c r="E164" s="196" t="s">
        <v>3456</v>
      </c>
      <c r="F164" s="196" t="s">
        <v>3457</v>
      </c>
      <c r="G164" s="196" t="s">
        <v>3458</v>
      </c>
      <c r="H164" s="196" t="s">
        <v>3459</v>
      </c>
      <c r="I164" s="257"/>
      <c r="J164" s="257"/>
      <c r="K164" s="257" t="s">
        <v>3460</v>
      </c>
      <c r="L164" s="249"/>
      <c r="M164" s="258" t="s">
        <v>157</v>
      </c>
      <c r="N164" s="260" t="s">
        <v>954</v>
      </c>
      <c r="O164" s="241" t="s">
        <v>955</v>
      </c>
      <c r="P164" s="102"/>
      <c r="Q164" s="258" t="s">
        <v>2105</v>
      </c>
      <c r="R164" s="258" t="s">
        <v>2106</v>
      </c>
      <c r="S164" s="196" t="s">
        <v>3461</v>
      </c>
      <c r="T164" s="196" t="s">
        <v>3462</v>
      </c>
      <c r="U164" s="196" t="s">
        <v>3463</v>
      </c>
      <c r="V164" s="236"/>
      <c r="W164" s="103"/>
      <c r="Y164" s="103"/>
      <c r="AA164" s="243">
        <f>IF(OR(J164="Fail",ISBLANK(J164)),INDEX('Issue Code Table'!C:C,MATCH(N:N,'Issue Code Table'!A:A,0)),IF(M164="Critical",6,IF(M164="Significant",5,IF(M164="Moderate",3,2))))</f>
        <v>4</v>
      </c>
    </row>
    <row r="165" spans="1:27" customFormat="1" ht="187.5" x14ac:dyDescent="0.35">
      <c r="A165" s="236" t="s">
        <v>3464</v>
      </c>
      <c r="B165" s="257" t="s">
        <v>542</v>
      </c>
      <c r="C165" s="261" t="s">
        <v>3219</v>
      </c>
      <c r="D165" s="236" t="s">
        <v>245</v>
      </c>
      <c r="E165" s="196" t="s">
        <v>2213</v>
      </c>
      <c r="F165" s="196" t="s">
        <v>3465</v>
      </c>
      <c r="G165" s="196" t="s">
        <v>3466</v>
      </c>
      <c r="H165" s="196" t="s">
        <v>3467</v>
      </c>
      <c r="I165" s="257"/>
      <c r="J165" s="257"/>
      <c r="K165" s="257" t="s">
        <v>3468</v>
      </c>
      <c r="L165" s="249"/>
      <c r="M165" s="258" t="s">
        <v>157</v>
      </c>
      <c r="N165" s="260" t="s">
        <v>954</v>
      </c>
      <c r="O165" s="241" t="s">
        <v>955</v>
      </c>
      <c r="P165" s="102"/>
      <c r="Q165" s="258" t="s">
        <v>2105</v>
      </c>
      <c r="R165" s="258" t="s">
        <v>2197</v>
      </c>
      <c r="S165" s="196" t="s">
        <v>2219</v>
      </c>
      <c r="T165" s="196" t="s">
        <v>2220</v>
      </c>
      <c r="U165" s="196" t="s">
        <v>2221</v>
      </c>
      <c r="V165" s="236"/>
      <c r="W165" s="103"/>
      <c r="Y165" s="103"/>
      <c r="AA165" s="243">
        <f>IF(OR(J165="Fail",ISBLANK(J165)),INDEX('Issue Code Table'!C:C,MATCH(N:N,'Issue Code Table'!A:A,0)),IF(M165="Critical",6,IF(M165="Significant",5,IF(M165="Moderate",3,2))))</f>
        <v>4</v>
      </c>
    </row>
    <row r="166" spans="1:27" customFormat="1" ht="141" customHeight="1" x14ac:dyDescent="0.35">
      <c r="A166" s="236" t="s">
        <v>3469</v>
      </c>
      <c r="B166" s="257" t="s">
        <v>373</v>
      </c>
      <c r="C166" s="261" t="s">
        <v>374</v>
      </c>
      <c r="D166" s="236" t="s">
        <v>245</v>
      </c>
      <c r="E166" s="196" t="s">
        <v>3470</v>
      </c>
      <c r="F166" s="196" t="s">
        <v>3471</v>
      </c>
      <c r="G166" s="196" t="s">
        <v>3472</v>
      </c>
      <c r="H166" s="196" t="s">
        <v>3473</v>
      </c>
      <c r="I166" s="257"/>
      <c r="J166" s="257"/>
      <c r="K166" s="257" t="s">
        <v>2226</v>
      </c>
      <c r="L166" s="249"/>
      <c r="M166" s="258" t="s">
        <v>157</v>
      </c>
      <c r="N166" s="260" t="s">
        <v>954</v>
      </c>
      <c r="O166" s="241" t="s">
        <v>955</v>
      </c>
      <c r="P166" s="102"/>
      <c r="Q166" s="258" t="s">
        <v>2105</v>
      </c>
      <c r="R166" s="258" t="s">
        <v>2208</v>
      </c>
      <c r="S166" s="196" t="s">
        <v>3474</v>
      </c>
      <c r="T166" s="196" t="s">
        <v>2229</v>
      </c>
      <c r="U166" s="196" t="s">
        <v>2230</v>
      </c>
      <c r="V166" s="236"/>
      <c r="W166" s="103"/>
      <c r="Y166" s="103"/>
      <c r="AA166" s="243">
        <f>IF(OR(J166="Fail",ISBLANK(J166)),INDEX('Issue Code Table'!C:C,MATCH(N:N,'Issue Code Table'!A:A,0)),IF(M166="Critical",6,IF(M166="Significant",5,IF(M166="Moderate",3,2))))</f>
        <v>4</v>
      </c>
    </row>
    <row r="167" spans="1:27" customFormat="1" ht="104.25" customHeight="1" x14ac:dyDescent="0.35">
      <c r="A167" s="236" t="s">
        <v>3475</v>
      </c>
      <c r="B167" s="257" t="s">
        <v>203</v>
      </c>
      <c r="C167" s="261" t="s">
        <v>204</v>
      </c>
      <c r="D167" s="236" t="s">
        <v>245</v>
      </c>
      <c r="E167" s="196" t="s">
        <v>2232</v>
      </c>
      <c r="F167" s="196" t="s">
        <v>3476</v>
      </c>
      <c r="G167" s="196" t="s">
        <v>3477</v>
      </c>
      <c r="H167" s="196" t="s">
        <v>3478</v>
      </c>
      <c r="I167" s="257"/>
      <c r="J167" s="257"/>
      <c r="K167" s="257" t="s">
        <v>3479</v>
      </c>
      <c r="L167" s="249"/>
      <c r="M167" s="258" t="s">
        <v>146</v>
      </c>
      <c r="N167" s="260" t="s">
        <v>380</v>
      </c>
      <c r="O167" s="241" t="s">
        <v>381</v>
      </c>
      <c r="P167" s="102"/>
      <c r="Q167" s="258" t="s">
        <v>2105</v>
      </c>
      <c r="R167" s="258" t="s">
        <v>2218</v>
      </c>
      <c r="S167" s="196" t="s">
        <v>2238</v>
      </c>
      <c r="T167" s="196" t="s">
        <v>2239</v>
      </c>
      <c r="U167" s="196" t="s">
        <v>2240</v>
      </c>
      <c r="V167" s="236" t="s">
        <v>3480</v>
      </c>
      <c r="W167" s="103"/>
      <c r="Y167" s="103"/>
      <c r="AA167" s="243">
        <f>IF(OR(J167="Fail",ISBLANK(J167)),INDEX('Issue Code Table'!C:C,MATCH(N:N,'Issue Code Table'!A:A,0)),IF(M167="Critical",6,IF(M167="Significant",5,IF(M167="Moderate",3,2))))</f>
        <v>5</v>
      </c>
    </row>
    <row r="168" spans="1:27" customFormat="1" ht="125" x14ac:dyDescent="0.35">
      <c r="A168" s="236" t="s">
        <v>3481</v>
      </c>
      <c r="B168" s="236" t="s">
        <v>150</v>
      </c>
      <c r="C168" s="267" t="s">
        <v>1882</v>
      </c>
      <c r="D168" s="236" t="s">
        <v>245</v>
      </c>
      <c r="E168" s="196" t="s">
        <v>2243</v>
      </c>
      <c r="F168" s="196" t="s">
        <v>3482</v>
      </c>
      <c r="G168" s="196" t="s">
        <v>3483</v>
      </c>
      <c r="H168" s="196" t="s">
        <v>3484</v>
      </c>
      <c r="I168" s="257"/>
      <c r="J168" s="257"/>
      <c r="K168" s="257" t="s">
        <v>3484</v>
      </c>
      <c r="L168" s="249"/>
      <c r="M168" s="258" t="s">
        <v>146</v>
      </c>
      <c r="N168" s="260" t="s">
        <v>380</v>
      </c>
      <c r="O168" s="241" t="s">
        <v>381</v>
      </c>
      <c r="P168" s="102"/>
      <c r="Q168" s="258" t="s">
        <v>2105</v>
      </c>
      <c r="R168" s="258" t="s">
        <v>2227</v>
      </c>
      <c r="S168" s="196" t="s">
        <v>2249</v>
      </c>
      <c r="T168" s="196" t="s">
        <v>2250</v>
      </c>
      <c r="U168" s="196" t="s">
        <v>2251</v>
      </c>
      <c r="V168" s="236" t="s">
        <v>2252</v>
      </c>
      <c r="W168" s="103"/>
      <c r="Y168" s="103"/>
      <c r="AA168" s="243">
        <f>IF(OR(J168="Fail",ISBLANK(J168)),INDEX('Issue Code Table'!C:C,MATCH(N:N,'Issue Code Table'!A:A,0)),IF(M168="Critical",6,IF(M168="Significant",5,IF(M168="Moderate",3,2))))</f>
        <v>5</v>
      </c>
    </row>
    <row r="169" spans="1:27" customFormat="1" ht="125" x14ac:dyDescent="0.35">
      <c r="A169" s="236" t="s">
        <v>3485</v>
      </c>
      <c r="B169" s="257" t="s">
        <v>3486</v>
      </c>
      <c r="C169" s="261" t="s">
        <v>3487</v>
      </c>
      <c r="D169" s="236" t="s">
        <v>245</v>
      </c>
      <c r="E169" s="196" t="s">
        <v>2254</v>
      </c>
      <c r="F169" s="196" t="s">
        <v>3488</v>
      </c>
      <c r="G169" s="196" t="s">
        <v>3489</v>
      </c>
      <c r="H169" s="196" t="s">
        <v>3490</v>
      </c>
      <c r="I169" s="257"/>
      <c r="J169" s="257"/>
      <c r="K169" s="257" t="s">
        <v>3491</v>
      </c>
      <c r="L169" s="249"/>
      <c r="M169" s="258" t="s">
        <v>157</v>
      </c>
      <c r="N169" s="260" t="s">
        <v>2259</v>
      </c>
      <c r="O169" s="241" t="s">
        <v>2260</v>
      </c>
      <c r="P169" s="102"/>
      <c r="Q169" s="258" t="s">
        <v>2105</v>
      </c>
      <c r="R169" s="258" t="s">
        <v>2237</v>
      </c>
      <c r="S169" s="196" t="s">
        <v>2262</v>
      </c>
      <c r="T169" s="196" t="s">
        <v>2263</v>
      </c>
      <c r="U169" s="196" t="s">
        <v>2264</v>
      </c>
      <c r="V169" s="236"/>
      <c r="W169" s="103"/>
      <c r="Y169" s="103"/>
      <c r="AA169" s="243">
        <f>IF(OR(J169="Fail",ISBLANK(J169)),INDEX('Issue Code Table'!C:C,MATCH(N:N,'Issue Code Table'!A:A,0)),IF(M169="Critical",6,IF(M169="Significant",5,IF(M169="Moderate",3,2))))</f>
        <v>7</v>
      </c>
    </row>
    <row r="170" spans="1:27" customFormat="1" ht="100" x14ac:dyDescent="0.35">
      <c r="A170" s="236" t="s">
        <v>3492</v>
      </c>
      <c r="B170" s="257" t="s">
        <v>3486</v>
      </c>
      <c r="C170" s="261" t="s">
        <v>3487</v>
      </c>
      <c r="D170" s="236" t="s">
        <v>245</v>
      </c>
      <c r="E170" s="196" t="s">
        <v>2266</v>
      </c>
      <c r="F170" s="196" t="s">
        <v>3493</v>
      </c>
      <c r="G170" s="196" t="s">
        <v>3494</v>
      </c>
      <c r="H170" s="196" t="s">
        <v>3495</v>
      </c>
      <c r="I170" s="257"/>
      <c r="J170" s="257"/>
      <c r="K170" s="257" t="s">
        <v>3496</v>
      </c>
      <c r="L170" s="249"/>
      <c r="M170" s="258" t="s">
        <v>157</v>
      </c>
      <c r="N170" s="260" t="s">
        <v>2259</v>
      </c>
      <c r="O170" s="241" t="s">
        <v>2260</v>
      </c>
      <c r="P170" s="102"/>
      <c r="Q170" s="258" t="s">
        <v>2105</v>
      </c>
      <c r="R170" s="258" t="s">
        <v>2248</v>
      </c>
      <c r="S170" s="196" t="s">
        <v>2272</v>
      </c>
      <c r="T170" s="196" t="s">
        <v>2273</v>
      </c>
      <c r="U170" s="196" t="s">
        <v>2274</v>
      </c>
      <c r="V170" s="236"/>
      <c r="W170" s="103"/>
      <c r="Y170" s="103"/>
      <c r="AA170" s="243">
        <f>IF(OR(J170="Fail",ISBLANK(J170)),INDEX('Issue Code Table'!C:C,MATCH(N:N,'Issue Code Table'!A:A,0)),IF(M170="Critical",6,IF(M170="Significant",5,IF(M170="Moderate",3,2))))</f>
        <v>7</v>
      </c>
    </row>
    <row r="171" spans="1:27" customFormat="1" ht="100" x14ac:dyDescent="0.35">
      <c r="A171" s="236" t="s">
        <v>3497</v>
      </c>
      <c r="B171" s="257" t="s">
        <v>3486</v>
      </c>
      <c r="C171" s="261" t="s">
        <v>3487</v>
      </c>
      <c r="D171" s="236" t="s">
        <v>245</v>
      </c>
      <c r="E171" s="196" t="s">
        <v>2276</v>
      </c>
      <c r="F171" s="196" t="s">
        <v>3498</v>
      </c>
      <c r="G171" s="196" t="s">
        <v>3499</v>
      </c>
      <c r="H171" s="196" t="s">
        <v>3500</v>
      </c>
      <c r="I171" s="257"/>
      <c r="J171" s="257"/>
      <c r="K171" s="257" t="s">
        <v>3501</v>
      </c>
      <c r="L171" s="249"/>
      <c r="M171" s="258" t="s">
        <v>157</v>
      </c>
      <c r="N171" s="260" t="s">
        <v>2259</v>
      </c>
      <c r="O171" s="241" t="s">
        <v>2260</v>
      </c>
      <c r="P171" s="102"/>
      <c r="Q171" s="258" t="s">
        <v>2105</v>
      </c>
      <c r="R171" s="258" t="s">
        <v>2261</v>
      </c>
      <c r="S171" s="196" t="s">
        <v>3502</v>
      </c>
      <c r="T171" s="196" t="s">
        <v>2283</v>
      </c>
      <c r="U171" s="196" t="s">
        <v>2284</v>
      </c>
      <c r="V171" s="236"/>
      <c r="W171" s="103"/>
      <c r="Y171" s="103"/>
      <c r="AA171" s="243">
        <f>IF(OR(J171="Fail",ISBLANK(J171)),INDEX('Issue Code Table'!C:C,MATCH(N:N,'Issue Code Table'!A:A,0)),IF(M171="Critical",6,IF(M171="Significant",5,IF(M171="Moderate",3,2))))</f>
        <v>7</v>
      </c>
    </row>
    <row r="172" spans="1:27" customFormat="1" ht="87.5" x14ac:dyDescent="0.35">
      <c r="A172" s="236" t="s">
        <v>3503</v>
      </c>
      <c r="B172" s="257" t="s">
        <v>3486</v>
      </c>
      <c r="C172" s="261" t="s">
        <v>3487</v>
      </c>
      <c r="D172" s="236" t="s">
        <v>245</v>
      </c>
      <c r="E172" s="196" t="s">
        <v>2286</v>
      </c>
      <c r="F172" s="196" t="s">
        <v>3504</v>
      </c>
      <c r="G172" s="196" t="s">
        <v>3505</v>
      </c>
      <c r="H172" s="196" t="s">
        <v>3506</v>
      </c>
      <c r="I172" s="257"/>
      <c r="J172" s="257"/>
      <c r="K172" s="257" t="s">
        <v>3507</v>
      </c>
      <c r="L172" s="249"/>
      <c r="M172" s="258" t="s">
        <v>157</v>
      </c>
      <c r="N172" s="260" t="s">
        <v>2259</v>
      </c>
      <c r="O172" s="241" t="s">
        <v>2260</v>
      </c>
      <c r="P172" s="102"/>
      <c r="Q172" s="258" t="s">
        <v>2105</v>
      </c>
      <c r="R172" s="258" t="s">
        <v>2271</v>
      </c>
      <c r="S172" s="196" t="s">
        <v>2292</v>
      </c>
      <c r="T172" s="196" t="s">
        <v>2293</v>
      </c>
      <c r="U172" s="196" t="s">
        <v>2294</v>
      </c>
      <c r="V172" s="236"/>
      <c r="W172" s="103"/>
      <c r="Y172" s="103"/>
      <c r="AA172" s="243">
        <f>IF(OR(J172="Fail",ISBLANK(J172)),INDEX('Issue Code Table'!C:C,MATCH(N:N,'Issue Code Table'!A:A,0)),IF(M172="Critical",6,IF(M172="Significant",5,IF(M172="Moderate",3,2))))</f>
        <v>7</v>
      </c>
    </row>
    <row r="173" spans="1:27" customFormat="1" ht="100" x14ac:dyDescent="0.35">
      <c r="A173" s="236" t="s">
        <v>3508</v>
      </c>
      <c r="B173" s="257" t="s">
        <v>150</v>
      </c>
      <c r="C173" s="261" t="s">
        <v>1882</v>
      </c>
      <c r="D173" s="236" t="s">
        <v>245</v>
      </c>
      <c r="E173" s="196" t="s">
        <v>2296</v>
      </c>
      <c r="F173" s="196" t="s">
        <v>2297</v>
      </c>
      <c r="G173" s="196" t="s">
        <v>3509</v>
      </c>
      <c r="H173" s="196" t="s">
        <v>3510</v>
      </c>
      <c r="I173" s="257"/>
      <c r="J173" s="257"/>
      <c r="K173" s="257" t="s">
        <v>3511</v>
      </c>
      <c r="L173" s="249"/>
      <c r="M173" s="258" t="s">
        <v>146</v>
      </c>
      <c r="N173" s="260" t="s">
        <v>380</v>
      </c>
      <c r="O173" s="241" t="s">
        <v>381</v>
      </c>
      <c r="P173" s="102"/>
      <c r="Q173" s="258" t="s">
        <v>2105</v>
      </c>
      <c r="R173" s="258" t="s">
        <v>2281</v>
      </c>
      <c r="S173" s="196" t="s">
        <v>2302</v>
      </c>
      <c r="T173" s="196" t="s">
        <v>2303</v>
      </c>
      <c r="U173" s="196" t="s">
        <v>2303</v>
      </c>
      <c r="V173" s="236" t="s">
        <v>2304</v>
      </c>
      <c r="W173" s="103"/>
      <c r="Y173" s="103"/>
      <c r="AA173" s="243">
        <f>IF(OR(J173="Fail",ISBLANK(J173)),INDEX('Issue Code Table'!C:C,MATCH(N:N,'Issue Code Table'!A:A,0)),IF(M173="Critical",6,IF(M173="Significant",5,IF(M173="Moderate",3,2))))</f>
        <v>5</v>
      </c>
    </row>
    <row r="174" spans="1:27" customFormat="1" ht="112.5" x14ac:dyDescent="0.35">
      <c r="A174" s="236" t="s">
        <v>3512</v>
      </c>
      <c r="B174" s="257" t="s">
        <v>542</v>
      </c>
      <c r="C174" s="261" t="s">
        <v>3219</v>
      </c>
      <c r="D174" s="236" t="s">
        <v>245</v>
      </c>
      <c r="E174" s="196" t="s">
        <v>3513</v>
      </c>
      <c r="F174" s="196" t="s">
        <v>2099</v>
      </c>
      <c r="G174" s="196" t="s">
        <v>3514</v>
      </c>
      <c r="H174" s="196" t="s">
        <v>3515</v>
      </c>
      <c r="I174" s="257"/>
      <c r="J174" s="257"/>
      <c r="K174" s="257" t="s">
        <v>3516</v>
      </c>
      <c r="L174" s="249"/>
      <c r="M174" s="258" t="s">
        <v>157</v>
      </c>
      <c r="N174" s="260" t="s">
        <v>954</v>
      </c>
      <c r="O174" s="241" t="s">
        <v>955</v>
      </c>
      <c r="P174" s="102"/>
      <c r="Q174" s="258" t="s">
        <v>2105</v>
      </c>
      <c r="R174" s="258" t="s">
        <v>2117</v>
      </c>
      <c r="S174" s="196" t="s">
        <v>2107</v>
      </c>
      <c r="T174" s="196" t="s">
        <v>3517</v>
      </c>
      <c r="U174" s="196" t="s">
        <v>3518</v>
      </c>
      <c r="V174" s="236"/>
      <c r="W174" s="103"/>
      <c r="Y174" s="103"/>
      <c r="AA174" s="243">
        <f>IF(OR(J174="Fail",ISBLANK(J174)),INDEX('Issue Code Table'!C:C,MATCH(N:N,'Issue Code Table'!A:A,0)),IF(M174="Critical",6,IF(M174="Significant",5,IF(M174="Moderate",3,2))))</f>
        <v>4</v>
      </c>
    </row>
    <row r="175" spans="1:27" customFormat="1" ht="75" x14ac:dyDescent="0.35">
      <c r="A175" s="236" t="s">
        <v>3519</v>
      </c>
      <c r="B175" s="236" t="s">
        <v>282</v>
      </c>
      <c r="C175" s="263" t="s">
        <v>283</v>
      </c>
      <c r="D175" s="236" t="s">
        <v>245</v>
      </c>
      <c r="E175" s="196" t="s">
        <v>2138</v>
      </c>
      <c r="F175" s="196" t="s">
        <v>2139</v>
      </c>
      <c r="G175" s="196" t="s">
        <v>3520</v>
      </c>
      <c r="H175" s="196" t="s">
        <v>2141</v>
      </c>
      <c r="I175" s="257"/>
      <c r="J175" s="257"/>
      <c r="K175" s="257" t="s">
        <v>2142</v>
      </c>
      <c r="L175" s="249"/>
      <c r="M175" s="258" t="s">
        <v>146</v>
      </c>
      <c r="N175" s="260" t="s">
        <v>380</v>
      </c>
      <c r="O175" s="241" t="s">
        <v>381</v>
      </c>
      <c r="P175" s="102"/>
      <c r="Q175" s="258" t="s">
        <v>2105</v>
      </c>
      <c r="R175" s="258" t="s">
        <v>2126</v>
      </c>
      <c r="S175" s="196" t="s">
        <v>2144</v>
      </c>
      <c r="T175" s="196" t="s">
        <v>2145</v>
      </c>
      <c r="U175" s="240" t="s">
        <v>2146</v>
      </c>
      <c r="V175" s="240" t="s">
        <v>2147</v>
      </c>
      <c r="W175" s="103"/>
      <c r="Y175" s="103"/>
      <c r="AA175" s="243">
        <f>IF(OR(J175="Fail",ISBLANK(J175)),INDEX('Issue Code Table'!C:C,MATCH(N:N,'Issue Code Table'!A:A,0)),IF(M175="Critical",6,IF(M175="Significant",5,IF(M175="Moderate",3,2))))</f>
        <v>5</v>
      </c>
    </row>
    <row r="176" spans="1:27" customFormat="1" ht="262.5" x14ac:dyDescent="0.35">
      <c r="A176" s="236" t="s">
        <v>3521</v>
      </c>
      <c r="B176" s="257" t="s">
        <v>203</v>
      </c>
      <c r="C176" s="261" t="s">
        <v>204</v>
      </c>
      <c r="D176" s="236" t="s">
        <v>245</v>
      </c>
      <c r="E176" s="196" t="s">
        <v>2149</v>
      </c>
      <c r="F176" s="196" t="s">
        <v>3522</v>
      </c>
      <c r="G176" s="196" t="s">
        <v>3523</v>
      </c>
      <c r="H176" s="196" t="s">
        <v>2152</v>
      </c>
      <c r="I176" s="257"/>
      <c r="J176" s="257"/>
      <c r="K176" s="257" t="s">
        <v>3524</v>
      </c>
      <c r="L176" s="249"/>
      <c r="M176" s="258" t="s">
        <v>146</v>
      </c>
      <c r="N176" s="260" t="s">
        <v>380</v>
      </c>
      <c r="O176" s="241" t="s">
        <v>381</v>
      </c>
      <c r="P176" s="102"/>
      <c r="Q176" s="258" t="s">
        <v>2105</v>
      </c>
      <c r="R176" s="258" t="s">
        <v>2134</v>
      </c>
      <c r="S176" s="196" t="s">
        <v>2155</v>
      </c>
      <c r="T176" s="196" t="s">
        <v>2156</v>
      </c>
      <c r="U176" s="240" t="s">
        <v>2157</v>
      </c>
      <c r="V176" s="240" t="s">
        <v>2158</v>
      </c>
      <c r="W176" s="103"/>
      <c r="Y176" s="103"/>
      <c r="AA176" s="243">
        <f>IF(OR(J176="Fail",ISBLANK(J176)),INDEX('Issue Code Table'!C:C,MATCH(N:N,'Issue Code Table'!A:A,0)),IF(M176="Critical",6,IF(M176="Significant",5,IF(M176="Moderate",3,2))))</f>
        <v>5</v>
      </c>
    </row>
    <row r="177" spans="1:27" customFormat="1" ht="162.5" x14ac:dyDescent="0.35">
      <c r="A177" s="236" t="s">
        <v>3525</v>
      </c>
      <c r="B177" s="257" t="s">
        <v>373</v>
      </c>
      <c r="C177" s="261" t="s">
        <v>374</v>
      </c>
      <c r="D177" s="236" t="s">
        <v>245</v>
      </c>
      <c r="E177" s="196" t="s">
        <v>3526</v>
      </c>
      <c r="F177" s="196" t="s">
        <v>3527</v>
      </c>
      <c r="G177" s="196" t="s">
        <v>3528</v>
      </c>
      <c r="H177" s="196" t="s">
        <v>2163</v>
      </c>
      <c r="I177" s="257"/>
      <c r="J177" s="257"/>
      <c r="K177" s="257" t="s">
        <v>2164</v>
      </c>
      <c r="L177" s="249"/>
      <c r="M177" s="258" t="s">
        <v>146</v>
      </c>
      <c r="N177" s="260" t="s">
        <v>380</v>
      </c>
      <c r="O177" s="241" t="s">
        <v>381</v>
      </c>
      <c r="P177" s="102"/>
      <c r="Q177" s="258" t="s">
        <v>2105</v>
      </c>
      <c r="R177" s="258" t="s">
        <v>2143</v>
      </c>
      <c r="S177" s="196" t="s">
        <v>2166</v>
      </c>
      <c r="T177" s="196" t="s">
        <v>2167</v>
      </c>
      <c r="U177" s="236" t="s">
        <v>2168</v>
      </c>
      <c r="V177" s="236" t="s">
        <v>2169</v>
      </c>
      <c r="W177" s="103"/>
      <c r="Y177" s="103"/>
      <c r="AA177" s="243">
        <f>IF(OR(J177="Fail",ISBLANK(J177)),INDEX('Issue Code Table'!C:C,MATCH(N:N,'Issue Code Table'!A:A,0)),IF(M177="Critical",6,IF(M177="Significant",5,IF(M177="Moderate",3,2))))</f>
        <v>5</v>
      </c>
    </row>
    <row r="178" spans="1:27" customFormat="1" ht="325" x14ac:dyDescent="0.35">
      <c r="A178" s="236" t="s">
        <v>3529</v>
      </c>
      <c r="B178" s="257" t="s">
        <v>373</v>
      </c>
      <c r="C178" s="261" t="s">
        <v>374</v>
      </c>
      <c r="D178" s="236" t="s">
        <v>245</v>
      </c>
      <c r="E178" s="196" t="s">
        <v>3530</v>
      </c>
      <c r="F178" s="196" t="s">
        <v>2172</v>
      </c>
      <c r="G178" s="196" t="s">
        <v>3531</v>
      </c>
      <c r="H178" s="196" t="s">
        <v>2174</v>
      </c>
      <c r="I178" s="257"/>
      <c r="J178" s="257"/>
      <c r="K178" s="257" t="s">
        <v>2175</v>
      </c>
      <c r="L178" s="249"/>
      <c r="M178" s="258" t="s">
        <v>146</v>
      </c>
      <c r="N178" s="260" t="s">
        <v>380</v>
      </c>
      <c r="O178" s="241" t="s">
        <v>381</v>
      </c>
      <c r="P178" s="102"/>
      <c r="Q178" s="258" t="s">
        <v>2105</v>
      </c>
      <c r="R178" s="258" t="s">
        <v>2154</v>
      </c>
      <c r="S178" s="196" t="s">
        <v>2177</v>
      </c>
      <c r="T178" s="196" t="s">
        <v>2178</v>
      </c>
      <c r="U178" s="240" t="s">
        <v>2179</v>
      </c>
      <c r="V178" s="240" t="s">
        <v>3532</v>
      </c>
      <c r="W178" s="103"/>
      <c r="Y178" s="103"/>
      <c r="AA178" s="243">
        <f>IF(OR(J178="Fail",ISBLANK(J178)),INDEX('Issue Code Table'!C:C,MATCH(N:N,'Issue Code Table'!A:A,0)),IF(M178="Critical",6,IF(M178="Significant",5,IF(M178="Moderate",3,2))))</f>
        <v>5</v>
      </c>
    </row>
    <row r="179" spans="1:27" customFormat="1" ht="187.5" x14ac:dyDescent="0.35">
      <c r="A179" s="236" t="s">
        <v>3533</v>
      </c>
      <c r="B179" s="257" t="s">
        <v>373</v>
      </c>
      <c r="C179" s="261" t="s">
        <v>374</v>
      </c>
      <c r="D179" s="236" t="s">
        <v>245</v>
      </c>
      <c r="E179" s="196" t="s">
        <v>2182</v>
      </c>
      <c r="F179" s="196" t="s">
        <v>2183</v>
      </c>
      <c r="G179" s="196" t="s">
        <v>3534</v>
      </c>
      <c r="H179" s="196" t="s">
        <v>2185</v>
      </c>
      <c r="I179" s="257"/>
      <c r="J179" s="257"/>
      <c r="K179" s="257" t="s">
        <v>2186</v>
      </c>
      <c r="L179" s="249"/>
      <c r="M179" s="258" t="s">
        <v>146</v>
      </c>
      <c r="N179" s="260" t="s">
        <v>380</v>
      </c>
      <c r="O179" s="241" t="s">
        <v>381</v>
      </c>
      <c r="P179" s="102"/>
      <c r="Q179" s="258" t="s">
        <v>2105</v>
      </c>
      <c r="R179" s="258" t="s">
        <v>2165</v>
      </c>
      <c r="S179" s="196" t="s">
        <v>2188</v>
      </c>
      <c r="T179" s="196" t="s">
        <v>2189</v>
      </c>
      <c r="U179" s="240" t="s">
        <v>2189</v>
      </c>
      <c r="V179" s="240" t="s">
        <v>2190</v>
      </c>
      <c r="W179" s="103"/>
      <c r="Y179" s="103"/>
      <c r="AA179" s="243">
        <f>IF(OR(J179="Fail",ISBLANK(J179)),INDEX('Issue Code Table'!C:C,MATCH(N:N,'Issue Code Table'!A:A,0)),IF(M179="Critical",6,IF(M179="Significant",5,IF(M179="Moderate",3,2))))</f>
        <v>5</v>
      </c>
    </row>
    <row r="180" spans="1:27" customFormat="1" ht="136" customHeight="1" x14ac:dyDescent="0.35">
      <c r="A180" s="236" t="s">
        <v>3535</v>
      </c>
      <c r="B180" s="257" t="s">
        <v>373</v>
      </c>
      <c r="C180" s="261" t="s">
        <v>374</v>
      </c>
      <c r="D180" s="236" t="s">
        <v>245</v>
      </c>
      <c r="E180" s="196" t="s">
        <v>3536</v>
      </c>
      <c r="F180" s="196" t="s">
        <v>2193</v>
      </c>
      <c r="G180" s="196" t="s">
        <v>3537</v>
      </c>
      <c r="H180" s="196" t="s">
        <v>2195</v>
      </c>
      <c r="I180" s="257"/>
      <c r="J180" s="257"/>
      <c r="K180" s="257" t="s">
        <v>2196</v>
      </c>
      <c r="L180" s="249"/>
      <c r="M180" s="258" t="s">
        <v>146</v>
      </c>
      <c r="N180" s="260" t="s">
        <v>380</v>
      </c>
      <c r="O180" s="241" t="s">
        <v>381</v>
      </c>
      <c r="P180" s="102"/>
      <c r="Q180" s="258" t="s">
        <v>2105</v>
      </c>
      <c r="R180" s="258" t="s">
        <v>2176</v>
      </c>
      <c r="S180" s="196" t="s">
        <v>2198</v>
      </c>
      <c r="T180" s="196" t="s">
        <v>2199</v>
      </c>
      <c r="U180" s="240" t="s">
        <v>2200</v>
      </c>
      <c r="V180" s="236" t="s">
        <v>2201</v>
      </c>
      <c r="W180" s="103"/>
      <c r="Y180" s="103"/>
      <c r="AA180" s="243">
        <f>IF(OR(J180="Fail",ISBLANK(J180)),INDEX('Issue Code Table'!C:C,MATCH(N:N,'Issue Code Table'!A:A,0)),IF(M180="Critical",6,IF(M180="Significant",5,IF(M180="Moderate",3,2))))</f>
        <v>5</v>
      </c>
    </row>
    <row r="181" spans="1:27" customFormat="1" ht="175" x14ac:dyDescent="0.35">
      <c r="A181" s="236" t="s">
        <v>3538</v>
      </c>
      <c r="B181" s="257" t="s">
        <v>203</v>
      </c>
      <c r="C181" s="261" t="s">
        <v>204</v>
      </c>
      <c r="D181" s="236" t="s">
        <v>245</v>
      </c>
      <c r="E181" s="196" t="s">
        <v>2203</v>
      </c>
      <c r="F181" s="196" t="s">
        <v>3539</v>
      </c>
      <c r="G181" s="196" t="s">
        <v>3540</v>
      </c>
      <c r="H181" s="196" t="s">
        <v>2206</v>
      </c>
      <c r="I181" s="257"/>
      <c r="J181" s="257"/>
      <c r="K181" s="257" t="s">
        <v>2207</v>
      </c>
      <c r="L181" s="249"/>
      <c r="M181" s="258" t="s">
        <v>157</v>
      </c>
      <c r="N181" s="260" t="s">
        <v>954</v>
      </c>
      <c r="O181" s="241" t="s">
        <v>955</v>
      </c>
      <c r="P181" s="102"/>
      <c r="Q181" s="258" t="s">
        <v>2105</v>
      </c>
      <c r="R181" s="258" t="s">
        <v>2208</v>
      </c>
      <c r="S181" s="196" t="s">
        <v>2209</v>
      </c>
      <c r="T181" s="196" t="s">
        <v>2210</v>
      </c>
      <c r="U181" s="240" t="s">
        <v>2211</v>
      </c>
      <c r="V181" s="236"/>
      <c r="W181" s="103"/>
      <c r="Y181" s="103"/>
      <c r="AA181" s="243">
        <f>IF(OR(J181="Fail",ISBLANK(J181)),INDEX('Issue Code Table'!C:C,MATCH(N:N,'Issue Code Table'!A:A,0)),IF(M181="Critical",6,IF(M181="Significant",5,IF(M181="Moderate",3,2))))</f>
        <v>4</v>
      </c>
    </row>
    <row r="182" spans="1:27" customFormat="1" ht="16.5" customHeight="1" x14ac:dyDescent="0.35">
      <c r="A182" s="51"/>
      <c r="B182" s="174" t="s">
        <v>218</v>
      </c>
      <c r="C182" s="51"/>
      <c r="D182" s="51"/>
      <c r="E182" s="51"/>
      <c r="F182" s="51"/>
      <c r="G182" s="51"/>
      <c r="H182" s="51"/>
      <c r="I182" s="51"/>
      <c r="J182" s="51"/>
      <c r="K182" s="51"/>
      <c r="L182" s="51"/>
      <c r="M182" s="51"/>
      <c r="N182" s="51"/>
      <c r="O182" s="51"/>
      <c r="P182" s="51"/>
      <c r="Q182" s="51"/>
      <c r="R182" s="51"/>
      <c r="S182" s="51"/>
      <c r="T182" s="51"/>
      <c r="U182" s="51"/>
      <c r="V182" s="51"/>
      <c r="W182" s="103"/>
      <c r="Y182" s="103"/>
      <c r="AA182" s="51"/>
    </row>
    <row r="183" spans="1:27" customFormat="1" ht="14.5" hidden="1" x14ac:dyDescent="0.35">
      <c r="A183" s="103"/>
      <c r="B183" s="103"/>
      <c r="C183" s="105"/>
      <c r="D183" s="103"/>
      <c r="E183" s="103"/>
      <c r="F183" s="103"/>
      <c r="G183" s="103"/>
      <c r="H183" s="103"/>
      <c r="I183" s="103"/>
      <c r="J183" s="103"/>
      <c r="K183" s="103"/>
      <c r="L183" s="103"/>
      <c r="M183" s="103"/>
      <c r="N183" s="103"/>
      <c r="O183" s="103"/>
      <c r="P183" s="103"/>
      <c r="Q183" s="103"/>
      <c r="R183" s="103"/>
      <c r="S183" s="103"/>
      <c r="T183" s="103"/>
      <c r="U183" s="103"/>
      <c r="V183" s="103"/>
      <c r="W183" s="103"/>
      <c r="Y183" s="103"/>
      <c r="AA183" s="1"/>
    </row>
    <row r="184" spans="1:27" customFormat="1" ht="14.5" hidden="1" x14ac:dyDescent="0.35">
      <c r="A184" s="103"/>
      <c r="B184" s="103"/>
      <c r="C184" s="105"/>
      <c r="D184" s="103"/>
      <c r="E184" s="103"/>
      <c r="F184" s="103"/>
      <c r="G184" s="103"/>
      <c r="H184" s="18" t="s">
        <v>58</v>
      </c>
      <c r="I184" s="103"/>
      <c r="J184" s="103"/>
      <c r="K184" s="103"/>
      <c r="L184" s="103"/>
      <c r="M184" s="103"/>
      <c r="N184" s="103"/>
      <c r="O184" s="103"/>
      <c r="P184" s="103"/>
      <c r="Q184" s="103"/>
      <c r="R184" s="103"/>
      <c r="S184" s="103"/>
      <c r="T184" s="103"/>
      <c r="U184" s="103"/>
      <c r="V184" s="103"/>
      <c r="W184" s="103"/>
      <c r="Y184" s="103"/>
      <c r="AA184" s="1"/>
    </row>
    <row r="185" spans="1:27" customFormat="1" ht="14.5" hidden="1" x14ac:dyDescent="0.35">
      <c r="A185" s="103"/>
      <c r="B185" s="103"/>
      <c r="C185" s="105"/>
      <c r="D185" s="103"/>
      <c r="E185" s="103"/>
      <c r="F185" s="103"/>
      <c r="G185" s="103"/>
      <c r="H185" s="18" t="s">
        <v>59</v>
      </c>
      <c r="I185" s="103"/>
      <c r="J185" s="103"/>
      <c r="K185" s="103"/>
      <c r="L185" s="103"/>
      <c r="M185" s="103"/>
      <c r="N185" s="103"/>
      <c r="O185" s="103"/>
      <c r="P185" s="103"/>
      <c r="Q185" s="103"/>
      <c r="R185" s="103"/>
      <c r="S185" s="103"/>
      <c r="T185" s="103"/>
      <c r="U185" s="103"/>
      <c r="V185" s="103"/>
      <c r="W185" s="103"/>
      <c r="Y185" s="103"/>
      <c r="AA185" s="1"/>
    </row>
    <row r="186" spans="1:27" customFormat="1" ht="14.5" hidden="1" x14ac:dyDescent="0.35">
      <c r="A186" s="103"/>
      <c r="B186" s="103"/>
      <c r="C186" s="105"/>
      <c r="D186" s="103"/>
      <c r="E186" s="103"/>
      <c r="F186" s="103"/>
      <c r="G186" s="103"/>
      <c r="H186" s="18" t="s">
        <v>47</v>
      </c>
      <c r="I186" s="103"/>
      <c r="J186" s="103"/>
      <c r="K186" s="103"/>
      <c r="L186" s="103"/>
      <c r="M186" s="103"/>
      <c r="N186" s="103"/>
      <c r="O186" s="103"/>
      <c r="P186" s="103"/>
      <c r="Q186" s="103"/>
      <c r="R186" s="103"/>
      <c r="S186" s="103"/>
      <c r="T186" s="103"/>
      <c r="U186" s="103"/>
      <c r="V186" s="103"/>
      <c r="W186" s="103"/>
      <c r="Y186" s="103"/>
      <c r="AA186" s="1"/>
    </row>
    <row r="187" spans="1:27" customFormat="1" ht="14.5" hidden="1" x14ac:dyDescent="0.35">
      <c r="A187" s="103"/>
      <c r="B187" s="103"/>
      <c r="C187" s="105"/>
      <c r="D187" s="103"/>
      <c r="E187" s="103"/>
      <c r="F187" s="103"/>
      <c r="G187" s="103"/>
      <c r="H187" s="18" t="s">
        <v>219</v>
      </c>
      <c r="I187" s="103"/>
      <c r="J187" s="103"/>
      <c r="K187" s="103"/>
      <c r="L187" s="103"/>
      <c r="M187" s="103"/>
      <c r="N187" s="103"/>
      <c r="O187" s="103"/>
      <c r="P187" s="103"/>
      <c r="Q187" s="103"/>
      <c r="R187" s="103"/>
      <c r="S187" s="103"/>
      <c r="T187" s="103"/>
      <c r="U187" s="103"/>
      <c r="V187" s="103"/>
      <c r="W187" s="103"/>
      <c r="Y187" s="103"/>
      <c r="AA187" s="1"/>
    </row>
    <row r="188" spans="1:27" customFormat="1" ht="14.5" hidden="1" x14ac:dyDescent="0.35">
      <c r="A188" s="103"/>
      <c r="B188" s="103"/>
      <c r="C188" s="105"/>
      <c r="D188" s="103"/>
      <c r="E188" s="103"/>
      <c r="F188" s="103"/>
      <c r="G188" s="103"/>
      <c r="H188" s="103"/>
      <c r="I188" s="103"/>
      <c r="J188" s="103"/>
      <c r="K188" s="103"/>
      <c r="L188" s="103"/>
      <c r="M188" s="103"/>
      <c r="N188" s="103"/>
      <c r="O188" s="103"/>
      <c r="P188" s="103"/>
      <c r="Q188" s="103"/>
      <c r="R188" s="103"/>
      <c r="S188" s="103"/>
      <c r="T188" s="103"/>
      <c r="U188" s="103"/>
      <c r="V188" s="103"/>
      <c r="W188" s="103"/>
      <c r="Y188" s="103"/>
      <c r="AA188" s="1"/>
    </row>
    <row r="189" spans="1:27" customFormat="1" ht="14.5" hidden="1" x14ac:dyDescent="0.35">
      <c r="A189" s="103"/>
      <c r="B189" s="103"/>
      <c r="C189" s="105"/>
      <c r="D189" s="103"/>
      <c r="E189" s="103"/>
      <c r="F189" s="103"/>
      <c r="G189" s="103"/>
      <c r="H189" s="18" t="s">
        <v>220</v>
      </c>
      <c r="I189" s="103"/>
      <c r="J189" s="103"/>
      <c r="K189" s="103"/>
      <c r="L189" s="103"/>
      <c r="M189" s="103"/>
      <c r="N189" s="103"/>
      <c r="O189" s="103"/>
      <c r="P189" s="103"/>
      <c r="Q189" s="103"/>
      <c r="R189" s="103"/>
      <c r="S189" s="103"/>
      <c r="T189" s="103"/>
      <c r="U189" s="103"/>
      <c r="V189" s="103"/>
      <c r="W189" s="103"/>
      <c r="Y189" s="103"/>
      <c r="AA189" s="1"/>
    </row>
    <row r="190" spans="1:27" customFormat="1" ht="14.5" hidden="1" x14ac:dyDescent="0.35">
      <c r="A190" s="103"/>
      <c r="B190" s="103"/>
      <c r="C190" s="105"/>
      <c r="D190" s="103"/>
      <c r="E190" s="103"/>
      <c r="F190" s="103"/>
      <c r="G190" s="103"/>
      <c r="H190" s="18" t="s">
        <v>136</v>
      </c>
      <c r="I190" s="103"/>
      <c r="J190" s="103"/>
      <c r="K190" s="103"/>
      <c r="L190" s="103"/>
      <c r="M190" s="103"/>
      <c r="N190" s="103"/>
      <c r="O190" s="103"/>
      <c r="P190" s="103"/>
      <c r="Q190" s="103"/>
      <c r="R190" s="103"/>
      <c r="S190" s="103"/>
      <c r="T190" s="103"/>
      <c r="U190" s="103"/>
      <c r="V190" s="103"/>
      <c r="W190" s="103"/>
      <c r="Y190" s="103"/>
      <c r="AA190" s="1"/>
    </row>
    <row r="191" spans="1:27" customFormat="1" ht="14.5" hidden="1" x14ac:dyDescent="0.35">
      <c r="A191" s="103"/>
      <c r="B191" s="103"/>
      <c r="C191" s="105"/>
      <c r="D191" s="103"/>
      <c r="E191" s="103"/>
      <c r="F191" s="103"/>
      <c r="G191" s="103"/>
      <c r="H191" s="18" t="s">
        <v>146</v>
      </c>
      <c r="I191" s="103"/>
      <c r="J191" s="103"/>
      <c r="K191" s="103"/>
      <c r="L191" s="103"/>
      <c r="M191" s="103"/>
      <c r="N191" s="103"/>
      <c r="O191" s="103"/>
      <c r="P191" s="103"/>
      <c r="Q191" s="103"/>
      <c r="R191" s="103"/>
      <c r="S191" s="103"/>
      <c r="T191" s="103"/>
      <c r="U191" s="103"/>
      <c r="V191" s="103"/>
      <c r="W191" s="103"/>
      <c r="Y191" s="103"/>
      <c r="AA191" s="1"/>
    </row>
    <row r="192" spans="1:27" customFormat="1" ht="14.5" hidden="1" x14ac:dyDescent="0.35">
      <c r="A192" s="103"/>
      <c r="B192" s="103"/>
      <c r="C192" s="105"/>
      <c r="D192" s="103"/>
      <c r="E192" s="103"/>
      <c r="F192" s="103"/>
      <c r="G192" s="103"/>
      <c r="H192" s="18" t="s">
        <v>157</v>
      </c>
      <c r="I192" s="103"/>
      <c r="J192" s="103"/>
      <c r="K192" s="103"/>
      <c r="L192" s="103"/>
      <c r="M192" s="103"/>
      <c r="N192" s="103"/>
      <c r="O192" s="103"/>
      <c r="P192" s="103"/>
      <c r="Q192" s="103"/>
      <c r="R192" s="103"/>
      <c r="S192" s="103"/>
      <c r="T192" s="103"/>
      <c r="U192" s="103"/>
      <c r="V192" s="103"/>
      <c r="W192" s="103"/>
      <c r="Y192" s="103"/>
      <c r="AA192" s="1"/>
    </row>
    <row r="193" spans="1:27" customFormat="1" ht="14.5" hidden="1" x14ac:dyDescent="0.35">
      <c r="A193" s="103"/>
      <c r="B193" s="103"/>
      <c r="C193" s="105"/>
      <c r="D193" s="103"/>
      <c r="E193" s="103"/>
      <c r="F193" s="103"/>
      <c r="G193" s="103"/>
      <c r="H193" s="18" t="s">
        <v>221</v>
      </c>
      <c r="I193" s="103"/>
      <c r="J193" s="103"/>
      <c r="K193" s="103"/>
      <c r="L193" s="103"/>
      <c r="M193" s="103"/>
      <c r="N193" s="103"/>
      <c r="O193" s="103"/>
      <c r="P193" s="103"/>
      <c r="Q193" s="103"/>
      <c r="R193" s="103"/>
      <c r="S193" s="103"/>
      <c r="T193" s="103"/>
      <c r="U193" s="103"/>
      <c r="V193" s="103"/>
      <c r="W193" s="103"/>
      <c r="Y193" s="103"/>
      <c r="AA193" s="1"/>
    </row>
    <row r="194" spans="1:27" customFormat="1" ht="12.75" hidden="1" customHeight="1" x14ac:dyDescent="0.35">
      <c r="A194" s="103"/>
      <c r="B194" s="103"/>
      <c r="C194" s="105"/>
      <c r="D194" s="103"/>
      <c r="E194" s="103"/>
      <c r="F194" s="103"/>
      <c r="G194" s="103"/>
      <c r="H194" s="103"/>
      <c r="I194" s="103"/>
      <c r="J194" s="103"/>
      <c r="K194" s="103"/>
      <c r="L194" s="103"/>
      <c r="M194" s="103"/>
      <c r="N194" s="103"/>
      <c r="O194" s="103"/>
      <c r="P194" s="103"/>
      <c r="Q194" s="103"/>
      <c r="R194" s="103"/>
      <c r="S194" s="103"/>
      <c r="T194" s="103"/>
      <c r="U194" s="103"/>
      <c r="V194" s="103"/>
      <c r="W194" s="103"/>
      <c r="Y194" s="103"/>
      <c r="AA194" s="1"/>
    </row>
    <row r="195" spans="1:27" customFormat="1" ht="12.75" hidden="1" customHeight="1" x14ac:dyDescent="0.35">
      <c r="A195" s="103"/>
      <c r="B195" s="103"/>
      <c r="C195" s="105"/>
      <c r="D195" s="103"/>
      <c r="E195" s="103"/>
      <c r="F195" s="103"/>
      <c r="G195" s="103"/>
      <c r="H195" s="103"/>
      <c r="I195" s="103"/>
      <c r="J195" s="103"/>
      <c r="K195" s="103"/>
      <c r="L195" s="103"/>
      <c r="M195" s="103"/>
      <c r="N195" s="103"/>
      <c r="O195" s="103"/>
      <c r="P195" s="103"/>
      <c r="Q195" s="103"/>
      <c r="R195" s="103"/>
      <c r="S195" s="103"/>
      <c r="T195" s="103"/>
      <c r="U195" s="103"/>
      <c r="V195" s="103"/>
      <c r="W195" s="103"/>
      <c r="Y195" s="103"/>
      <c r="AA195" s="1"/>
    </row>
    <row r="196" spans="1:27" customFormat="1" ht="12.75" hidden="1" customHeight="1" x14ac:dyDescent="0.35">
      <c r="A196" s="103"/>
      <c r="B196" s="103"/>
      <c r="C196" s="105"/>
      <c r="D196" s="103"/>
      <c r="E196" s="103"/>
      <c r="F196" s="103"/>
      <c r="G196" s="103"/>
      <c r="H196" s="103"/>
      <c r="I196" s="103"/>
      <c r="J196" s="103"/>
      <c r="K196" s="103"/>
      <c r="L196" s="103"/>
      <c r="M196" s="103"/>
      <c r="N196" s="103"/>
      <c r="O196" s="103"/>
      <c r="P196" s="103"/>
      <c r="Q196" s="103"/>
      <c r="R196" s="103"/>
      <c r="S196" s="103"/>
      <c r="T196" s="103"/>
      <c r="U196" s="103"/>
      <c r="V196" s="103"/>
      <c r="W196" s="103"/>
      <c r="Y196" s="103"/>
      <c r="AA196" s="1"/>
    </row>
    <row r="197" spans="1:27" customFormat="1" ht="12.75" customHeight="1" x14ac:dyDescent="0.35">
      <c r="A197" s="103"/>
      <c r="B197" s="103"/>
      <c r="C197" s="105"/>
      <c r="D197" s="103"/>
      <c r="E197" s="103"/>
      <c r="F197" s="103"/>
      <c r="G197" s="103"/>
      <c r="H197" s="103"/>
      <c r="I197" s="103"/>
      <c r="J197" s="103"/>
      <c r="K197" s="103"/>
      <c r="L197" s="103"/>
      <c r="M197" s="103"/>
      <c r="N197" s="103"/>
      <c r="O197" s="103"/>
      <c r="P197" s="103"/>
      <c r="Q197" s="103"/>
      <c r="R197" s="103"/>
      <c r="S197" s="103"/>
      <c r="T197" s="103"/>
      <c r="U197" s="103"/>
      <c r="V197" s="103"/>
      <c r="W197" s="103"/>
      <c r="Y197" s="103"/>
      <c r="AA197" s="1"/>
    </row>
    <row r="198" spans="1:27" customFormat="1" ht="12.75" customHeight="1" x14ac:dyDescent="0.35">
      <c r="A198" s="103"/>
      <c r="B198" s="103"/>
      <c r="C198" s="105"/>
      <c r="D198" s="103"/>
      <c r="E198" s="103"/>
      <c r="F198" s="103"/>
      <c r="G198" s="103"/>
      <c r="H198" s="103"/>
      <c r="I198" s="103"/>
      <c r="J198" s="103"/>
      <c r="K198" s="103"/>
      <c r="L198" s="103"/>
      <c r="M198" s="103"/>
      <c r="N198" s="103"/>
      <c r="O198" s="103"/>
      <c r="P198" s="103"/>
      <c r="Q198" s="103"/>
      <c r="R198" s="103"/>
      <c r="S198" s="103"/>
      <c r="T198" s="103"/>
      <c r="U198" s="103"/>
      <c r="V198" s="103"/>
      <c r="W198" s="103"/>
      <c r="Y198" s="103"/>
      <c r="AA198" s="1"/>
    </row>
  </sheetData>
  <protectedRanges>
    <protectedRange password="E1A2" sqref="N2:O2" name="Range1"/>
    <protectedRange password="E1A2" sqref="AA2" name="Range1_1"/>
    <protectedRange password="E1A2" sqref="AA3:AA181" name="Range1_1_1"/>
    <protectedRange password="E1A2" sqref="U2" name="Range1_14"/>
    <protectedRange password="E1A2" sqref="U5 U14" name="Range1_1_1_1_3"/>
    <protectedRange password="E1A2" sqref="U174" name="Range1_1_96_1_1"/>
    <protectedRange password="E1A2" sqref="O3" name="Range1_2_1"/>
    <protectedRange password="E1A2" sqref="U4" name="Range1_1_13_1_1"/>
    <protectedRange password="E1A2" sqref="U9" name="Range1_1_1_1_3_1"/>
    <protectedRange password="E1A2" sqref="U10:U11" name="Range1_1_1_1_3_2"/>
    <protectedRange password="E1A2" sqref="U8" name="Range1_1_73_3_1_1"/>
    <protectedRange password="E1A2" sqref="U12" name="Range1_1_1_1_3_3"/>
    <protectedRange password="E1A2" sqref="U13" name="Range1_1_1_1_4_1"/>
    <protectedRange password="E1A2" sqref="U15" name="Range1_1_1_1_3_4"/>
    <protectedRange password="E1A2" sqref="U16" name="Range1_1_1_1_4_2"/>
    <protectedRange password="E1A2" sqref="U17" name="Range1_1_1_1_4_3"/>
    <protectedRange password="E1A2" sqref="U18" name="Range1_1_1_1_5_1_1"/>
    <protectedRange password="E1A2" sqref="U19" name="Range1_1_1_1_3_5"/>
    <protectedRange password="E1A2" sqref="U21" name="Range1_1_1_1_3_6"/>
    <protectedRange password="E1A2" sqref="U24:U25" name="Range1_1_1_1_3_7"/>
    <protectedRange password="E1A2" sqref="U23" name="Range1_1_1_1_3_8"/>
    <protectedRange password="E1A2" sqref="U26" name="Range1_1_4_7_1"/>
    <protectedRange password="E1A2" sqref="U27" name="Range1_1_6_2_1_1"/>
    <protectedRange password="E1A2" sqref="U30" name="Range1_1_8_4_1_2"/>
    <protectedRange password="E1A2" sqref="U29" name="Range1_1_7_2_1_2"/>
    <protectedRange password="E1A2" sqref="U32" name="Range1_1_9_1_1_1"/>
    <protectedRange password="E1A2" sqref="U31" name="Range1_1_8_4_2_2"/>
    <protectedRange password="E1A2" sqref="U33" name="Range1_1_12_1_1"/>
    <protectedRange password="E1A2" sqref="U34" name="Range1_1_10_1_1"/>
    <protectedRange password="E1A2" sqref="U36" name="Range1_1_11_1_1_1"/>
    <protectedRange password="E1A2" sqref="U41:U43" name="Range1_1_73_4_1"/>
    <protectedRange password="E1A2" sqref="U44" name="Range1_1_73_5_1"/>
    <protectedRange password="E1A2" sqref="U45" name="Range1_1_73_6_1"/>
    <protectedRange password="E1A2" sqref="U46" name="Range1_1_73_7_1"/>
    <protectedRange password="E1A2" sqref="U47" name="Range1_1_15_1_1_1"/>
    <protectedRange password="E1A2" sqref="U50" name="Range1_1_73_9_1"/>
    <protectedRange password="E1A2" sqref="U52" name="Range1_1_21_1_1_1"/>
    <protectedRange password="E1A2" sqref="U53" name="Range1_1_20_1_1_1"/>
    <protectedRange password="E1A2" sqref="U54" name="Range1_1_19_1_1_1"/>
    <protectedRange password="E1A2" sqref="U55" name="Range1_1_18_1_1"/>
    <protectedRange password="E1A2" sqref="U56" name="Range1_1_30_1_1_1"/>
    <protectedRange password="E1A2" sqref="U62" name="Range1_1_14_1_1"/>
    <protectedRange password="E1A2" sqref="U63" name="Range1_1_17_1_1"/>
    <protectedRange password="E1A2" sqref="U64" name="Range1_1_29_1_1_1"/>
    <protectedRange password="E1A2" sqref="U65" name="Range1_1_28_1_1"/>
    <protectedRange password="E1A2" sqref="U66" name="Range1_1_27_1_1"/>
    <protectedRange password="E1A2" sqref="U67" name="Range1_1_24_1_1_1"/>
    <protectedRange password="E1A2" sqref="U68" name="Range1_1_23_1_1_1"/>
    <protectedRange password="E1A2" sqref="U69" name="Range1_1_19_1_2"/>
    <protectedRange password="E1A2" sqref="U61" name="Range1_1_31_1_1_1"/>
    <protectedRange password="E1A2" sqref="U77" name="Range1_1_37_1_1_1"/>
    <protectedRange password="E1A2" sqref="U81" name="Range1_1_41_1_1"/>
    <protectedRange password="E1A2" sqref="U79" name="Range1_1_39_1_1_1_1"/>
    <protectedRange password="E1A2" sqref="U80" name="Range1_1_40_1_1_1"/>
    <protectedRange password="E1A2" sqref="U78" name="Range1_1_38_1_1_1_1"/>
    <protectedRange password="E1A2" sqref="U84" name="Range1_1_44_1_1_1"/>
    <protectedRange password="E1A2" sqref="U85" name="Range1_1_45_1_1_1"/>
    <protectedRange password="E1A2" sqref="U176" name="Range1_1_94_1_1_1"/>
    <protectedRange password="E1A2" sqref="U175" name="Range1_1_96_1_1_1"/>
    <protectedRange password="E1A2" sqref="U145" name="Range1_1_73_1_1_1"/>
    <protectedRange password="E1A2" sqref="U147" name="Range1_1_73_8_1"/>
    <protectedRange password="E1A2" sqref="U148" name="Range1_1_73_10_1"/>
    <protectedRange password="E1A2" sqref="U97" name="Range1_1_73_13_1"/>
    <protectedRange password="E1A2" sqref="U140" name="Range1_1_67_1"/>
    <protectedRange password="E1A2" sqref="N14:O14" name="Range1_1_3_2"/>
    <protectedRange password="E1A2" sqref="N22:O22" name="Range1_1_3_2_1"/>
    <protectedRange password="E1A2" sqref="U22" name="Range1_1_1_1_3_9"/>
    <protectedRange password="E1A2" sqref="U28" name="Range1_1_5_3"/>
    <protectedRange password="E1A2" sqref="O38" name="Range1_1_3_32"/>
    <protectedRange password="E1A2" sqref="N38" name="Range1_15_1"/>
    <protectedRange password="E1A2" sqref="O39" name="Range1_1_3_32_1"/>
    <protectedRange password="E1A2" sqref="N39" name="Range1_15_1_1"/>
    <protectedRange password="E1A2" sqref="O40" name="Range1_1_3_32_2"/>
    <protectedRange password="E1A2" sqref="N40" name="Range1_15_1_2"/>
    <protectedRange password="E1A2" sqref="U91" name="Range1_1_73"/>
    <protectedRange password="E1A2" sqref="O96" name="Range1_1_2"/>
    <protectedRange password="E1A2" sqref="O104:O106" name="Range1_1_2_1"/>
    <protectedRange password="E1A2" sqref="O118" name="Range1_1_3_79_3"/>
    <protectedRange password="E1A2" sqref="N118" name="Range1_6_17_1_2"/>
    <protectedRange password="E1A2" sqref="O131" name="Range1_1_3_76_1_1"/>
    <protectedRange password="E1A2" sqref="O156" name="Range1_1_3_95_2"/>
    <protectedRange password="E1A2" sqref="O159" name="Range1_1_3_95_3"/>
    <protectedRange password="E1A2" sqref="O160" name="Range1_1_3_95_3_1"/>
    <protectedRange password="E1A2" sqref="O161" name="Range1_1_3_95_3_2"/>
    <protectedRange password="E1A2" sqref="O164 O174" name="Range1_1_3_95_3_3"/>
    <protectedRange password="E1A2" sqref="O158" name="Range1_1_3_96_2"/>
    <protectedRange password="E1A2" sqref="O97" name="Range1_1_3_78"/>
  </protectedRanges>
  <autoFilter ref="A2:AB182" xr:uid="{EDCB45D9-CB6A-4158-B035-30E8CA78CC52}"/>
  <phoneticPr fontId="24" type="noConversion"/>
  <conditionalFormatting sqref="O51 O125 O120:O123 O102:O103">
    <cfRule type="expression" dxfId="533" priority="523" stopIfTrue="1">
      <formula>ISERROR(AC51)</formula>
    </cfRule>
  </conditionalFormatting>
  <conditionalFormatting sqref="J5 J14 J159:J161 J28 J22 J51 J58:J59 J93:J94 J174 J156 J164 J118 J120:J123 J125:J126 J130:J132 J149 J102:J108 J134 J96">
    <cfRule type="cellIs" dxfId="532" priority="520" operator="equal">
      <formula>"Fail"</formula>
    </cfRule>
    <cfRule type="cellIs" dxfId="531" priority="521" operator="equal">
      <formula>"Pass"</formula>
    </cfRule>
    <cfRule type="cellIs" dxfId="530" priority="522" operator="equal">
      <formula>"Info"</formula>
    </cfRule>
  </conditionalFormatting>
  <conditionalFormatting sqref="J3">
    <cfRule type="cellIs" dxfId="529" priority="510" operator="equal">
      <formula>"Fail"</formula>
    </cfRule>
    <cfRule type="cellIs" dxfId="528" priority="511" operator="equal">
      <formula>"Pass"</formula>
    </cfRule>
    <cfRule type="cellIs" dxfId="527" priority="512" operator="equal">
      <formula>"Info"</formula>
    </cfRule>
  </conditionalFormatting>
  <conditionalFormatting sqref="N3:N181">
    <cfRule type="expression" dxfId="526" priority="513" stopIfTrue="1">
      <formula>ISERROR(AA3)</formula>
    </cfRule>
  </conditionalFormatting>
  <conditionalFormatting sqref="O4">
    <cfRule type="expression" dxfId="525" priority="508" stopIfTrue="1">
      <formula>ISERROR(AC4)</formula>
    </cfRule>
  </conditionalFormatting>
  <conditionalFormatting sqref="J4">
    <cfRule type="cellIs" dxfId="524" priority="505" operator="equal">
      <formula>"Fail"</formula>
    </cfRule>
    <cfRule type="cellIs" dxfId="523" priority="506" operator="equal">
      <formula>"Pass"</formula>
    </cfRule>
    <cfRule type="cellIs" dxfId="522" priority="507" operator="equal">
      <formula>"Info"</formula>
    </cfRule>
  </conditionalFormatting>
  <conditionalFormatting sqref="O6:O7">
    <cfRule type="expression" dxfId="521" priority="503" stopIfTrue="1">
      <formula>ISERROR(AC6)</formula>
    </cfRule>
  </conditionalFormatting>
  <conditionalFormatting sqref="J6:J7">
    <cfRule type="cellIs" dxfId="520" priority="500" operator="equal">
      <formula>"Fail"</formula>
    </cfRule>
    <cfRule type="cellIs" dxfId="519" priority="501" operator="equal">
      <formula>"Pass"</formula>
    </cfRule>
    <cfRule type="cellIs" dxfId="518" priority="502" operator="equal">
      <formula>"Info"</formula>
    </cfRule>
  </conditionalFormatting>
  <conditionalFormatting sqref="O9">
    <cfRule type="expression" dxfId="517" priority="498" stopIfTrue="1">
      <formula>ISERROR(AC9)</formula>
    </cfRule>
  </conditionalFormatting>
  <conditionalFormatting sqref="J9">
    <cfRule type="cellIs" dxfId="516" priority="495" operator="equal">
      <formula>"Fail"</formula>
    </cfRule>
    <cfRule type="cellIs" dxfId="515" priority="496" operator="equal">
      <formula>"Pass"</formula>
    </cfRule>
    <cfRule type="cellIs" dxfId="514" priority="497" operator="equal">
      <formula>"Info"</formula>
    </cfRule>
  </conditionalFormatting>
  <conditionalFormatting sqref="O10:O11">
    <cfRule type="expression" dxfId="513" priority="493" stopIfTrue="1">
      <formula>ISERROR(AC10)</formula>
    </cfRule>
  </conditionalFormatting>
  <conditionalFormatting sqref="J10:J11">
    <cfRule type="cellIs" dxfId="512" priority="490" operator="equal">
      <formula>"Fail"</formula>
    </cfRule>
    <cfRule type="cellIs" dxfId="511" priority="491" operator="equal">
      <formula>"Pass"</formula>
    </cfRule>
    <cfRule type="cellIs" dxfId="510" priority="492" operator="equal">
      <formula>"Info"</formula>
    </cfRule>
  </conditionalFormatting>
  <conditionalFormatting sqref="O8">
    <cfRule type="expression" dxfId="509" priority="488" stopIfTrue="1">
      <formula>ISERROR(AC8)</formula>
    </cfRule>
  </conditionalFormatting>
  <conditionalFormatting sqref="J8">
    <cfRule type="cellIs" dxfId="508" priority="485" operator="equal">
      <formula>"Fail"</formula>
    </cfRule>
    <cfRule type="cellIs" dxfId="507" priority="486" operator="equal">
      <formula>"Pass"</formula>
    </cfRule>
    <cfRule type="cellIs" dxfId="506" priority="487" operator="equal">
      <formula>"Info"</formula>
    </cfRule>
  </conditionalFormatting>
  <conditionalFormatting sqref="O12">
    <cfRule type="expression" dxfId="505" priority="483" stopIfTrue="1">
      <formula>ISERROR(AC12)</formula>
    </cfRule>
  </conditionalFormatting>
  <conditionalFormatting sqref="J12">
    <cfRule type="cellIs" dxfId="504" priority="480" operator="equal">
      <formula>"Fail"</formula>
    </cfRule>
    <cfRule type="cellIs" dxfId="503" priority="481" operator="equal">
      <formula>"Pass"</formula>
    </cfRule>
    <cfRule type="cellIs" dxfId="502" priority="482" operator="equal">
      <formula>"Info"</formula>
    </cfRule>
  </conditionalFormatting>
  <conditionalFormatting sqref="O13">
    <cfRule type="expression" dxfId="501" priority="478" stopIfTrue="1">
      <formula>ISERROR(AC13)</formula>
    </cfRule>
  </conditionalFormatting>
  <conditionalFormatting sqref="J13">
    <cfRule type="cellIs" dxfId="500" priority="475" operator="equal">
      <formula>"Fail"</formula>
    </cfRule>
    <cfRule type="cellIs" dxfId="499" priority="476" operator="equal">
      <formula>"Pass"</formula>
    </cfRule>
    <cfRule type="cellIs" dxfId="498" priority="477" operator="equal">
      <formula>"Info"</formula>
    </cfRule>
  </conditionalFormatting>
  <conditionalFormatting sqref="O15:O16">
    <cfRule type="expression" dxfId="497" priority="473" stopIfTrue="1">
      <formula>ISERROR(AC15)</formula>
    </cfRule>
  </conditionalFormatting>
  <conditionalFormatting sqref="J15:J16">
    <cfRule type="cellIs" dxfId="496" priority="470" operator="equal">
      <formula>"Fail"</formula>
    </cfRule>
    <cfRule type="cellIs" dxfId="495" priority="471" operator="equal">
      <formula>"Pass"</formula>
    </cfRule>
    <cfRule type="cellIs" dxfId="494" priority="472" operator="equal">
      <formula>"Info"</formula>
    </cfRule>
  </conditionalFormatting>
  <conditionalFormatting sqref="O17:O18">
    <cfRule type="expression" dxfId="493" priority="468" stopIfTrue="1">
      <formula>ISERROR(AC17)</formula>
    </cfRule>
  </conditionalFormatting>
  <conditionalFormatting sqref="J17:J18">
    <cfRule type="cellIs" dxfId="492" priority="465" operator="equal">
      <formula>"Fail"</formula>
    </cfRule>
    <cfRule type="cellIs" dxfId="491" priority="466" operator="equal">
      <formula>"Pass"</formula>
    </cfRule>
    <cfRule type="cellIs" dxfId="490" priority="467" operator="equal">
      <formula>"Info"</formula>
    </cfRule>
  </conditionalFormatting>
  <conditionalFormatting sqref="O19">
    <cfRule type="expression" dxfId="489" priority="463" stopIfTrue="1">
      <formula>ISERROR(AC19)</formula>
    </cfRule>
  </conditionalFormatting>
  <conditionalFormatting sqref="J19">
    <cfRule type="cellIs" dxfId="488" priority="460" operator="equal">
      <formula>"Fail"</formula>
    </cfRule>
    <cfRule type="cellIs" dxfId="487" priority="461" operator="equal">
      <formula>"Pass"</formula>
    </cfRule>
    <cfRule type="cellIs" dxfId="486" priority="462" operator="equal">
      <formula>"Info"</formula>
    </cfRule>
  </conditionalFormatting>
  <conditionalFormatting sqref="O20:O21">
    <cfRule type="expression" dxfId="485" priority="458" stopIfTrue="1">
      <formula>ISERROR(AC20)</formula>
    </cfRule>
  </conditionalFormatting>
  <conditionalFormatting sqref="J20:J21">
    <cfRule type="cellIs" dxfId="484" priority="455" operator="equal">
      <formula>"Fail"</formula>
    </cfRule>
    <cfRule type="cellIs" dxfId="483" priority="456" operator="equal">
      <formula>"Pass"</formula>
    </cfRule>
    <cfRule type="cellIs" dxfId="482" priority="457" operator="equal">
      <formula>"Info"</formula>
    </cfRule>
  </conditionalFormatting>
  <conditionalFormatting sqref="O24:O25">
    <cfRule type="expression" dxfId="481" priority="453" stopIfTrue="1">
      <formula>ISERROR(AC24)</formula>
    </cfRule>
  </conditionalFormatting>
  <conditionalFormatting sqref="J24:J25">
    <cfRule type="cellIs" dxfId="480" priority="450" operator="equal">
      <formula>"Fail"</formula>
    </cfRule>
    <cfRule type="cellIs" dxfId="479" priority="451" operator="equal">
      <formula>"Pass"</formula>
    </cfRule>
    <cfRule type="cellIs" dxfId="478" priority="452" operator="equal">
      <formula>"Info"</formula>
    </cfRule>
  </conditionalFormatting>
  <conditionalFormatting sqref="O23">
    <cfRule type="expression" dxfId="477" priority="448" stopIfTrue="1">
      <formula>ISERROR(AC23)</formula>
    </cfRule>
  </conditionalFormatting>
  <conditionalFormatting sqref="J23">
    <cfRule type="cellIs" dxfId="476" priority="445" operator="equal">
      <formula>"Fail"</formula>
    </cfRule>
    <cfRule type="cellIs" dxfId="475" priority="446" operator="equal">
      <formula>"Pass"</formula>
    </cfRule>
    <cfRule type="cellIs" dxfId="474" priority="447" operator="equal">
      <formula>"Info"</formula>
    </cfRule>
  </conditionalFormatting>
  <conditionalFormatting sqref="O26">
    <cfRule type="expression" dxfId="473" priority="443" stopIfTrue="1">
      <formula>ISERROR(AC26)</formula>
    </cfRule>
  </conditionalFormatting>
  <conditionalFormatting sqref="J26">
    <cfRule type="cellIs" dxfId="472" priority="440" operator="equal">
      <formula>"Fail"</formula>
    </cfRule>
    <cfRule type="cellIs" dxfId="471" priority="441" operator="equal">
      <formula>"Pass"</formula>
    </cfRule>
    <cfRule type="cellIs" dxfId="470" priority="442" operator="equal">
      <formula>"Info"</formula>
    </cfRule>
  </conditionalFormatting>
  <conditionalFormatting sqref="O27">
    <cfRule type="expression" dxfId="469" priority="438" stopIfTrue="1">
      <formula>ISERROR(AC27)</formula>
    </cfRule>
  </conditionalFormatting>
  <conditionalFormatting sqref="J27">
    <cfRule type="cellIs" dxfId="468" priority="435" operator="equal">
      <formula>"Fail"</formula>
    </cfRule>
    <cfRule type="cellIs" dxfId="467" priority="436" operator="equal">
      <formula>"Pass"</formula>
    </cfRule>
    <cfRule type="cellIs" dxfId="466" priority="437" operator="equal">
      <formula>"Info"</formula>
    </cfRule>
  </conditionalFormatting>
  <conditionalFormatting sqref="J29:J32">
    <cfRule type="cellIs" dxfId="465" priority="430" operator="equal">
      <formula>"Fail"</formula>
    </cfRule>
    <cfRule type="cellIs" dxfId="464" priority="431" operator="equal">
      <formula>"Pass"</formula>
    </cfRule>
    <cfRule type="cellIs" dxfId="463" priority="432" operator="equal">
      <formula>"Info"</formula>
    </cfRule>
  </conditionalFormatting>
  <conditionalFormatting sqref="O29:O32">
    <cfRule type="expression" dxfId="462" priority="433" stopIfTrue="1">
      <formula>ISERROR(AC29)</formula>
    </cfRule>
  </conditionalFormatting>
  <conditionalFormatting sqref="O33:O37">
    <cfRule type="expression" dxfId="461" priority="428" stopIfTrue="1">
      <formula>ISERROR(AC33)</formula>
    </cfRule>
  </conditionalFormatting>
  <conditionalFormatting sqref="J33:J37 J41:J43">
    <cfRule type="cellIs" dxfId="460" priority="425" operator="equal">
      <formula>"Fail"</formula>
    </cfRule>
    <cfRule type="cellIs" dxfId="459" priority="426" operator="equal">
      <formula>"Pass"</formula>
    </cfRule>
    <cfRule type="cellIs" dxfId="458" priority="427" operator="equal">
      <formula>"Info"</formula>
    </cfRule>
  </conditionalFormatting>
  <conditionalFormatting sqref="L42:L43">
    <cfRule type="expression" dxfId="457" priority="424" stopIfTrue="1">
      <formula>ISERROR(Y43)</formula>
    </cfRule>
  </conditionalFormatting>
  <conditionalFormatting sqref="O44:O46">
    <cfRule type="expression" dxfId="456" priority="422" stopIfTrue="1">
      <formula>ISERROR(AC44)</formula>
    </cfRule>
  </conditionalFormatting>
  <conditionalFormatting sqref="J44:J46">
    <cfRule type="cellIs" dxfId="455" priority="419" operator="equal">
      <formula>"Fail"</formula>
    </cfRule>
    <cfRule type="cellIs" dxfId="454" priority="420" operator="equal">
      <formula>"Pass"</formula>
    </cfRule>
    <cfRule type="cellIs" dxfId="453" priority="421" operator="equal">
      <formula>"Info"</formula>
    </cfRule>
  </conditionalFormatting>
  <conditionalFormatting sqref="O47">
    <cfRule type="expression" dxfId="452" priority="417" stopIfTrue="1">
      <formula>ISERROR(AC47)</formula>
    </cfRule>
  </conditionalFormatting>
  <conditionalFormatting sqref="J47">
    <cfRule type="cellIs" dxfId="451" priority="414" operator="equal">
      <formula>"Fail"</formula>
    </cfRule>
    <cfRule type="cellIs" dxfId="450" priority="415" operator="equal">
      <formula>"Pass"</formula>
    </cfRule>
    <cfRule type="cellIs" dxfId="449" priority="416" operator="equal">
      <formula>"Info"</formula>
    </cfRule>
  </conditionalFormatting>
  <conditionalFormatting sqref="O48">
    <cfRule type="expression" dxfId="448" priority="412" stopIfTrue="1">
      <formula>ISERROR(AC48)</formula>
    </cfRule>
  </conditionalFormatting>
  <conditionalFormatting sqref="J48">
    <cfRule type="cellIs" dxfId="447" priority="409" operator="equal">
      <formula>"Fail"</formula>
    </cfRule>
    <cfRule type="cellIs" dxfId="446" priority="410" operator="equal">
      <formula>"Pass"</formula>
    </cfRule>
    <cfRule type="cellIs" dxfId="445" priority="411" operator="equal">
      <formula>"Info"</formula>
    </cfRule>
  </conditionalFormatting>
  <conditionalFormatting sqref="O50">
    <cfRule type="expression" dxfId="444" priority="407" stopIfTrue="1">
      <formula>ISERROR(AC50)</formula>
    </cfRule>
  </conditionalFormatting>
  <conditionalFormatting sqref="J50">
    <cfRule type="cellIs" dxfId="443" priority="404" operator="equal">
      <formula>"Fail"</formula>
    </cfRule>
    <cfRule type="cellIs" dxfId="442" priority="405" operator="equal">
      <formula>"Pass"</formula>
    </cfRule>
    <cfRule type="cellIs" dxfId="441" priority="406" operator="equal">
      <formula>"Info"</formula>
    </cfRule>
  </conditionalFormatting>
  <conditionalFormatting sqref="O51">
    <cfRule type="expression" dxfId="440" priority="402" stopIfTrue="1">
      <formula>ISERROR(AC49)</formula>
    </cfRule>
  </conditionalFormatting>
  <conditionalFormatting sqref="J51">
    <cfRule type="cellIs" dxfId="439" priority="399" operator="equal">
      <formula>"Fail"</formula>
    </cfRule>
    <cfRule type="cellIs" dxfId="438" priority="400" operator="equal">
      <formula>"Pass"</formula>
    </cfRule>
    <cfRule type="cellIs" dxfId="437" priority="401" operator="equal">
      <formula>"Info"</formula>
    </cfRule>
  </conditionalFormatting>
  <conditionalFormatting sqref="O52:O53">
    <cfRule type="expression" dxfId="436" priority="397" stopIfTrue="1">
      <formula>ISERROR(AC52)</formula>
    </cfRule>
  </conditionalFormatting>
  <conditionalFormatting sqref="J52:J53">
    <cfRule type="cellIs" dxfId="435" priority="394" operator="equal">
      <formula>"Fail"</formula>
    </cfRule>
    <cfRule type="cellIs" dxfId="434" priority="395" operator="equal">
      <formula>"Pass"</formula>
    </cfRule>
    <cfRule type="cellIs" dxfId="433" priority="396" operator="equal">
      <formula>"Info"</formula>
    </cfRule>
  </conditionalFormatting>
  <conditionalFormatting sqref="O54:O55">
    <cfRule type="expression" dxfId="432" priority="392" stopIfTrue="1">
      <formula>ISERROR(AC54)</formula>
    </cfRule>
  </conditionalFormatting>
  <conditionalFormatting sqref="J54:J55">
    <cfRule type="cellIs" dxfId="431" priority="389" operator="equal">
      <formula>"Fail"</formula>
    </cfRule>
    <cfRule type="cellIs" dxfId="430" priority="390" operator="equal">
      <formula>"Pass"</formula>
    </cfRule>
    <cfRule type="cellIs" dxfId="429" priority="391" operator="equal">
      <formula>"Info"</formula>
    </cfRule>
  </conditionalFormatting>
  <conditionalFormatting sqref="O56">
    <cfRule type="expression" dxfId="428" priority="387" stopIfTrue="1">
      <formula>ISERROR(AC56)</formula>
    </cfRule>
  </conditionalFormatting>
  <conditionalFormatting sqref="J56">
    <cfRule type="cellIs" dxfId="427" priority="384" operator="equal">
      <formula>"Fail"</formula>
    </cfRule>
    <cfRule type="cellIs" dxfId="426" priority="385" operator="equal">
      <formula>"Pass"</formula>
    </cfRule>
    <cfRule type="cellIs" dxfId="425" priority="386" operator="equal">
      <formula>"Info"</formula>
    </cfRule>
  </conditionalFormatting>
  <conditionalFormatting sqref="O57">
    <cfRule type="expression" dxfId="424" priority="382" stopIfTrue="1">
      <formula>ISERROR(AC57)</formula>
    </cfRule>
  </conditionalFormatting>
  <conditionalFormatting sqref="J57">
    <cfRule type="cellIs" dxfId="423" priority="379" operator="equal">
      <formula>"Fail"</formula>
    </cfRule>
    <cfRule type="cellIs" dxfId="422" priority="380" operator="equal">
      <formula>"Pass"</formula>
    </cfRule>
    <cfRule type="cellIs" dxfId="421" priority="381" operator="equal">
      <formula>"Info"</formula>
    </cfRule>
  </conditionalFormatting>
  <conditionalFormatting sqref="O60">
    <cfRule type="expression" dxfId="420" priority="377" stopIfTrue="1">
      <formula>ISERROR(AC60)</formula>
    </cfRule>
  </conditionalFormatting>
  <conditionalFormatting sqref="J60">
    <cfRule type="cellIs" dxfId="419" priority="374" operator="equal">
      <formula>"Fail"</formula>
    </cfRule>
    <cfRule type="cellIs" dxfId="418" priority="375" operator="equal">
      <formula>"Pass"</formula>
    </cfRule>
    <cfRule type="cellIs" dxfId="417" priority="376" operator="equal">
      <formula>"Info"</formula>
    </cfRule>
  </conditionalFormatting>
  <conditionalFormatting sqref="O62:O63">
    <cfRule type="expression" dxfId="416" priority="372" stopIfTrue="1">
      <formula>ISERROR(AC62)</formula>
    </cfRule>
  </conditionalFormatting>
  <conditionalFormatting sqref="J62:J63">
    <cfRule type="cellIs" dxfId="415" priority="369" operator="equal">
      <formula>"Fail"</formula>
    </cfRule>
    <cfRule type="cellIs" dxfId="414" priority="370" operator="equal">
      <formula>"Pass"</formula>
    </cfRule>
    <cfRule type="cellIs" dxfId="413" priority="371" operator="equal">
      <formula>"Info"</formula>
    </cfRule>
  </conditionalFormatting>
  <conditionalFormatting sqref="O64:O65">
    <cfRule type="expression" dxfId="412" priority="367" stopIfTrue="1">
      <formula>ISERROR(AC64)</formula>
    </cfRule>
  </conditionalFormatting>
  <conditionalFormatting sqref="J64:J65">
    <cfRule type="cellIs" dxfId="411" priority="364" operator="equal">
      <formula>"Fail"</formula>
    </cfRule>
    <cfRule type="cellIs" dxfId="410" priority="365" operator="equal">
      <formula>"Pass"</formula>
    </cfRule>
    <cfRule type="cellIs" dxfId="409" priority="366" operator="equal">
      <formula>"Info"</formula>
    </cfRule>
  </conditionalFormatting>
  <conditionalFormatting sqref="O66">
    <cfRule type="expression" dxfId="408" priority="362" stopIfTrue="1">
      <formula>ISERROR(AC66)</formula>
    </cfRule>
  </conditionalFormatting>
  <conditionalFormatting sqref="J66">
    <cfRule type="cellIs" dxfId="407" priority="359" operator="equal">
      <formula>"Fail"</formula>
    </cfRule>
    <cfRule type="cellIs" dxfId="406" priority="360" operator="equal">
      <formula>"Pass"</formula>
    </cfRule>
    <cfRule type="cellIs" dxfId="405" priority="361" operator="equal">
      <formula>"Info"</formula>
    </cfRule>
  </conditionalFormatting>
  <conditionalFormatting sqref="O67:O68">
    <cfRule type="expression" dxfId="404" priority="357" stopIfTrue="1">
      <formula>ISERROR(AC67)</formula>
    </cfRule>
  </conditionalFormatting>
  <conditionalFormatting sqref="J67:J68">
    <cfRule type="cellIs" dxfId="403" priority="354" operator="equal">
      <formula>"Fail"</formula>
    </cfRule>
    <cfRule type="cellIs" dxfId="402" priority="355" operator="equal">
      <formula>"Pass"</formula>
    </cfRule>
    <cfRule type="cellIs" dxfId="401" priority="356" operator="equal">
      <formula>"Info"</formula>
    </cfRule>
  </conditionalFormatting>
  <conditionalFormatting sqref="O69">
    <cfRule type="expression" dxfId="400" priority="352" stopIfTrue="1">
      <formula>ISERROR(AC69)</formula>
    </cfRule>
  </conditionalFormatting>
  <conditionalFormatting sqref="J69">
    <cfRule type="cellIs" dxfId="399" priority="349" operator="equal">
      <formula>"Fail"</formula>
    </cfRule>
    <cfRule type="cellIs" dxfId="398" priority="350" operator="equal">
      <formula>"Pass"</formula>
    </cfRule>
    <cfRule type="cellIs" dxfId="397" priority="351" operator="equal">
      <formula>"Info"</formula>
    </cfRule>
  </conditionalFormatting>
  <conditionalFormatting sqref="O61">
    <cfRule type="expression" dxfId="396" priority="347" stopIfTrue="1">
      <formula>ISERROR(AC61)</formula>
    </cfRule>
  </conditionalFormatting>
  <conditionalFormatting sqref="J61">
    <cfRule type="cellIs" dxfId="395" priority="344" operator="equal">
      <formula>"Fail"</formula>
    </cfRule>
    <cfRule type="cellIs" dxfId="394" priority="345" operator="equal">
      <formula>"Pass"</formula>
    </cfRule>
    <cfRule type="cellIs" dxfId="393" priority="346" operator="equal">
      <formula>"Info"</formula>
    </cfRule>
  </conditionalFormatting>
  <conditionalFormatting sqref="O70:O73">
    <cfRule type="expression" dxfId="392" priority="342" stopIfTrue="1">
      <formula>ISERROR(AC70)</formula>
    </cfRule>
  </conditionalFormatting>
  <conditionalFormatting sqref="J70:J73">
    <cfRule type="cellIs" dxfId="391" priority="339" operator="equal">
      <formula>"Fail"</formula>
    </cfRule>
    <cfRule type="cellIs" dxfId="390" priority="340" operator="equal">
      <formula>"Pass"</formula>
    </cfRule>
    <cfRule type="cellIs" dxfId="389" priority="341" operator="equal">
      <formula>"Info"</formula>
    </cfRule>
  </conditionalFormatting>
  <conditionalFormatting sqref="O74:O78 O81">
    <cfRule type="expression" dxfId="388" priority="337" stopIfTrue="1">
      <formula>ISERROR(AC74)</formula>
    </cfRule>
  </conditionalFormatting>
  <conditionalFormatting sqref="J74:J81">
    <cfRule type="cellIs" dxfId="387" priority="334" operator="equal">
      <formula>"Fail"</formula>
    </cfRule>
    <cfRule type="cellIs" dxfId="386" priority="335" operator="equal">
      <formula>"Pass"</formula>
    </cfRule>
    <cfRule type="cellIs" dxfId="385" priority="336" operator="equal">
      <formula>"Info"</formula>
    </cfRule>
  </conditionalFormatting>
  <conditionalFormatting sqref="O82:O86">
    <cfRule type="expression" dxfId="384" priority="332" stopIfTrue="1">
      <formula>ISERROR(AC82)</formula>
    </cfRule>
  </conditionalFormatting>
  <conditionalFormatting sqref="J82:J86">
    <cfRule type="cellIs" dxfId="383" priority="329" operator="equal">
      <formula>"Fail"</formula>
    </cfRule>
    <cfRule type="cellIs" dxfId="382" priority="330" operator="equal">
      <formula>"Pass"</formula>
    </cfRule>
    <cfRule type="cellIs" dxfId="381" priority="331" operator="equal">
      <formula>"Info"</formula>
    </cfRule>
  </conditionalFormatting>
  <conditionalFormatting sqref="O87">
    <cfRule type="expression" dxfId="380" priority="327" stopIfTrue="1">
      <formula>ISERROR(AC87)</formula>
    </cfRule>
  </conditionalFormatting>
  <conditionalFormatting sqref="J87">
    <cfRule type="cellIs" dxfId="379" priority="324" operator="equal">
      <formula>"Fail"</formula>
    </cfRule>
    <cfRule type="cellIs" dxfId="378" priority="325" operator="equal">
      <formula>"Pass"</formula>
    </cfRule>
    <cfRule type="cellIs" dxfId="377" priority="326" operator="equal">
      <formula>"Info"</formula>
    </cfRule>
  </conditionalFormatting>
  <conditionalFormatting sqref="J88:J89">
    <cfRule type="cellIs" dxfId="376" priority="319" operator="equal">
      <formula>"Fail"</formula>
    </cfRule>
    <cfRule type="cellIs" dxfId="375" priority="320" operator="equal">
      <formula>"Pass"</formula>
    </cfRule>
    <cfRule type="cellIs" dxfId="374" priority="321" operator="equal">
      <formula>"Info"</formula>
    </cfRule>
  </conditionalFormatting>
  <conditionalFormatting sqref="J90">
    <cfRule type="cellIs" dxfId="373" priority="314" operator="equal">
      <formula>"Fail"</formula>
    </cfRule>
    <cfRule type="cellIs" dxfId="372" priority="315" operator="equal">
      <formula>"Pass"</formula>
    </cfRule>
    <cfRule type="cellIs" dxfId="371" priority="316" operator="equal">
      <formula>"Info"</formula>
    </cfRule>
  </conditionalFormatting>
  <conditionalFormatting sqref="O179">
    <cfRule type="expression" dxfId="370" priority="312" stopIfTrue="1">
      <formula>ISERROR(AC179)</formula>
    </cfRule>
  </conditionalFormatting>
  <conditionalFormatting sqref="J179">
    <cfRule type="cellIs" dxfId="369" priority="309" operator="equal">
      <formula>"Fail"</formula>
    </cfRule>
    <cfRule type="cellIs" dxfId="368" priority="310" operator="equal">
      <formula>"Pass"</formula>
    </cfRule>
    <cfRule type="cellIs" dxfId="367" priority="311" operator="equal">
      <formula>"Info"</formula>
    </cfRule>
  </conditionalFormatting>
  <conditionalFormatting sqref="O180:O181">
    <cfRule type="expression" dxfId="366" priority="307" stopIfTrue="1">
      <formula>ISERROR(AC180)</formula>
    </cfRule>
  </conditionalFormatting>
  <conditionalFormatting sqref="J180:J181">
    <cfRule type="cellIs" dxfId="365" priority="304" operator="equal">
      <formula>"Fail"</formula>
    </cfRule>
    <cfRule type="cellIs" dxfId="364" priority="305" operator="equal">
      <formula>"Pass"</formula>
    </cfRule>
    <cfRule type="cellIs" dxfId="363" priority="306" operator="equal">
      <formula>"Info"</formula>
    </cfRule>
  </conditionalFormatting>
  <conditionalFormatting sqref="O176">
    <cfRule type="expression" dxfId="362" priority="302" stopIfTrue="1">
      <formula>ISERROR(AC176)</formula>
    </cfRule>
  </conditionalFormatting>
  <conditionalFormatting sqref="J176">
    <cfRule type="cellIs" dxfId="361" priority="299" operator="equal">
      <formula>"Fail"</formula>
    </cfRule>
    <cfRule type="cellIs" dxfId="360" priority="300" operator="equal">
      <formula>"Pass"</formula>
    </cfRule>
    <cfRule type="cellIs" dxfId="359" priority="301" operator="equal">
      <formula>"Info"</formula>
    </cfRule>
  </conditionalFormatting>
  <conditionalFormatting sqref="O177:O178">
    <cfRule type="expression" dxfId="358" priority="297" stopIfTrue="1">
      <formula>ISERROR(AC177)</formula>
    </cfRule>
  </conditionalFormatting>
  <conditionalFormatting sqref="J177:J178">
    <cfRule type="cellIs" dxfId="357" priority="294" operator="equal">
      <formula>"Fail"</formula>
    </cfRule>
    <cfRule type="cellIs" dxfId="356" priority="295" operator="equal">
      <formula>"Pass"</formula>
    </cfRule>
    <cfRule type="cellIs" dxfId="355" priority="296" operator="equal">
      <formula>"Info"</formula>
    </cfRule>
  </conditionalFormatting>
  <conditionalFormatting sqref="O175">
    <cfRule type="expression" dxfId="354" priority="292" stopIfTrue="1">
      <formula>ISERROR(AC175)</formula>
    </cfRule>
  </conditionalFormatting>
  <conditionalFormatting sqref="J175">
    <cfRule type="cellIs" dxfId="353" priority="289" operator="equal">
      <formula>"Fail"</formula>
    </cfRule>
    <cfRule type="cellIs" dxfId="352" priority="290" operator="equal">
      <formula>"Pass"</formula>
    </cfRule>
    <cfRule type="cellIs" dxfId="351" priority="291" operator="equal">
      <formula>"Info"</formula>
    </cfRule>
  </conditionalFormatting>
  <conditionalFormatting sqref="O173">
    <cfRule type="expression" dxfId="350" priority="287" stopIfTrue="1">
      <formula>ISERROR(AC173)</formula>
    </cfRule>
  </conditionalFormatting>
  <conditionalFormatting sqref="J173">
    <cfRule type="cellIs" dxfId="349" priority="284" operator="equal">
      <formula>"Fail"</formula>
    </cfRule>
    <cfRule type="cellIs" dxfId="348" priority="285" operator="equal">
      <formula>"Pass"</formula>
    </cfRule>
    <cfRule type="cellIs" dxfId="347" priority="286" operator="equal">
      <formula>"Info"</formula>
    </cfRule>
  </conditionalFormatting>
  <conditionalFormatting sqref="O168:O172">
    <cfRule type="expression" dxfId="346" priority="282" stopIfTrue="1">
      <formula>ISERROR(AC168)</formula>
    </cfRule>
  </conditionalFormatting>
  <conditionalFormatting sqref="J168:J172">
    <cfRule type="cellIs" dxfId="345" priority="279" operator="equal">
      <formula>"Fail"</formula>
    </cfRule>
    <cfRule type="cellIs" dxfId="344" priority="280" operator="equal">
      <formula>"Pass"</formula>
    </cfRule>
    <cfRule type="cellIs" dxfId="343" priority="281" operator="equal">
      <formula>"Info"</formula>
    </cfRule>
  </conditionalFormatting>
  <conditionalFormatting sqref="O154:O155">
    <cfRule type="expression" dxfId="342" priority="277" stopIfTrue="1">
      <formula>ISERROR(AC154)</formula>
    </cfRule>
  </conditionalFormatting>
  <conditionalFormatting sqref="J154:J155">
    <cfRule type="cellIs" dxfId="341" priority="274" operator="equal">
      <formula>"Fail"</formula>
    </cfRule>
    <cfRule type="cellIs" dxfId="340" priority="275" operator="equal">
      <formula>"Pass"</formula>
    </cfRule>
    <cfRule type="cellIs" dxfId="339" priority="276" operator="equal">
      <formula>"Info"</formula>
    </cfRule>
  </conditionalFormatting>
  <conditionalFormatting sqref="O157">
    <cfRule type="expression" dxfId="338" priority="272" stopIfTrue="1">
      <formula>ISERROR(AC157)</formula>
    </cfRule>
  </conditionalFormatting>
  <conditionalFormatting sqref="J157:J158">
    <cfRule type="cellIs" dxfId="337" priority="269" operator="equal">
      <formula>"Fail"</formula>
    </cfRule>
    <cfRule type="cellIs" dxfId="336" priority="270" operator="equal">
      <formula>"Pass"</formula>
    </cfRule>
    <cfRule type="cellIs" dxfId="335" priority="271" operator="equal">
      <formula>"Info"</formula>
    </cfRule>
  </conditionalFormatting>
  <conditionalFormatting sqref="O162:O163">
    <cfRule type="expression" dxfId="334" priority="267" stopIfTrue="1">
      <formula>ISERROR(AC162)</formula>
    </cfRule>
  </conditionalFormatting>
  <conditionalFormatting sqref="J162:J163">
    <cfRule type="cellIs" dxfId="333" priority="264" operator="equal">
      <formula>"Fail"</formula>
    </cfRule>
    <cfRule type="cellIs" dxfId="332" priority="265" operator="equal">
      <formula>"Pass"</formula>
    </cfRule>
    <cfRule type="cellIs" dxfId="331" priority="266" operator="equal">
      <formula>"Info"</formula>
    </cfRule>
  </conditionalFormatting>
  <conditionalFormatting sqref="O166">
    <cfRule type="expression" dxfId="330" priority="262" stopIfTrue="1">
      <formula>ISERROR(AC166)</formula>
    </cfRule>
  </conditionalFormatting>
  <conditionalFormatting sqref="J166">
    <cfRule type="cellIs" dxfId="329" priority="259" operator="equal">
      <formula>"Fail"</formula>
    </cfRule>
    <cfRule type="cellIs" dxfId="328" priority="260" operator="equal">
      <formula>"Pass"</formula>
    </cfRule>
    <cfRule type="cellIs" dxfId="327" priority="261" operator="equal">
      <formula>"Info"</formula>
    </cfRule>
  </conditionalFormatting>
  <conditionalFormatting sqref="O165">
    <cfRule type="expression" dxfId="326" priority="257" stopIfTrue="1">
      <formula>ISERROR(AC165)</formula>
    </cfRule>
  </conditionalFormatting>
  <conditionalFormatting sqref="J165">
    <cfRule type="cellIs" dxfId="325" priority="254" operator="equal">
      <formula>"Fail"</formula>
    </cfRule>
    <cfRule type="cellIs" dxfId="324" priority="255" operator="equal">
      <formula>"Pass"</formula>
    </cfRule>
    <cfRule type="cellIs" dxfId="323" priority="256" operator="equal">
      <formula>"Info"</formula>
    </cfRule>
  </conditionalFormatting>
  <conditionalFormatting sqref="O167">
    <cfRule type="expression" dxfId="322" priority="252" stopIfTrue="1">
      <formula>ISERROR(AC167)</formula>
    </cfRule>
  </conditionalFormatting>
  <conditionalFormatting sqref="J167">
    <cfRule type="cellIs" dxfId="321" priority="249" operator="equal">
      <formula>"Fail"</formula>
    </cfRule>
    <cfRule type="cellIs" dxfId="320" priority="250" operator="equal">
      <formula>"Pass"</formula>
    </cfRule>
    <cfRule type="cellIs" dxfId="319" priority="251" operator="equal">
      <formula>"Info"</formula>
    </cfRule>
  </conditionalFormatting>
  <conditionalFormatting sqref="O153">
    <cfRule type="expression" dxfId="318" priority="247" stopIfTrue="1">
      <formula>ISERROR(AC153)</formula>
    </cfRule>
  </conditionalFormatting>
  <conditionalFormatting sqref="J153">
    <cfRule type="cellIs" dxfId="317" priority="244" operator="equal">
      <formula>"Fail"</formula>
    </cfRule>
    <cfRule type="cellIs" dxfId="316" priority="245" operator="equal">
      <formula>"Pass"</formula>
    </cfRule>
    <cfRule type="cellIs" dxfId="315" priority="246" operator="equal">
      <formula>"Info"</formula>
    </cfRule>
  </conditionalFormatting>
  <conditionalFormatting sqref="O152">
    <cfRule type="expression" dxfId="314" priority="242" stopIfTrue="1">
      <formula>ISERROR(AC152)</formula>
    </cfRule>
  </conditionalFormatting>
  <conditionalFormatting sqref="J152">
    <cfRule type="cellIs" dxfId="313" priority="239" operator="equal">
      <formula>"Fail"</formula>
    </cfRule>
    <cfRule type="cellIs" dxfId="312" priority="240" operator="equal">
      <formula>"Pass"</formula>
    </cfRule>
    <cfRule type="cellIs" dxfId="311" priority="241" operator="equal">
      <formula>"Info"</formula>
    </cfRule>
  </conditionalFormatting>
  <conditionalFormatting sqref="O150">
    <cfRule type="expression" dxfId="310" priority="237" stopIfTrue="1">
      <formula>ISERROR(AC150)</formula>
    </cfRule>
  </conditionalFormatting>
  <conditionalFormatting sqref="J150">
    <cfRule type="cellIs" dxfId="309" priority="234" operator="equal">
      <formula>"Fail"</formula>
    </cfRule>
    <cfRule type="cellIs" dxfId="308" priority="235" operator="equal">
      <formula>"Pass"</formula>
    </cfRule>
    <cfRule type="cellIs" dxfId="307" priority="236" operator="equal">
      <formula>"Info"</formula>
    </cfRule>
  </conditionalFormatting>
  <conditionalFormatting sqref="O111:O114">
    <cfRule type="expression" dxfId="306" priority="232" stopIfTrue="1">
      <formula>ISERROR(AC111)</formula>
    </cfRule>
  </conditionalFormatting>
  <conditionalFormatting sqref="J111:J114">
    <cfRule type="cellIs" dxfId="305" priority="229" operator="equal">
      <formula>"Fail"</formula>
    </cfRule>
    <cfRule type="cellIs" dxfId="304" priority="230" operator="equal">
      <formula>"Pass"</formula>
    </cfRule>
    <cfRule type="cellIs" dxfId="303" priority="231" operator="equal">
      <formula>"Info"</formula>
    </cfRule>
  </conditionalFormatting>
  <conditionalFormatting sqref="O115:O116">
    <cfRule type="expression" dxfId="302" priority="227" stopIfTrue="1">
      <formula>ISERROR(AC115)</formula>
    </cfRule>
  </conditionalFormatting>
  <conditionalFormatting sqref="J115:J116">
    <cfRule type="cellIs" dxfId="301" priority="224" operator="equal">
      <formula>"Fail"</formula>
    </cfRule>
    <cfRule type="cellIs" dxfId="300" priority="225" operator="equal">
      <formula>"Pass"</formula>
    </cfRule>
    <cfRule type="cellIs" dxfId="299" priority="226" operator="equal">
      <formula>"Info"</formula>
    </cfRule>
  </conditionalFormatting>
  <conditionalFormatting sqref="O117">
    <cfRule type="expression" dxfId="298" priority="222" stopIfTrue="1">
      <formula>ISERROR(AC117)</formula>
    </cfRule>
  </conditionalFormatting>
  <conditionalFormatting sqref="J117">
    <cfRule type="cellIs" dxfId="297" priority="219" operator="equal">
      <formula>"Fail"</formula>
    </cfRule>
    <cfRule type="cellIs" dxfId="296" priority="220" operator="equal">
      <formula>"Pass"</formula>
    </cfRule>
    <cfRule type="cellIs" dxfId="295" priority="221" operator="equal">
      <formula>"Info"</formula>
    </cfRule>
  </conditionalFormatting>
  <conditionalFormatting sqref="O119">
    <cfRule type="expression" dxfId="294" priority="217" stopIfTrue="1">
      <formula>ISERROR(AC119)</formula>
    </cfRule>
  </conditionalFormatting>
  <conditionalFormatting sqref="J119">
    <cfRule type="cellIs" dxfId="293" priority="214" operator="equal">
      <formula>"Fail"</formula>
    </cfRule>
    <cfRule type="cellIs" dxfId="292" priority="215" operator="equal">
      <formula>"Pass"</formula>
    </cfRule>
    <cfRule type="cellIs" dxfId="291" priority="216" operator="equal">
      <formula>"Info"</formula>
    </cfRule>
  </conditionalFormatting>
  <conditionalFormatting sqref="O125">
    <cfRule type="expression" dxfId="290" priority="575" stopIfTrue="1">
      <formula>ISERROR(AC124)</formula>
    </cfRule>
  </conditionalFormatting>
  <conditionalFormatting sqref="O127:O128">
    <cfRule type="expression" dxfId="289" priority="207" stopIfTrue="1">
      <formula>ISERROR(AC127)</formula>
    </cfRule>
  </conditionalFormatting>
  <conditionalFormatting sqref="J128">
    <cfRule type="cellIs" dxfId="288" priority="204" operator="equal">
      <formula>"Fail"</formula>
    </cfRule>
    <cfRule type="cellIs" dxfId="287" priority="205" operator="equal">
      <formula>"Pass"</formula>
    </cfRule>
    <cfRule type="cellIs" dxfId="286" priority="206" operator="equal">
      <formula>"Info"</formula>
    </cfRule>
  </conditionalFormatting>
  <conditionalFormatting sqref="O129">
    <cfRule type="expression" dxfId="285" priority="202" stopIfTrue="1">
      <formula>ISERROR(AC129)</formula>
    </cfRule>
  </conditionalFormatting>
  <conditionalFormatting sqref="J129">
    <cfRule type="cellIs" dxfId="284" priority="199" operator="equal">
      <formula>"Fail"</formula>
    </cfRule>
    <cfRule type="cellIs" dxfId="283" priority="200" operator="equal">
      <formula>"Pass"</formula>
    </cfRule>
    <cfRule type="cellIs" dxfId="282" priority="201" operator="equal">
      <formula>"Info"</formula>
    </cfRule>
  </conditionalFormatting>
  <conditionalFormatting sqref="O135">
    <cfRule type="expression" dxfId="281" priority="197" stopIfTrue="1">
      <formula>ISERROR(AC135)</formula>
    </cfRule>
  </conditionalFormatting>
  <conditionalFormatting sqref="J135">
    <cfRule type="cellIs" dxfId="280" priority="194" operator="equal">
      <formula>"Fail"</formula>
    </cfRule>
    <cfRule type="cellIs" dxfId="279" priority="195" operator="equal">
      <formula>"Pass"</formula>
    </cfRule>
    <cfRule type="cellIs" dxfId="278" priority="196" operator="equal">
      <formula>"Info"</formula>
    </cfRule>
  </conditionalFormatting>
  <conditionalFormatting sqref="O136">
    <cfRule type="expression" dxfId="277" priority="192" stopIfTrue="1">
      <formula>ISERROR(AC136)</formula>
    </cfRule>
  </conditionalFormatting>
  <conditionalFormatting sqref="J136">
    <cfRule type="cellIs" dxfId="276" priority="189" operator="equal">
      <formula>"Fail"</formula>
    </cfRule>
    <cfRule type="cellIs" dxfId="275" priority="190" operator="equal">
      <formula>"Pass"</formula>
    </cfRule>
    <cfRule type="cellIs" dxfId="274" priority="191" operator="equal">
      <formula>"Info"</formula>
    </cfRule>
  </conditionalFormatting>
  <conditionalFormatting sqref="O137">
    <cfRule type="expression" dxfId="273" priority="187" stopIfTrue="1">
      <formula>ISERROR(AC137)</formula>
    </cfRule>
  </conditionalFormatting>
  <conditionalFormatting sqref="J137">
    <cfRule type="cellIs" dxfId="272" priority="184" operator="equal">
      <formula>"Fail"</formula>
    </cfRule>
    <cfRule type="cellIs" dxfId="271" priority="185" operator="equal">
      <formula>"Pass"</formula>
    </cfRule>
    <cfRule type="cellIs" dxfId="270" priority="186" operator="equal">
      <formula>"Info"</formula>
    </cfRule>
  </conditionalFormatting>
  <conditionalFormatting sqref="O138:O139">
    <cfRule type="expression" dxfId="269" priority="182" stopIfTrue="1">
      <formula>ISERROR(AC138)</formula>
    </cfRule>
  </conditionalFormatting>
  <conditionalFormatting sqref="J138:J139">
    <cfRule type="cellIs" dxfId="268" priority="179" operator="equal">
      <formula>"Fail"</formula>
    </cfRule>
    <cfRule type="cellIs" dxfId="267" priority="180" operator="equal">
      <formula>"Pass"</formula>
    </cfRule>
    <cfRule type="cellIs" dxfId="266" priority="181" operator="equal">
      <formula>"Info"</formula>
    </cfRule>
  </conditionalFormatting>
  <conditionalFormatting sqref="O141">
    <cfRule type="expression" dxfId="265" priority="177" stopIfTrue="1">
      <formula>ISERROR(AC141)</formula>
    </cfRule>
  </conditionalFormatting>
  <conditionalFormatting sqref="J141">
    <cfRule type="cellIs" dxfId="264" priority="174" operator="equal">
      <formula>"Fail"</formula>
    </cfRule>
    <cfRule type="cellIs" dxfId="263" priority="175" operator="equal">
      <formula>"Pass"</formula>
    </cfRule>
    <cfRule type="cellIs" dxfId="262" priority="176" operator="equal">
      <formula>"Info"</formula>
    </cfRule>
  </conditionalFormatting>
  <conditionalFormatting sqref="O142">
    <cfRule type="expression" dxfId="261" priority="172" stopIfTrue="1">
      <formula>ISERROR(AC142)</formula>
    </cfRule>
  </conditionalFormatting>
  <conditionalFormatting sqref="J142">
    <cfRule type="cellIs" dxfId="260" priority="169" operator="equal">
      <formula>"Fail"</formula>
    </cfRule>
    <cfRule type="cellIs" dxfId="259" priority="170" operator="equal">
      <formula>"Pass"</formula>
    </cfRule>
    <cfRule type="cellIs" dxfId="258" priority="171" operator="equal">
      <formula>"Info"</formula>
    </cfRule>
  </conditionalFormatting>
  <conditionalFormatting sqref="O143">
    <cfRule type="expression" dxfId="257" priority="167" stopIfTrue="1">
      <formula>ISERROR(AC143)</formula>
    </cfRule>
  </conditionalFormatting>
  <conditionalFormatting sqref="J143">
    <cfRule type="cellIs" dxfId="256" priority="164" operator="equal">
      <formula>"Fail"</formula>
    </cfRule>
    <cfRule type="cellIs" dxfId="255" priority="165" operator="equal">
      <formula>"Pass"</formula>
    </cfRule>
    <cfRule type="cellIs" dxfId="254" priority="166" operator="equal">
      <formula>"Info"</formula>
    </cfRule>
  </conditionalFormatting>
  <conditionalFormatting sqref="O144">
    <cfRule type="expression" dxfId="253" priority="162" stopIfTrue="1">
      <formula>ISERROR(AC144)</formula>
    </cfRule>
  </conditionalFormatting>
  <conditionalFormatting sqref="J144">
    <cfRule type="cellIs" dxfId="252" priority="159" operator="equal">
      <formula>"Fail"</formula>
    </cfRule>
    <cfRule type="cellIs" dxfId="251" priority="160" operator="equal">
      <formula>"Pass"</formula>
    </cfRule>
    <cfRule type="cellIs" dxfId="250" priority="161" operator="equal">
      <formula>"Info"</formula>
    </cfRule>
  </conditionalFormatting>
  <conditionalFormatting sqref="O145:O146">
    <cfRule type="expression" dxfId="249" priority="157" stopIfTrue="1">
      <formula>ISERROR(AC145)</formula>
    </cfRule>
  </conditionalFormatting>
  <conditionalFormatting sqref="J145:J146">
    <cfRule type="cellIs" dxfId="248" priority="154" operator="equal">
      <formula>"Fail"</formula>
    </cfRule>
    <cfRule type="cellIs" dxfId="247" priority="155" operator="equal">
      <formula>"Pass"</formula>
    </cfRule>
    <cfRule type="cellIs" dxfId="246" priority="156" operator="equal">
      <formula>"Info"</formula>
    </cfRule>
  </conditionalFormatting>
  <conditionalFormatting sqref="O147:O148">
    <cfRule type="expression" dxfId="245" priority="152" stopIfTrue="1">
      <formula>ISERROR(AC147)</formula>
    </cfRule>
  </conditionalFormatting>
  <conditionalFormatting sqref="J147">
    <cfRule type="cellIs" dxfId="244" priority="149" operator="equal">
      <formula>"Fail"</formula>
    </cfRule>
    <cfRule type="cellIs" dxfId="243" priority="150" operator="equal">
      <formula>"Pass"</formula>
    </cfRule>
    <cfRule type="cellIs" dxfId="242" priority="151" operator="equal">
      <formula>"Info"</formula>
    </cfRule>
  </conditionalFormatting>
  <conditionalFormatting sqref="J148">
    <cfRule type="cellIs" dxfId="241" priority="146" operator="equal">
      <formula>"Fail"</formula>
    </cfRule>
    <cfRule type="cellIs" dxfId="240" priority="147" operator="equal">
      <formula>"Pass"</formula>
    </cfRule>
    <cfRule type="cellIs" dxfId="239" priority="148" operator="equal">
      <formula>"Info"</formula>
    </cfRule>
  </conditionalFormatting>
  <conditionalFormatting sqref="O110">
    <cfRule type="expression" dxfId="238" priority="144" stopIfTrue="1">
      <formula>ISERROR(AC110)</formula>
    </cfRule>
  </conditionalFormatting>
  <conditionalFormatting sqref="J110">
    <cfRule type="cellIs" dxfId="237" priority="141" operator="equal">
      <formula>"Fail"</formula>
    </cfRule>
    <cfRule type="cellIs" dxfId="236" priority="142" operator="equal">
      <formula>"Pass"</formula>
    </cfRule>
    <cfRule type="cellIs" dxfId="235" priority="143" operator="equal">
      <formula>"Info"</formula>
    </cfRule>
  </conditionalFormatting>
  <conditionalFormatting sqref="J97">
    <cfRule type="cellIs" dxfId="234" priority="136" operator="equal">
      <formula>"Fail"</formula>
    </cfRule>
    <cfRule type="cellIs" dxfId="233" priority="137" operator="equal">
      <formula>"Pass"</formula>
    </cfRule>
    <cfRule type="cellIs" dxfId="232" priority="138" operator="equal">
      <formula>"Info"</formula>
    </cfRule>
  </conditionalFormatting>
  <conditionalFormatting sqref="O99">
    <cfRule type="expression" dxfId="231" priority="134" stopIfTrue="1">
      <formula>ISERROR(AC99)</formula>
    </cfRule>
  </conditionalFormatting>
  <conditionalFormatting sqref="J99">
    <cfRule type="cellIs" dxfId="230" priority="131" operator="equal">
      <formula>"Fail"</formula>
    </cfRule>
    <cfRule type="cellIs" dxfId="229" priority="132" operator="equal">
      <formula>"Pass"</formula>
    </cfRule>
    <cfRule type="cellIs" dxfId="228" priority="133" operator="equal">
      <formula>"Info"</formula>
    </cfRule>
  </conditionalFormatting>
  <conditionalFormatting sqref="O100">
    <cfRule type="expression" dxfId="227" priority="129" stopIfTrue="1">
      <formula>ISERROR(AC100)</formula>
    </cfRule>
  </conditionalFormatting>
  <conditionalFormatting sqref="J100">
    <cfRule type="cellIs" dxfId="226" priority="126" operator="equal">
      <formula>"Fail"</formula>
    </cfRule>
    <cfRule type="cellIs" dxfId="225" priority="127" operator="equal">
      <formula>"Pass"</formula>
    </cfRule>
    <cfRule type="cellIs" dxfId="224" priority="128" operator="equal">
      <formula>"Info"</formula>
    </cfRule>
  </conditionalFormatting>
  <conditionalFormatting sqref="O101">
    <cfRule type="expression" dxfId="223" priority="124" stopIfTrue="1">
      <formula>ISERROR(AC101)</formula>
    </cfRule>
  </conditionalFormatting>
  <conditionalFormatting sqref="J101">
    <cfRule type="cellIs" dxfId="222" priority="121" operator="equal">
      <formula>"Fail"</formula>
    </cfRule>
    <cfRule type="cellIs" dxfId="221" priority="122" operator="equal">
      <formula>"Pass"</formula>
    </cfRule>
    <cfRule type="cellIs" dxfId="220" priority="123" operator="equal">
      <formula>"Info"</formula>
    </cfRule>
  </conditionalFormatting>
  <conditionalFormatting sqref="J140">
    <cfRule type="cellIs" dxfId="219" priority="118" stopIfTrue="1" operator="equal">
      <formula>"Fail"</formula>
    </cfRule>
    <cfRule type="cellIs" dxfId="218" priority="119" stopIfTrue="1" operator="equal">
      <formula>"Pass"</formula>
    </cfRule>
    <cfRule type="cellIs" dxfId="217" priority="120" stopIfTrue="1" operator="equal">
      <formula>"Info"</formula>
    </cfRule>
  </conditionalFormatting>
  <conditionalFormatting sqref="J109">
    <cfRule type="cellIs" dxfId="216" priority="113" stopIfTrue="1" operator="equal">
      <formula>"Fail"</formula>
    </cfRule>
    <cfRule type="cellIs" dxfId="215" priority="114" stopIfTrue="1" operator="equal">
      <formula>"Pass"</formula>
    </cfRule>
    <cfRule type="cellIs" dxfId="214" priority="115" stopIfTrue="1" operator="equal">
      <formula>"Info"</formula>
    </cfRule>
  </conditionalFormatting>
  <conditionalFormatting sqref="J133">
    <cfRule type="cellIs" dxfId="213" priority="109" stopIfTrue="1" operator="equal">
      <formula>"Fail"</formula>
    </cfRule>
    <cfRule type="cellIs" dxfId="212" priority="110" stopIfTrue="1" operator="equal">
      <formula>"Pass"</formula>
    </cfRule>
    <cfRule type="cellIs" dxfId="211" priority="111" stopIfTrue="1" operator="equal">
      <formula>"Info"</formula>
    </cfRule>
  </conditionalFormatting>
  <conditionalFormatting sqref="J95">
    <cfRule type="cellIs" dxfId="210" priority="100" stopIfTrue="1" operator="equal">
      <formula>"Fail"</formula>
    </cfRule>
    <cfRule type="cellIs" dxfId="209" priority="101" stopIfTrue="1" operator="equal">
      <formula>"Pass"</formula>
    </cfRule>
    <cfRule type="cellIs" dxfId="208" priority="102" stopIfTrue="1" operator="equal">
      <formula>"Info"</formula>
    </cfRule>
  </conditionalFormatting>
  <conditionalFormatting sqref="J98">
    <cfRule type="cellIs" dxfId="207" priority="96" operator="equal">
      <formula>"Fail"</formula>
    </cfRule>
    <cfRule type="cellIs" dxfId="206" priority="97" operator="equal">
      <formula>"Pass"</formula>
    </cfRule>
    <cfRule type="cellIs" dxfId="205" priority="98" operator="equal">
      <formula>"Info"</formula>
    </cfRule>
  </conditionalFormatting>
  <conditionalFormatting sqref="O14">
    <cfRule type="expression" dxfId="204" priority="92" stopIfTrue="1">
      <formula>ISERROR(AC14)</formula>
    </cfRule>
  </conditionalFormatting>
  <conditionalFormatting sqref="O96">
    <cfRule type="expression" dxfId="203" priority="77" stopIfTrue="1">
      <formula>ISERROR(AC96)</formula>
    </cfRule>
  </conditionalFormatting>
  <conditionalFormatting sqref="O104">
    <cfRule type="expression" dxfId="202" priority="75" stopIfTrue="1">
      <formula>ISERROR(AC104)</formula>
    </cfRule>
  </conditionalFormatting>
  <conditionalFormatting sqref="O105">
    <cfRule type="expression" dxfId="201" priority="73" stopIfTrue="1">
      <formula>ISERROR(AC105)</formula>
    </cfRule>
  </conditionalFormatting>
  <conditionalFormatting sqref="O106">
    <cfRule type="expression" dxfId="200" priority="71" stopIfTrue="1">
      <formula>ISERROR(AC106)</formula>
    </cfRule>
  </conditionalFormatting>
  <conditionalFormatting sqref="O107">
    <cfRule type="expression" dxfId="199" priority="69" stopIfTrue="1">
      <formula>ISERROR(AC107)</formula>
    </cfRule>
  </conditionalFormatting>
  <conditionalFormatting sqref="O118">
    <cfRule type="expression" dxfId="198" priority="67" stopIfTrue="1">
      <formula>ISERROR(AC118)</formula>
    </cfRule>
  </conditionalFormatting>
  <conditionalFormatting sqref="O130">
    <cfRule type="expression" dxfId="197" priority="63" stopIfTrue="1">
      <formula>ISERROR(AC130)</formula>
    </cfRule>
  </conditionalFormatting>
  <conditionalFormatting sqref="O131">
    <cfRule type="expression" dxfId="196" priority="61" stopIfTrue="1">
      <formula>ISERROR(AC131)</formula>
    </cfRule>
  </conditionalFormatting>
  <conditionalFormatting sqref="O134">
    <cfRule type="expression" dxfId="195" priority="59" stopIfTrue="1">
      <formula>ISERROR(AC134)</formula>
    </cfRule>
  </conditionalFormatting>
  <conditionalFormatting sqref="O151">
    <cfRule type="expression" dxfId="194" priority="55" stopIfTrue="1">
      <formula>ISERROR(AC151)</formula>
    </cfRule>
  </conditionalFormatting>
  <conditionalFormatting sqref="O156">
    <cfRule type="expression" dxfId="193" priority="53" stopIfTrue="1">
      <formula>ISERROR(AC156)</formula>
    </cfRule>
  </conditionalFormatting>
  <conditionalFormatting sqref="O159">
    <cfRule type="expression" dxfId="192" priority="51" stopIfTrue="1">
      <formula>ISERROR(AC159)</formula>
    </cfRule>
  </conditionalFormatting>
  <conditionalFormatting sqref="O160">
    <cfRule type="expression" dxfId="191" priority="49" stopIfTrue="1">
      <formula>ISERROR(AC160)</formula>
    </cfRule>
  </conditionalFormatting>
  <conditionalFormatting sqref="O161">
    <cfRule type="expression" dxfId="190" priority="47" stopIfTrue="1">
      <formula>ISERROR(AC161)</formula>
    </cfRule>
  </conditionalFormatting>
  <conditionalFormatting sqref="O164">
    <cfRule type="expression" dxfId="189" priority="45" stopIfTrue="1">
      <formula>ISERROR(AC164)</formula>
    </cfRule>
  </conditionalFormatting>
  <conditionalFormatting sqref="O174">
    <cfRule type="expression" dxfId="188" priority="43" stopIfTrue="1">
      <formula>ISERROR(AC174)</formula>
    </cfRule>
  </conditionalFormatting>
  <conditionalFormatting sqref="O132">
    <cfRule type="expression" dxfId="187" priority="41" stopIfTrue="1">
      <formula>ISERROR(AC132)</formula>
    </cfRule>
  </conditionalFormatting>
  <conditionalFormatting sqref="O79">
    <cfRule type="expression" dxfId="186" priority="30" stopIfTrue="1">
      <formula>ISERROR(AC79)</formula>
    </cfRule>
  </conditionalFormatting>
  <conditionalFormatting sqref="O80">
    <cfRule type="expression" dxfId="185" priority="28" stopIfTrue="1">
      <formula>ISERROR(AC80)</formula>
    </cfRule>
  </conditionalFormatting>
  <conditionalFormatting sqref="O88">
    <cfRule type="expression" dxfId="184" priority="26" stopIfTrue="1">
      <formula>ISERROR(AC88)</formula>
    </cfRule>
  </conditionalFormatting>
  <conditionalFormatting sqref="O89">
    <cfRule type="expression" dxfId="183" priority="24" stopIfTrue="1">
      <formula>ISERROR(AC89)</formula>
    </cfRule>
  </conditionalFormatting>
  <conditionalFormatting sqref="O90">
    <cfRule type="expression" dxfId="182" priority="22" stopIfTrue="1">
      <formula>ISERROR(AC90)</formula>
    </cfRule>
  </conditionalFormatting>
  <conditionalFormatting sqref="O91">
    <cfRule type="expression" dxfId="181" priority="20" stopIfTrue="1">
      <formula>ISERROR(AC91)</formula>
    </cfRule>
  </conditionalFormatting>
  <conditionalFormatting sqref="O92">
    <cfRule type="expression" dxfId="180" priority="18" stopIfTrue="1">
      <formula>ISERROR(AC92)</formula>
    </cfRule>
  </conditionalFormatting>
  <conditionalFormatting sqref="O93">
    <cfRule type="expression" dxfId="179" priority="16" stopIfTrue="1">
      <formula>ISERROR(AC93)</formula>
    </cfRule>
  </conditionalFormatting>
  <conditionalFormatting sqref="O94">
    <cfRule type="expression" dxfId="178" priority="14" stopIfTrue="1">
      <formula>ISERROR(AC94)</formula>
    </cfRule>
  </conditionalFormatting>
  <conditionalFormatting sqref="O95">
    <cfRule type="expression" dxfId="177" priority="12" stopIfTrue="1">
      <formula>ISERROR(AC95)</formula>
    </cfRule>
  </conditionalFormatting>
  <conditionalFormatting sqref="O149">
    <cfRule type="expression" dxfId="176" priority="10" stopIfTrue="1">
      <formula>ISERROR(AC149)</formula>
    </cfRule>
  </conditionalFormatting>
  <conditionalFormatting sqref="J127">
    <cfRule type="cellIs" dxfId="175" priority="7" operator="equal">
      <formula>"Fail"</formula>
    </cfRule>
    <cfRule type="cellIs" dxfId="174" priority="8" operator="equal">
      <formula>"Pass"</formula>
    </cfRule>
    <cfRule type="cellIs" dxfId="173" priority="9" operator="equal">
      <formula>"Info"</formula>
    </cfRule>
  </conditionalFormatting>
  <conditionalFormatting sqref="J151">
    <cfRule type="cellIs" dxfId="172" priority="4" operator="equal">
      <formula>"Fail"</formula>
    </cfRule>
    <cfRule type="cellIs" dxfId="171" priority="5" operator="equal">
      <formula>"Pass"</formula>
    </cfRule>
    <cfRule type="cellIs" dxfId="170" priority="6" operator="equal">
      <formula>"Info"</formula>
    </cfRule>
  </conditionalFormatting>
  <conditionalFormatting sqref="J151">
    <cfRule type="cellIs" dxfId="169" priority="1" stopIfTrue="1" operator="equal">
      <formula>"Fail"</formula>
    </cfRule>
    <cfRule type="cellIs" dxfId="168" priority="2" stopIfTrue="1" operator="equal">
      <formula>"Pass"</formula>
    </cfRule>
    <cfRule type="cellIs" dxfId="167" priority="3" stopIfTrue="1" operator="equal">
      <formula>"Info"</formula>
    </cfRule>
  </conditionalFormatting>
  <dataValidations count="2">
    <dataValidation type="list" allowBlank="1" showInputMessage="1" showErrorMessage="1" sqref="M3:M181" xr:uid="{6D38E3A4-ABA1-4DED-A8EE-65E923671218}">
      <formula1>$H$190:$H$193</formula1>
    </dataValidation>
    <dataValidation type="list" allowBlank="1" showInputMessage="1" showErrorMessage="1" sqref="J3:J181" xr:uid="{327CCA1E-77AD-420A-9363-DCFD4AF860AE}">
      <formula1>$H$184:$H$187</formula1>
    </dataValidation>
  </dataValidations>
  <pageMargins left="0.7" right="0.7" top="0.75" bottom="0.75" header="0.3" footer="0.3"/>
  <pageSetup orientation="portrait" r:id="rId1"/>
  <headerFooter alignWithMargins="0"/>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832B-CD6A-44AF-A113-18BA74AA8585}">
  <sheetPr>
    <tabColor theme="4" tint="-0.249977111117893"/>
  </sheetPr>
  <dimension ref="A1:AB214"/>
  <sheetViews>
    <sheetView zoomScale="90" zoomScaleNormal="90" workbookViewId="0">
      <pane ySplit="2" topLeftCell="A195" activePane="bottomLeft" state="frozenSplit"/>
      <selection pane="bottomLeft" activeCell="J3" sqref="J3"/>
    </sheetView>
  </sheetViews>
  <sheetFormatPr defaultColWidth="9.26953125" defaultRowHeight="12.75" customHeight="1" x14ac:dyDescent="0.35"/>
  <cols>
    <col min="1" max="1" width="12.81640625" style="19" customWidth="1"/>
    <col min="2" max="2" width="9.26953125" style="19" customWidth="1"/>
    <col min="3" max="3" width="13.26953125" style="20" customWidth="1"/>
    <col min="4" max="4" width="12.26953125" style="19" customWidth="1"/>
    <col min="5" max="5" width="24.54296875" style="19" customWidth="1"/>
    <col min="6" max="6" width="38" style="19" customWidth="1"/>
    <col min="7" max="7" width="34.7265625" style="19" customWidth="1"/>
    <col min="8" max="8" width="30.54296875" style="19" customWidth="1"/>
    <col min="9" max="9" width="23" style="19" customWidth="1"/>
    <col min="10" max="10" width="16.7265625" style="19" customWidth="1"/>
    <col min="11" max="11" width="29.26953125" style="19" hidden="1" customWidth="1"/>
    <col min="12" max="12" width="17.453125" style="19" customWidth="1"/>
    <col min="13" max="14" width="19.26953125" style="19" customWidth="1"/>
    <col min="15" max="15" width="46.26953125" style="19" customWidth="1"/>
    <col min="16" max="16" width="5.54296875" style="19" customWidth="1"/>
    <col min="17" max="17" width="14.7265625" style="19" customWidth="1"/>
    <col min="18" max="18" width="23" style="19" customWidth="1"/>
    <col min="19" max="19" width="43.7265625" style="19" customWidth="1"/>
    <col min="20" max="20" width="63.81640625" style="19" customWidth="1"/>
    <col min="21" max="21" width="66.26953125" style="19" hidden="1" customWidth="1"/>
    <col min="22" max="22" width="20.81640625" style="19" hidden="1" customWidth="1"/>
    <col min="23" max="23" width="9.26953125" style="19"/>
    <col min="24" max="24" width="8.7265625" customWidth="1"/>
    <col min="25" max="25" width="9.26953125" style="19"/>
    <col min="27" max="27" width="21" style="1" hidden="1" customWidth="1"/>
    <col min="28" max="28" width="8.7265625" customWidth="1"/>
    <col min="29" max="16384" width="9.26953125" style="19"/>
  </cols>
  <sheetData>
    <row r="1" spans="1:27" s="1" customFormat="1" ht="14.5" x14ac:dyDescent="0.35">
      <c r="A1" s="224" t="s">
        <v>57</v>
      </c>
      <c r="B1" s="225"/>
      <c r="C1" s="225"/>
      <c r="D1" s="225"/>
      <c r="E1" s="225"/>
      <c r="F1" s="225"/>
      <c r="G1" s="225"/>
      <c r="H1" s="225"/>
      <c r="I1" s="225"/>
      <c r="J1" s="225"/>
      <c r="K1" s="170"/>
      <c r="L1" s="77"/>
      <c r="M1" s="77"/>
      <c r="N1" s="77"/>
      <c r="O1" s="77"/>
      <c r="P1" s="77"/>
      <c r="Q1" s="77"/>
      <c r="R1" s="77"/>
      <c r="S1" s="77"/>
      <c r="T1" s="77"/>
      <c r="U1" s="77"/>
      <c r="V1" s="77"/>
      <c r="AA1" s="225"/>
    </row>
    <row r="2" spans="1:27" s="21" customFormat="1" ht="42.65" customHeight="1" x14ac:dyDescent="0.35">
      <c r="A2" s="175" t="s">
        <v>115</v>
      </c>
      <c r="B2" s="175" t="s">
        <v>116</v>
      </c>
      <c r="C2" s="171" t="s">
        <v>117</v>
      </c>
      <c r="D2" s="175" t="s">
        <v>118</v>
      </c>
      <c r="E2" s="175" t="s">
        <v>222</v>
      </c>
      <c r="F2" s="175" t="s">
        <v>119</v>
      </c>
      <c r="G2" s="175" t="s">
        <v>120</v>
      </c>
      <c r="H2" s="253" t="s">
        <v>121</v>
      </c>
      <c r="I2" s="253" t="s">
        <v>122</v>
      </c>
      <c r="J2" s="253" t="s">
        <v>123</v>
      </c>
      <c r="K2" s="176" t="s">
        <v>223</v>
      </c>
      <c r="L2" s="253" t="s">
        <v>124</v>
      </c>
      <c r="M2" s="177" t="s">
        <v>125</v>
      </c>
      <c r="N2" s="254" t="s">
        <v>126</v>
      </c>
      <c r="O2" s="254" t="s">
        <v>127</v>
      </c>
      <c r="P2" s="100"/>
      <c r="Q2" s="178" t="s">
        <v>224</v>
      </c>
      <c r="R2" s="178" t="s">
        <v>225</v>
      </c>
      <c r="S2" s="178" t="s">
        <v>226</v>
      </c>
      <c r="T2" s="178" t="s">
        <v>227</v>
      </c>
      <c r="U2" s="255" t="s">
        <v>228</v>
      </c>
      <c r="V2" s="256" t="s">
        <v>229</v>
      </c>
      <c r="W2" s="101"/>
      <c r="X2" s="101"/>
      <c r="Y2" s="101"/>
      <c r="Z2" s="101"/>
      <c r="AA2" s="235" t="s">
        <v>128</v>
      </c>
    </row>
    <row r="3" spans="1:27" ht="112.5" x14ac:dyDescent="0.35">
      <c r="A3" s="236" t="s">
        <v>3541</v>
      </c>
      <c r="B3" s="257" t="s">
        <v>140</v>
      </c>
      <c r="C3" s="22" t="s">
        <v>141</v>
      </c>
      <c r="D3" s="236" t="s">
        <v>231</v>
      </c>
      <c r="E3" s="236" t="s">
        <v>232</v>
      </c>
      <c r="F3" s="196" t="s">
        <v>3542</v>
      </c>
      <c r="G3" s="196" t="s">
        <v>2308</v>
      </c>
      <c r="H3" s="196" t="s">
        <v>235</v>
      </c>
      <c r="I3" s="258"/>
      <c r="J3" s="242"/>
      <c r="K3" s="196" t="s">
        <v>236</v>
      </c>
      <c r="L3" s="258"/>
      <c r="M3" s="258" t="s">
        <v>146</v>
      </c>
      <c r="N3" s="260" t="s">
        <v>147</v>
      </c>
      <c r="O3" s="241" t="s">
        <v>148</v>
      </c>
      <c r="P3" s="102"/>
      <c r="Q3" s="258" t="s">
        <v>238</v>
      </c>
      <c r="R3" s="258" t="s">
        <v>2318</v>
      </c>
      <c r="S3" s="236" t="s">
        <v>240</v>
      </c>
      <c r="T3" s="236" t="s">
        <v>3543</v>
      </c>
      <c r="U3" s="236" t="s">
        <v>3544</v>
      </c>
      <c r="V3" s="236" t="s">
        <v>243</v>
      </c>
      <c r="W3" s="103"/>
      <c r="Y3" s="103"/>
      <c r="AA3" s="243" t="e">
        <f>IF(OR(J3="Fail",ISBLANK(J3)),INDEX('Issue Code Table'!C:C,MATCH(N:N,'Issue Code Table'!A:A,0)),IF(M3="Critical",6,IF(M3="Significant",5,IF(M3="Moderate",3,2))))</f>
        <v>#N/A</v>
      </c>
    </row>
    <row r="4" spans="1:27" ht="409.5" x14ac:dyDescent="0.35">
      <c r="A4" s="236" t="s">
        <v>3545</v>
      </c>
      <c r="B4" s="257" t="s">
        <v>613</v>
      </c>
      <c r="C4" s="22" t="s">
        <v>614</v>
      </c>
      <c r="D4" s="236" t="s">
        <v>245</v>
      </c>
      <c r="E4" s="236" t="s">
        <v>615</v>
      </c>
      <c r="F4" s="196" t="s">
        <v>3546</v>
      </c>
      <c r="G4" s="196" t="s">
        <v>3547</v>
      </c>
      <c r="H4" s="196" t="s">
        <v>618</v>
      </c>
      <c r="I4" s="258"/>
      <c r="J4" s="242"/>
      <c r="K4" s="196" t="s">
        <v>619</v>
      </c>
      <c r="L4" s="258" t="s">
        <v>1822</v>
      </c>
      <c r="M4" s="258" t="s">
        <v>221</v>
      </c>
      <c r="N4" s="265" t="s">
        <v>633</v>
      </c>
      <c r="O4" s="241" t="s">
        <v>3548</v>
      </c>
      <c r="P4" s="102"/>
      <c r="Q4" s="258" t="s">
        <v>238</v>
      </c>
      <c r="R4" s="258" t="s">
        <v>3549</v>
      </c>
      <c r="S4" s="236" t="s">
        <v>2319</v>
      </c>
      <c r="T4" s="236" t="s">
        <v>3550</v>
      </c>
      <c r="U4" s="236" t="s">
        <v>3551</v>
      </c>
      <c r="V4" s="236"/>
      <c r="W4" s="103"/>
      <c r="Y4" s="103"/>
      <c r="AA4" s="243">
        <f>IF(OR(J4="Fail",ISBLANK(J4)),INDEX('Issue Code Table'!C:C,MATCH(N:N,'Issue Code Table'!A:A,0)),IF(M4="Critical",6,IF(M4="Significant",5,IF(M4="Moderate",3,2))))</f>
        <v>1</v>
      </c>
    </row>
    <row r="5" spans="1:27" ht="409.5" x14ac:dyDescent="0.35">
      <c r="A5" s="236" t="s">
        <v>3552</v>
      </c>
      <c r="B5" s="257" t="s">
        <v>373</v>
      </c>
      <c r="C5" s="22" t="s">
        <v>374</v>
      </c>
      <c r="D5" s="236" t="s">
        <v>245</v>
      </c>
      <c r="E5" s="236" t="s">
        <v>3553</v>
      </c>
      <c r="F5" s="196" t="s">
        <v>3554</v>
      </c>
      <c r="G5" s="196" t="s">
        <v>3555</v>
      </c>
      <c r="H5" s="196" t="s">
        <v>3556</v>
      </c>
      <c r="I5" s="258"/>
      <c r="J5" s="242"/>
      <c r="K5" s="196" t="s">
        <v>3557</v>
      </c>
      <c r="L5" s="258"/>
      <c r="M5" s="258" t="s">
        <v>146</v>
      </c>
      <c r="N5" s="286" t="s">
        <v>251</v>
      </c>
      <c r="O5" s="241" t="s">
        <v>252</v>
      </c>
      <c r="P5" s="102"/>
      <c r="Q5" s="258" t="s">
        <v>253</v>
      </c>
      <c r="R5" s="258" t="s">
        <v>2385</v>
      </c>
      <c r="S5" s="236" t="s">
        <v>2386</v>
      </c>
      <c r="T5" s="236" t="s">
        <v>3558</v>
      </c>
      <c r="U5" s="236" t="s">
        <v>3559</v>
      </c>
      <c r="V5" s="236" t="s">
        <v>2389</v>
      </c>
      <c r="W5" s="103"/>
      <c r="Y5" s="103"/>
      <c r="AA5" s="243">
        <f>IF(OR(J5="Fail",ISBLANK(J5)),INDEX('Issue Code Table'!C:C,MATCH(N:N,'Issue Code Table'!A:A,0)),IF(M5="Critical",6,IF(M5="Significant",5,IF(M5="Moderate",3,2))))</f>
        <v>5</v>
      </c>
    </row>
    <row r="6" spans="1:27" ht="350" x14ac:dyDescent="0.35">
      <c r="A6" s="236" t="s">
        <v>3560</v>
      </c>
      <c r="B6" s="257" t="s">
        <v>282</v>
      </c>
      <c r="C6" s="22" t="s">
        <v>283</v>
      </c>
      <c r="D6" s="236" t="s">
        <v>245</v>
      </c>
      <c r="E6" s="236" t="s">
        <v>271</v>
      </c>
      <c r="F6" s="196" t="s">
        <v>272</v>
      </c>
      <c r="G6" s="196" t="s">
        <v>3561</v>
      </c>
      <c r="H6" s="196" t="s">
        <v>274</v>
      </c>
      <c r="I6" s="258"/>
      <c r="J6" s="242"/>
      <c r="K6" s="196" t="s">
        <v>275</v>
      </c>
      <c r="L6" s="258"/>
      <c r="M6" s="258" t="s">
        <v>146</v>
      </c>
      <c r="N6" s="258" t="s">
        <v>251</v>
      </c>
      <c r="O6" s="241" t="s">
        <v>252</v>
      </c>
      <c r="P6" s="102"/>
      <c r="Q6" s="258" t="s">
        <v>253</v>
      </c>
      <c r="R6" s="258" t="s">
        <v>254</v>
      </c>
      <c r="S6" s="236" t="s">
        <v>277</v>
      </c>
      <c r="T6" s="236" t="s">
        <v>3562</v>
      </c>
      <c r="U6" s="236" t="s">
        <v>3563</v>
      </c>
      <c r="V6" s="236" t="s">
        <v>280</v>
      </c>
      <c r="W6" s="103"/>
      <c r="Y6" s="103"/>
      <c r="AA6" s="243">
        <f>IF(OR(J6="Fail",ISBLANK(J6)),INDEX('Issue Code Table'!C:C,MATCH(N:N,'Issue Code Table'!A:A,0)),IF(M6="Critical",6,IF(M6="Significant",5,IF(M6="Moderate",3,2))))</f>
        <v>5</v>
      </c>
    </row>
    <row r="7" spans="1:27" ht="375" x14ac:dyDescent="0.35">
      <c r="A7" s="236" t="s">
        <v>3564</v>
      </c>
      <c r="B7" s="257" t="s">
        <v>282</v>
      </c>
      <c r="C7" s="22" t="s">
        <v>283</v>
      </c>
      <c r="D7" s="236" t="s">
        <v>245</v>
      </c>
      <c r="E7" s="236" t="s">
        <v>246</v>
      </c>
      <c r="F7" s="196" t="s">
        <v>247</v>
      </c>
      <c r="G7" s="196" t="s">
        <v>3565</v>
      </c>
      <c r="H7" s="196" t="s">
        <v>249</v>
      </c>
      <c r="I7" s="258"/>
      <c r="J7" s="242"/>
      <c r="K7" s="196" t="s">
        <v>250</v>
      </c>
      <c r="L7" s="258"/>
      <c r="M7" s="258" t="s">
        <v>146</v>
      </c>
      <c r="N7" s="258" t="s">
        <v>251</v>
      </c>
      <c r="O7" s="241" t="s">
        <v>252</v>
      </c>
      <c r="P7" s="102"/>
      <c r="Q7" s="258" t="s">
        <v>253</v>
      </c>
      <c r="R7" s="258" t="s">
        <v>265</v>
      </c>
      <c r="S7" s="236" t="s">
        <v>255</v>
      </c>
      <c r="T7" s="236" t="s">
        <v>3566</v>
      </c>
      <c r="U7" s="236" t="s">
        <v>3567</v>
      </c>
      <c r="V7" s="236" t="s">
        <v>258</v>
      </c>
      <c r="W7" s="103"/>
      <c r="Y7" s="103"/>
      <c r="AA7" s="243">
        <f>IF(OR(J7="Fail",ISBLANK(J7)),INDEX('Issue Code Table'!C:C,MATCH(N:N,'Issue Code Table'!A:A,0)),IF(M7="Critical",6,IF(M7="Significant",5,IF(M7="Moderate",3,2))))</f>
        <v>5</v>
      </c>
    </row>
    <row r="8" spans="1:27" ht="312.5" x14ac:dyDescent="0.35">
      <c r="A8" s="236" t="s">
        <v>3568</v>
      </c>
      <c r="B8" s="257" t="s">
        <v>282</v>
      </c>
      <c r="C8" s="22" t="s">
        <v>283</v>
      </c>
      <c r="D8" s="236" t="s">
        <v>245</v>
      </c>
      <c r="E8" s="236" t="s">
        <v>260</v>
      </c>
      <c r="F8" s="196" t="s">
        <v>261</v>
      </c>
      <c r="G8" s="196" t="s">
        <v>3569</v>
      </c>
      <c r="H8" s="196" t="s">
        <v>263</v>
      </c>
      <c r="I8" s="258"/>
      <c r="J8" s="242"/>
      <c r="K8" s="196" t="s">
        <v>264</v>
      </c>
      <c r="L8" s="258"/>
      <c r="M8" s="258" t="s">
        <v>146</v>
      </c>
      <c r="N8" s="258" t="s">
        <v>251</v>
      </c>
      <c r="O8" s="241" t="s">
        <v>252</v>
      </c>
      <c r="P8" s="102"/>
      <c r="Q8" s="258" t="s">
        <v>253</v>
      </c>
      <c r="R8" s="258" t="s">
        <v>276</v>
      </c>
      <c r="S8" s="236" t="s">
        <v>2425</v>
      </c>
      <c r="T8" s="236" t="s">
        <v>3570</v>
      </c>
      <c r="U8" s="236" t="s">
        <v>3571</v>
      </c>
      <c r="V8" s="236" t="s">
        <v>269</v>
      </c>
      <c r="W8" s="103"/>
      <c r="Y8" s="103"/>
      <c r="AA8" s="243">
        <f>IF(OR(J8="Fail",ISBLANK(J8)),INDEX('Issue Code Table'!C:C,MATCH(N:N,'Issue Code Table'!A:A,0)),IF(M8="Critical",6,IF(M8="Significant",5,IF(M8="Moderate",3,2))))</f>
        <v>5</v>
      </c>
    </row>
    <row r="9" spans="1:27" ht="225" x14ac:dyDescent="0.35">
      <c r="A9" s="236" t="s">
        <v>3572</v>
      </c>
      <c r="B9" s="257" t="s">
        <v>373</v>
      </c>
      <c r="C9" s="22" t="s">
        <v>374</v>
      </c>
      <c r="D9" s="236" t="s">
        <v>245</v>
      </c>
      <c r="E9" s="236" t="s">
        <v>2429</v>
      </c>
      <c r="F9" s="196" t="s">
        <v>3573</v>
      </c>
      <c r="G9" s="196" t="s">
        <v>3574</v>
      </c>
      <c r="H9" s="196" t="s">
        <v>3575</v>
      </c>
      <c r="I9" s="258"/>
      <c r="J9" s="242"/>
      <c r="K9" s="196" t="s">
        <v>3576</v>
      </c>
      <c r="L9" s="258"/>
      <c r="M9" s="258" t="s">
        <v>146</v>
      </c>
      <c r="N9" s="286" t="s">
        <v>251</v>
      </c>
      <c r="O9" s="241" t="s">
        <v>252</v>
      </c>
      <c r="P9" s="102"/>
      <c r="Q9" s="258" t="s">
        <v>253</v>
      </c>
      <c r="R9" s="258" t="s">
        <v>2434</v>
      </c>
      <c r="S9" s="236" t="s">
        <v>2435</v>
      </c>
      <c r="T9" s="236" t="s">
        <v>3577</v>
      </c>
      <c r="U9" s="236" t="s">
        <v>3578</v>
      </c>
      <c r="V9" s="236" t="s">
        <v>2438</v>
      </c>
      <c r="W9" s="103"/>
      <c r="Y9" s="103"/>
      <c r="AA9" s="243">
        <f>IF(OR(J9="Fail",ISBLANK(J9)),INDEX('Issue Code Table'!C:C,MATCH(N:N,'Issue Code Table'!A:A,0)),IF(M9="Critical",6,IF(M9="Significant",5,IF(M9="Moderate",3,2))))</f>
        <v>5</v>
      </c>
    </row>
    <row r="10" spans="1:27" ht="112.5" x14ac:dyDescent="0.35">
      <c r="A10" s="236" t="s">
        <v>3579</v>
      </c>
      <c r="B10" s="257" t="s">
        <v>282</v>
      </c>
      <c r="C10" s="22" t="s">
        <v>283</v>
      </c>
      <c r="D10" s="236" t="s">
        <v>245</v>
      </c>
      <c r="E10" s="236" t="s">
        <v>336</v>
      </c>
      <c r="F10" s="196" t="s">
        <v>3580</v>
      </c>
      <c r="G10" s="196" t="s">
        <v>3581</v>
      </c>
      <c r="H10" s="196" t="s">
        <v>274</v>
      </c>
      <c r="I10" s="258"/>
      <c r="J10" s="242"/>
      <c r="K10" s="196" t="s">
        <v>338</v>
      </c>
      <c r="L10" s="258"/>
      <c r="M10" s="258" t="s">
        <v>146</v>
      </c>
      <c r="N10" s="258" t="s">
        <v>251</v>
      </c>
      <c r="O10" s="241" t="s">
        <v>252</v>
      </c>
      <c r="P10" s="102"/>
      <c r="Q10" s="258" t="s">
        <v>253</v>
      </c>
      <c r="R10" s="258" t="s">
        <v>2442</v>
      </c>
      <c r="S10" s="236" t="s">
        <v>340</v>
      </c>
      <c r="T10" s="236" t="s">
        <v>3582</v>
      </c>
      <c r="U10" s="236" t="s">
        <v>3583</v>
      </c>
      <c r="V10" s="236" t="s">
        <v>343</v>
      </c>
      <c r="W10" s="103"/>
      <c r="Y10" s="103"/>
      <c r="AA10" s="243">
        <f>IF(OR(J10="Fail",ISBLANK(J10)),INDEX('Issue Code Table'!C:C,MATCH(N:N,'Issue Code Table'!A:A,0)),IF(M10="Critical",6,IF(M10="Significant",5,IF(M10="Moderate",3,2))))</f>
        <v>5</v>
      </c>
    </row>
    <row r="11" spans="1:27" ht="112.5" x14ac:dyDescent="0.35">
      <c r="A11" s="236" t="s">
        <v>3584</v>
      </c>
      <c r="B11" s="257" t="s">
        <v>282</v>
      </c>
      <c r="C11" s="22" t="s">
        <v>283</v>
      </c>
      <c r="D11" s="236" t="s">
        <v>245</v>
      </c>
      <c r="E11" s="236" t="s">
        <v>318</v>
      </c>
      <c r="F11" s="196" t="s">
        <v>3585</v>
      </c>
      <c r="G11" s="196" t="s">
        <v>3586</v>
      </c>
      <c r="H11" s="196" t="s">
        <v>249</v>
      </c>
      <c r="I11" s="258"/>
      <c r="J11" s="242"/>
      <c r="K11" s="196" t="s">
        <v>320</v>
      </c>
      <c r="L11" s="258"/>
      <c r="M11" s="258" t="s">
        <v>146</v>
      </c>
      <c r="N11" s="258" t="s">
        <v>251</v>
      </c>
      <c r="O11" s="241" t="s">
        <v>252</v>
      </c>
      <c r="P11" s="102"/>
      <c r="Q11" s="258" t="s">
        <v>253</v>
      </c>
      <c r="R11" s="258" t="s">
        <v>287</v>
      </c>
      <c r="S11" s="236" t="s">
        <v>322</v>
      </c>
      <c r="T11" s="236" t="s">
        <v>3587</v>
      </c>
      <c r="U11" s="236" t="s">
        <v>3588</v>
      </c>
      <c r="V11" s="236" t="s">
        <v>325</v>
      </c>
      <c r="W11" s="103"/>
      <c r="Y11" s="103"/>
      <c r="AA11" s="243">
        <f>IF(OR(J11="Fail",ISBLANK(J11)),INDEX('Issue Code Table'!C:C,MATCH(N:N,'Issue Code Table'!A:A,0)),IF(M11="Critical",6,IF(M11="Significant",5,IF(M11="Moderate",3,2))))</f>
        <v>5</v>
      </c>
    </row>
    <row r="12" spans="1:27" ht="125" x14ac:dyDescent="0.35">
      <c r="A12" s="236" t="s">
        <v>3589</v>
      </c>
      <c r="B12" s="257" t="s">
        <v>282</v>
      </c>
      <c r="C12" s="22" t="s">
        <v>283</v>
      </c>
      <c r="D12" s="236" t="s">
        <v>245</v>
      </c>
      <c r="E12" s="236" t="s">
        <v>327</v>
      </c>
      <c r="F12" s="196" t="s">
        <v>3590</v>
      </c>
      <c r="G12" s="196" t="s">
        <v>3591</v>
      </c>
      <c r="H12" s="196" t="s">
        <v>263</v>
      </c>
      <c r="I12" s="258"/>
      <c r="J12" s="242"/>
      <c r="K12" s="196" t="s">
        <v>329</v>
      </c>
      <c r="L12" s="258"/>
      <c r="M12" s="258" t="s">
        <v>146</v>
      </c>
      <c r="N12" s="258" t="s">
        <v>251</v>
      </c>
      <c r="O12" s="241" t="s">
        <v>252</v>
      </c>
      <c r="P12" s="102"/>
      <c r="Q12" s="258" t="s">
        <v>253</v>
      </c>
      <c r="R12" s="258" t="s">
        <v>295</v>
      </c>
      <c r="S12" s="236" t="s">
        <v>331</v>
      </c>
      <c r="T12" s="236" t="s">
        <v>3592</v>
      </c>
      <c r="U12" s="236" t="s">
        <v>3593</v>
      </c>
      <c r="V12" s="236" t="s">
        <v>334</v>
      </c>
      <c r="W12" s="103"/>
      <c r="Y12" s="103"/>
      <c r="AA12" s="243">
        <f>IF(OR(J12="Fail",ISBLANK(J12)),INDEX('Issue Code Table'!C:C,MATCH(N:N,'Issue Code Table'!A:A,0)),IF(M12="Critical",6,IF(M12="Significant",5,IF(M12="Moderate",3,2))))</f>
        <v>5</v>
      </c>
    </row>
    <row r="13" spans="1:27" ht="112.5" x14ac:dyDescent="0.35">
      <c r="A13" s="236" t="s">
        <v>3594</v>
      </c>
      <c r="B13" s="257" t="s">
        <v>282</v>
      </c>
      <c r="C13" s="22" t="s">
        <v>283</v>
      </c>
      <c r="D13" s="236" t="s">
        <v>245</v>
      </c>
      <c r="E13" s="236" t="s">
        <v>300</v>
      </c>
      <c r="F13" s="196" t="s">
        <v>272</v>
      </c>
      <c r="G13" s="196" t="s">
        <v>3595</v>
      </c>
      <c r="H13" s="196" t="s">
        <v>274</v>
      </c>
      <c r="I13" s="258"/>
      <c r="J13" s="242"/>
      <c r="K13" s="196" t="s">
        <v>302</v>
      </c>
      <c r="L13" s="258"/>
      <c r="M13" s="258" t="s">
        <v>146</v>
      </c>
      <c r="N13" s="258" t="s">
        <v>251</v>
      </c>
      <c r="O13" s="241" t="s">
        <v>252</v>
      </c>
      <c r="P13" s="102"/>
      <c r="Q13" s="258" t="s">
        <v>253</v>
      </c>
      <c r="R13" s="258" t="s">
        <v>2356</v>
      </c>
      <c r="S13" s="236" t="s">
        <v>304</v>
      </c>
      <c r="T13" s="236" t="s">
        <v>3596</v>
      </c>
      <c r="U13" s="236" t="s">
        <v>3597</v>
      </c>
      <c r="V13" s="236" t="s">
        <v>307</v>
      </c>
      <c r="W13" s="103"/>
      <c r="Y13" s="103"/>
      <c r="AA13" s="243">
        <f>IF(OR(J13="Fail",ISBLANK(J13)),INDEX('Issue Code Table'!C:C,MATCH(N:N,'Issue Code Table'!A:A,0)),IF(M13="Critical",6,IF(M13="Significant",5,IF(M13="Moderate",3,2))))</f>
        <v>5</v>
      </c>
    </row>
    <row r="14" spans="1:27" ht="112.5" x14ac:dyDescent="0.35">
      <c r="A14" s="236" t="s">
        <v>3598</v>
      </c>
      <c r="B14" s="257" t="s">
        <v>282</v>
      </c>
      <c r="C14" s="22" t="s">
        <v>283</v>
      </c>
      <c r="D14" s="236" t="s">
        <v>245</v>
      </c>
      <c r="E14" s="236" t="s">
        <v>284</v>
      </c>
      <c r="F14" s="196" t="s">
        <v>247</v>
      </c>
      <c r="G14" s="196" t="s">
        <v>3599</v>
      </c>
      <c r="H14" s="196" t="s">
        <v>249</v>
      </c>
      <c r="I14" s="258"/>
      <c r="J14" s="242"/>
      <c r="K14" s="196" t="s">
        <v>286</v>
      </c>
      <c r="L14" s="258"/>
      <c r="M14" s="258" t="s">
        <v>146</v>
      </c>
      <c r="N14" s="258" t="s">
        <v>251</v>
      </c>
      <c r="O14" s="241" t="s">
        <v>252</v>
      </c>
      <c r="P14" s="102"/>
      <c r="Q14" s="258" t="s">
        <v>253</v>
      </c>
      <c r="R14" s="258" t="s">
        <v>2362</v>
      </c>
      <c r="S14" s="236" t="s">
        <v>288</v>
      </c>
      <c r="T14" s="236" t="s">
        <v>3600</v>
      </c>
      <c r="U14" s="236" t="s">
        <v>3601</v>
      </c>
      <c r="V14" s="236" t="s">
        <v>258</v>
      </c>
      <c r="W14" s="103"/>
      <c r="Y14" s="103"/>
      <c r="AA14" s="243">
        <f>IF(OR(J14="Fail",ISBLANK(J14)),INDEX('Issue Code Table'!C:C,MATCH(N:N,'Issue Code Table'!A:A,0)),IF(M14="Critical",6,IF(M14="Significant",5,IF(M14="Moderate",3,2))))</f>
        <v>5</v>
      </c>
    </row>
    <row r="15" spans="1:27" ht="112.5" x14ac:dyDescent="0.35">
      <c r="A15" s="236" t="s">
        <v>3602</v>
      </c>
      <c r="B15" s="257" t="s">
        <v>282</v>
      </c>
      <c r="C15" s="22" t="s">
        <v>283</v>
      </c>
      <c r="D15" s="236" t="s">
        <v>245</v>
      </c>
      <c r="E15" s="236" t="s">
        <v>292</v>
      </c>
      <c r="F15" s="196" t="s">
        <v>261</v>
      </c>
      <c r="G15" s="196" t="s">
        <v>3603</v>
      </c>
      <c r="H15" s="196" t="s">
        <v>263</v>
      </c>
      <c r="I15" s="258"/>
      <c r="J15" s="242"/>
      <c r="K15" s="196" t="s">
        <v>294</v>
      </c>
      <c r="L15" s="258"/>
      <c r="M15" s="258" t="s">
        <v>146</v>
      </c>
      <c r="N15" s="258" t="s">
        <v>251</v>
      </c>
      <c r="O15" s="241" t="s">
        <v>252</v>
      </c>
      <c r="P15" s="102"/>
      <c r="Q15" s="258" t="s">
        <v>253</v>
      </c>
      <c r="R15" s="258" t="s">
        <v>312</v>
      </c>
      <c r="S15" s="236" t="s">
        <v>296</v>
      </c>
      <c r="T15" s="236" t="s">
        <v>3604</v>
      </c>
      <c r="U15" s="236" t="s">
        <v>3605</v>
      </c>
      <c r="V15" s="236" t="s">
        <v>269</v>
      </c>
      <c r="W15" s="103"/>
      <c r="Y15" s="103"/>
      <c r="AA15" s="243">
        <f>IF(OR(J15="Fail",ISBLANK(J15)),INDEX('Issue Code Table'!C:C,MATCH(N:N,'Issue Code Table'!A:A,0)),IF(M15="Critical",6,IF(M15="Significant",5,IF(M15="Moderate",3,2))))</f>
        <v>5</v>
      </c>
    </row>
    <row r="16" spans="1:27" ht="112.5" x14ac:dyDescent="0.35">
      <c r="A16" s="236" t="s">
        <v>3606</v>
      </c>
      <c r="B16" s="257" t="s">
        <v>282</v>
      </c>
      <c r="C16" s="22" t="s">
        <v>283</v>
      </c>
      <c r="D16" s="236" t="s">
        <v>245</v>
      </c>
      <c r="E16" s="236" t="s">
        <v>309</v>
      </c>
      <c r="F16" s="196" t="s">
        <v>3607</v>
      </c>
      <c r="G16" s="196" t="s">
        <v>3608</v>
      </c>
      <c r="H16" s="196" t="s">
        <v>249</v>
      </c>
      <c r="I16" s="258"/>
      <c r="J16" s="242"/>
      <c r="K16" s="196" t="s">
        <v>311</v>
      </c>
      <c r="L16" s="258"/>
      <c r="M16" s="258" t="s">
        <v>146</v>
      </c>
      <c r="N16" s="258" t="s">
        <v>251</v>
      </c>
      <c r="O16" s="241" t="s">
        <v>252</v>
      </c>
      <c r="P16" s="102"/>
      <c r="Q16" s="258" t="s">
        <v>253</v>
      </c>
      <c r="R16" s="258" t="s">
        <v>348</v>
      </c>
      <c r="S16" s="236" t="s">
        <v>313</v>
      </c>
      <c r="T16" s="236" t="s">
        <v>3609</v>
      </c>
      <c r="U16" s="236" t="s">
        <v>3610</v>
      </c>
      <c r="V16" s="236" t="s">
        <v>316</v>
      </c>
      <c r="W16" s="103"/>
      <c r="Y16" s="103"/>
      <c r="AA16" s="243">
        <f>IF(OR(J16="Fail",ISBLANK(J16)),INDEX('Issue Code Table'!C:C,MATCH(N:N,'Issue Code Table'!A:A,0)),IF(M16="Critical",6,IF(M16="Significant",5,IF(M16="Moderate",3,2))))</f>
        <v>5</v>
      </c>
    </row>
    <row r="17" spans="1:27" ht="87.5" x14ac:dyDescent="0.35">
      <c r="A17" s="236" t="s">
        <v>3611</v>
      </c>
      <c r="B17" s="257" t="s">
        <v>282</v>
      </c>
      <c r="C17" s="22" t="s">
        <v>283</v>
      </c>
      <c r="D17" s="236" t="s">
        <v>231</v>
      </c>
      <c r="E17" s="236" t="s">
        <v>364</v>
      </c>
      <c r="F17" s="196" t="s">
        <v>272</v>
      </c>
      <c r="G17" s="196" t="s">
        <v>3612</v>
      </c>
      <c r="H17" s="196" t="s">
        <v>274</v>
      </c>
      <c r="I17" s="258"/>
      <c r="J17" s="242"/>
      <c r="K17" s="196" t="s">
        <v>366</v>
      </c>
      <c r="L17" s="258"/>
      <c r="M17" s="258" t="s">
        <v>146</v>
      </c>
      <c r="N17" s="258" t="s">
        <v>251</v>
      </c>
      <c r="O17" s="241" t="s">
        <v>252</v>
      </c>
      <c r="P17" s="102"/>
      <c r="Q17" s="258" t="s">
        <v>253</v>
      </c>
      <c r="R17" s="258" t="s">
        <v>359</v>
      </c>
      <c r="S17" s="236" t="s">
        <v>368</v>
      </c>
      <c r="T17" s="236" t="s">
        <v>3613</v>
      </c>
      <c r="U17" s="236" t="s">
        <v>3614</v>
      </c>
      <c r="V17" s="236" t="s">
        <v>2378</v>
      </c>
      <c r="W17" s="103"/>
      <c r="Y17" s="103"/>
      <c r="AA17" s="243">
        <f>IF(OR(J17="Fail",ISBLANK(J17)),INDEX('Issue Code Table'!C:C,MATCH(N:N,'Issue Code Table'!A:A,0)),IF(M17="Critical",6,IF(M17="Significant",5,IF(M17="Moderate",3,2))))</f>
        <v>5</v>
      </c>
    </row>
    <row r="18" spans="1:27" ht="87.5" x14ac:dyDescent="0.35">
      <c r="A18" s="236" t="s">
        <v>3615</v>
      </c>
      <c r="B18" s="257" t="s">
        <v>282</v>
      </c>
      <c r="C18" s="22" t="s">
        <v>283</v>
      </c>
      <c r="D18" s="236" t="s">
        <v>231</v>
      </c>
      <c r="E18" s="236" t="s">
        <v>345</v>
      </c>
      <c r="F18" s="196" t="s">
        <v>247</v>
      </c>
      <c r="G18" s="196" t="s">
        <v>3616</v>
      </c>
      <c r="H18" s="196" t="s">
        <v>249</v>
      </c>
      <c r="I18" s="258"/>
      <c r="J18" s="242"/>
      <c r="K18" s="196" t="s">
        <v>347</v>
      </c>
      <c r="L18" s="258"/>
      <c r="M18" s="258" t="s">
        <v>146</v>
      </c>
      <c r="N18" s="258" t="s">
        <v>251</v>
      </c>
      <c r="O18" s="241" t="s">
        <v>252</v>
      </c>
      <c r="P18" s="102"/>
      <c r="Q18" s="258" t="s">
        <v>253</v>
      </c>
      <c r="R18" s="258" t="s">
        <v>367</v>
      </c>
      <c r="S18" s="236" t="s">
        <v>349</v>
      </c>
      <c r="T18" s="236" t="s">
        <v>3617</v>
      </c>
      <c r="U18" s="236" t="s">
        <v>3618</v>
      </c>
      <c r="V18" s="236" t="s">
        <v>2394</v>
      </c>
      <c r="W18" s="103"/>
      <c r="Y18" s="103"/>
      <c r="AA18" s="243">
        <f>IF(OR(J18="Fail",ISBLANK(J18)),INDEX('Issue Code Table'!C:C,MATCH(N:N,'Issue Code Table'!A:A,0)),IF(M18="Critical",6,IF(M18="Significant",5,IF(M18="Moderate",3,2))))</f>
        <v>5</v>
      </c>
    </row>
    <row r="19" spans="1:27" ht="87.5" x14ac:dyDescent="0.35">
      <c r="A19" s="236" t="s">
        <v>3619</v>
      </c>
      <c r="B19" s="257" t="s">
        <v>282</v>
      </c>
      <c r="C19" s="22" t="s">
        <v>283</v>
      </c>
      <c r="D19" s="236" t="s">
        <v>231</v>
      </c>
      <c r="E19" s="236" t="s">
        <v>354</v>
      </c>
      <c r="F19" s="196" t="s">
        <v>261</v>
      </c>
      <c r="G19" s="196" t="s">
        <v>3620</v>
      </c>
      <c r="H19" s="196" t="s">
        <v>263</v>
      </c>
      <c r="I19" s="258"/>
      <c r="J19" s="242"/>
      <c r="K19" s="196" t="s">
        <v>356</v>
      </c>
      <c r="L19" s="259"/>
      <c r="M19" s="258" t="s">
        <v>146</v>
      </c>
      <c r="N19" s="258" t="s">
        <v>357</v>
      </c>
      <c r="O19" s="241" t="s">
        <v>358</v>
      </c>
      <c r="P19" s="102"/>
      <c r="Q19" s="258" t="s">
        <v>253</v>
      </c>
      <c r="R19" s="258" t="s">
        <v>382</v>
      </c>
      <c r="S19" s="236" t="s">
        <v>331</v>
      </c>
      <c r="T19" s="236" t="s">
        <v>3621</v>
      </c>
      <c r="U19" s="236" t="s">
        <v>3622</v>
      </c>
      <c r="V19" s="236" t="s">
        <v>2399</v>
      </c>
      <c r="W19" s="103"/>
      <c r="Y19" s="103"/>
      <c r="AA19" s="243">
        <f>IF(OR(J19="Fail",ISBLANK(J19)),INDEX('Issue Code Table'!C:C,MATCH(N:N,'Issue Code Table'!A:A,0)),IF(M19="Critical",6,IF(M19="Significant",5,IF(M19="Moderate",3,2))))</f>
        <v>6</v>
      </c>
    </row>
    <row r="20" spans="1:27" ht="125" x14ac:dyDescent="0.35">
      <c r="A20" s="236" t="s">
        <v>3623</v>
      </c>
      <c r="B20" s="257" t="s">
        <v>526</v>
      </c>
      <c r="C20" s="22" t="s">
        <v>1348</v>
      </c>
      <c r="D20" s="236" t="s">
        <v>245</v>
      </c>
      <c r="E20" s="236" t="s">
        <v>375</v>
      </c>
      <c r="F20" s="196" t="s">
        <v>376</v>
      </c>
      <c r="G20" s="196" t="s">
        <v>2401</v>
      </c>
      <c r="H20" s="196" t="s">
        <v>378</v>
      </c>
      <c r="I20" s="258"/>
      <c r="J20" s="242"/>
      <c r="K20" s="196" t="s">
        <v>379</v>
      </c>
      <c r="L20" s="258"/>
      <c r="M20" s="258" t="s">
        <v>146</v>
      </c>
      <c r="N20" s="258" t="s">
        <v>380</v>
      </c>
      <c r="O20" s="241" t="s">
        <v>381</v>
      </c>
      <c r="P20" s="102"/>
      <c r="Q20" s="258" t="s">
        <v>253</v>
      </c>
      <c r="R20" s="258" t="s">
        <v>393</v>
      </c>
      <c r="S20" s="236" t="s">
        <v>383</v>
      </c>
      <c r="T20" s="236" t="s">
        <v>2403</v>
      </c>
      <c r="U20" s="236" t="s">
        <v>3624</v>
      </c>
      <c r="V20" s="236" t="s">
        <v>386</v>
      </c>
      <c r="W20" s="103"/>
      <c r="Y20" s="103"/>
      <c r="AA20" s="243">
        <f>IF(OR(J20="Fail",ISBLANK(J20)),INDEX('Issue Code Table'!C:C,MATCH(N:N,'Issue Code Table'!A:A,0)),IF(M20="Critical",6,IF(M20="Significant",5,IF(M20="Moderate",3,2))))</f>
        <v>5</v>
      </c>
    </row>
    <row r="21" spans="1:27" ht="250" x14ac:dyDescent="0.35">
      <c r="A21" s="236" t="s">
        <v>3625</v>
      </c>
      <c r="B21" s="257" t="s">
        <v>203</v>
      </c>
      <c r="C21" s="22" t="s">
        <v>204</v>
      </c>
      <c r="D21" s="236" t="s">
        <v>245</v>
      </c>
      <c r="E21" s="236" t="s">
        <v>388</v>
      </c>
      <c r="F21" s="196" t="s">
        <v>3626</v>
      </c>
      <c r="G21" s="196" t="s">
        <v>3627</v>
      </c>
      <c r="H21" s="196" t="s">
        <v>391</v>
      </c>
      <c r="I21" s="258"/>
      <c r="J21" s="242"/>
      <c r="K21" s="196" t="s">
        <v>392</v>
      </c>
      <c r="L21" s="258"/>
      <c r="M21" s="258" t="s">
        <v>146</v>
      </c>
      <c r="N21" s="258" t="s">
        <v>251</v>
      </c>
      <c r="O21" s="241" t="s">
        <v>252</v>
      </c>
      <c r="P21" s="102"/>
      <c r="Q21" s="258" t="s">
        <v>253</v>
      </c>
      <c r="R21" s="258" t="s">
        <v>2409</v>
      </c>
      <c r="S21" s="236" t="s">
        <v>394</v>
      </c>
      <c r="T21" s="236" t="s">
        <v>3628</v>
      </c>
      <c r="U21" s="236" t="s">
        <v>3629</v>
      </c>
      <c r="V21" s="236" t="s">
        <v>397</v>
      </c>
      <c r="W21" s="103"/>
      <c r="Y21" s="103"/>
      <c r="AA21" s="243">
        <f>IF(OR(J21="Fail",ISBLANK(J21)),INDEX('Issue Code Table'!C:C,MATCH(N:N,'Issue Code Table'!A:A,0)),IF(M21="Critical",6,IF(M21="Significant",5,IF(M21="Moderate",3,2))))</f>
        <v>5</v>
      </c>
    </row>
    <row r="22" spans="1:27" ht="112.5" x14ac:dyDescent="0.35">
      <c r="A22" s="236" t="s">
        <v>3630</v>
      </c>
      <c r="B22" s="257" t="s">
        <v>486</v>
      </c>
      <c r="C22" s="22" t="s">
        <v>487</v>
      </c>
      <c r="D22" s="236" t="s">
        <v>231</v>
      </c>
      <c r="E22" s="236" t="s">
        <v>488</v>
      </c>
      <c r="F22" s="196" t="s">
        <v>489</v>
      </c>
      <c r="G22" s="196" t="s">
        <v>2457</v>
      </c>
      <c r="H22" s="196" t="s">
        <v>491</v>
      </c>
      <c r="I22" s="266"/>
      <c r="J22" s="242"/>
      <c r="K22" s="196" t="s">
        <v>492</v>
      </c>
      <c r="L22" s="258"/>
      <c r="M22" s="258" t="s">
        <v>146</v>
      </c>
      <c r="N22" s="265" t="s">
        <v>493</v>
      </c>
      <c r="O22" s="241" t="s">
        <v>494</v>
      </c>
      <c r="P22" s="102"/>
      <c r="Q22" s="258" t="s">
        <v>479</v>
      </c>
      <c r="R22" s="258" t="s">
        <v>480</v>
      </c>
      <c r="S22" s="236" t="s">
        <v>496</v>
      </c>
      <c r="T22" s="236" t="s">
        <v>497</v>
      </c>
      <c r="U22" s="236" t="s">
        <v>498</v>
      </c>
      <c r="V22" s="236" t="s">
        <v>499</v>
      </c>
      <c r="W22" s="103"/>
      <c r="Y22" s="103"/>
      <c r="AA22" s="243">
        <f>IF(OR(J22="Fail",ISBLANK(J22)),INDEX('Issue Code Table'!C:C,MATCH(N:N,'Issue Code Table'!A:A,0)),IF(M22="Critical",6,IF(M22="Significant",5,IF(M22="Moderate",3,2))))</f>
        <v>4</v>
      </c>
    </row>
    <row r="23" spans="1:27" ht="75" x14ac:dyDescent="0.35">
      <c r="A23" s="236" t="s">
        <v>3631</v>
      </c>
      <c r="B23" s="257" t="s">
        <v>140</v>
      </c>
      <c r="C23" s="22" t="s">
        <v>141</v>
      </c>
      <c r="D23" s="236" t="s">
        <v>231</v>
      </c>
      <c r="E23" s="236" t="s">
        <v>472</v>
      </c>
      <c r="F23" s="196" t="s">
        <v>473</v>
      </c>
      <c r="G23" s="196" t="s">
        <v>3632</v>
      </c>
      <c r="H23" s="196" t="s">
        <v>475</v>
      </c>
      <c r="I23" s="258"/>
      <c r="J23" s="242"/>
      <c r="K23" s="196" t="s">
        <v>476</v>
      </c>
      <c r="L23" s="258"/>
      <c r="M23" s="258" t="s">
        <v>146</v>
      </c>
      <c r="N23" s="265" t="s">
        <v>477</v>
      </c>
      <c r="O23" s="241" t="s">
        <v>478</v>
      </c>
      <c r="P23" s="102"/>
      <c r="Q23" s="258" t="s">
        <v>479</v>
      </c>
      <c r="R23" s="258" t="s">
        <v>495</v>
      </c>
      <c r="S23" s="236" t="s">
        <v>481</v>
      </c>
      <c r="T23" s="236" t="s">
        <v>482</v>
      </c>
      <c r="U23" s="236" t="s">
        <v>483</v>
      </c>
      <c r="V23" s="236" t="s">
        <v>484</v>
      </c>
      <c r="W23" s="103"/>
      <c r="Y23" s="103"/>
      <c r="AA23" s="243">
        <f>IF(OR(J23="Fail",ISBLANK(J23)),INDEX('Issue Code Table'!C:C,MATCH(N:N,'Issue Code Table'!A:A,0)),IF(M23="Critical",6,IF(M23="Significant",5,IF(M23="Moderate",3,2))))</f>
        <v>5</v>
      </c>
    </row>
    <row r="24" spans="1:27" ht="187.5" x14ac:dyDescent="0.35">
      <c r="A24" s="236" t="s">
        <v>3633</v>
      </c>
      <c r="B24" s="257" t="s">
        <v>486</v>
      </c>
      <c r="C24" s="22" t="s">
        <v>487</v>
      </c>
      <c r="D24" s="236" t="s">
        <v>245</v>
      </c>
      <c r="E24" s="236" t="s">
        <v>3634</v>
      </c>
      <c r="F24" s="196" t="s">
        <v>3635</v>
      </c>
      <c r="G24" s="196" t="s">
        <v>3636</v>
      </c>
      <c r="H24" s="196" t="s">
        <v>3637</v>
      </c>
      <c r="I24" s="258"/>
      <c r="J24" s="242"/>
      <c r="K24" s="196" t="s">
        <v>3638</v>
      </c>
      <c r="L24" s="258"/>
      <c r="M24" s="258" t="s">
        <v>146</v>
      </c>
      <c r="N24" s="260" t="s">
        <v>493</v>
      </c>
      <c r="O24" s="241" t="s">
        <v>2466</v>
      </c>
      <c r="P24" s="102"/>
      <c r="Q24" s="258" t="s">
        <v>479</v>
      </c>
      <c r="R24" s="258" t="s">
        <v>2467</v>
      </c>
      <c r="S24" s="236" t="s">
        <v>2468</v>
      </c>
      <c r="T24" s="236" t="s">
        <v>3639</v>
      </c>
      <c r="U24" s="236" t="s">
        <v>3640</v>
      </c>
      <c r="V24" s="236" t="s">
        <v>3641</v>
      </c>
      <c r="W24" s="103"/>
      <c r="Y24" s="103"/>
      <c r="AA24" s="243">
        <f>IF(OR(J24="Fail",ISBLANK(J24)),INDEX('Issue Code Table'!C:C,MATCH(N:N,'Issue Code Table'!A:A,0)),IF(M24="Critical",6,IF(M24="Significant",5,IF(M24="Moderate",3,2))))</f>
        <v>4</v>
      </c>
    </row>
    <row r="25" spans="1:27" ht="175" x14ac:dyDescent="0.35">
      <c r="A25" s="236" t="s">
        <v>3642</v>
      </c>
      <c r="B25" s="257" t="s">
        <v>203</v>
      </c>
      <c r="C25" s="22" t="s">
        <v>204</v>
      </c>
      <c r="D25" s="236" t="s">
        <v>245</v>
      </c>
      <c r="E25" s="236" t="s">
        <v>3643</v>
      </c>
      <c r="F25" s="196" t="s">
        <v>3033</v>
      </c>
      <c r="G25" s="196" t="s">
        <v>3644</v>
      </c>
      <c r="H25" s="196" t="s">
        <v>3645</v>
      </c>
      <c r="I25" s="258"/>
      <c r="J25" s="242"/>
      <c r="K25" s="196" t="s">
        <v>3646</v>
      </c>
      <c r="L25" s="258"/>
      <c r="M25" s="258" t="s">
        <v>146</v>
      </c>
      <c r="N25" s="287" t="s">
        <v>380</v>
      </c>
      <c r="O25" s="241" t="s">
        <v>1888</v>
      </c>
      <c r="P25" s="102"/>
      <c r="Q25" s="258" t="s">
        <v>508</v>
      </c>
      <c r="R25" s="258" t="s">
        <v>509</v>
      </c>
      <c r="S25" s="236" t="s">
        <v>3037</v>
      </c>
      <c r="T25" s="236" t="s">
        <v>3038</v>
      </c>
      <c r="U25" s="236" t="s">
        <v>3039</v>
      </c>
      <c r="V25" s="236" t="s">
        <v>3040</v>
      </c>
      <c r="W25" s="103"/>
      <c r="Y25" s="103"/>
      <c r="AA25" s="243">
        <f>IF(OR(J25="Fail",ISBLANK(J25)),INDEX('Issue Code Table'!C:C,MATCH(N:N,'Issue Code Table'!A:A,0)),IF(M25="Critical",6,IF(M25="Significant",5,IF(M25="Moderate",3,2))))</f>
        <v>5</v>
      </c>
    </row>
    <row r="26" spans="1:27" ht="137.5" x14ac:dyDescent="0.35">
      <c r="A26" s="236" t="s">
        <v>3647</v>
      </c>
      <c r="B26" s="257" t="s">
        <v>526</v>
      </c>
      <c r="C26" s="22" t="s">
        <v>1348</v>
      </c>
      <c r="D26" s="236" t="s">
        <v>245</v>
      </c>
      <c r="E26" s="236" t="s">
        <v>3042</v>
      </c>
      <c r="F26" s="196" t="s">
        <v>3648</v>
      </c>
      <c r="G26" s="196" t="s">
        <v>3649</v>
      </c>
      <c r="H26" s="196" t="s">
        <v>3045</v>
      </c>
      <c r="I26" s="258"/>
      <c r="J26" s="242"/>
      <c r="K26" s="196" t="s">
        <v>3046</v>
      </c>
      <c r="L26" s="258"/>
      <c r="M26" s="258" t="s">
        <v>146</v>
      </c>
      <c r="N26" s="288" t="s">
        <v>251</v>
      </c>
      <c r="O26" s="241" t="s">
        <v>252</v>
      </c>
      <c r="P26" s="102"/>
      <c r="Q26" s="258" t="s">
        <v>508</v>
      </c>
      <c r="R26" s="258" t="s">
        <v>520</v>
      </c>
      <c r="S26" s="236" t="s">
        <v>3047</v>
      </c>
      <c r="T26" s="236" t="s">
        <v>3650</v>
      </c>
      <c r="U26" s="236" t="s">
        <v>3651</v>
      </c>
      <c r="V26" s="236" t="s">
        <v>3050</v>
      </c>
      <c r="W26" s="103"/>
      <c r="Y26" s="103"/>
      <c r="AA26" s="243">
        <f>IF(OR(J26="Fail",ISBLANK(J26)),INDEX('Issue Code Table'!C:C,MATCH(N:N,'Issue Code Table'!A:A,0)),IF(M26="Critical",6,IF(M26="Significant",5,IF(M26="Moderate",3,2))))</f>
        <v>5</v>
      </c>
    </row>
    <row r="27" spans="1:27" ht="125" x14ac:dyDescent="0.35">
      <c r="A27" s="236" t="s">
        <v>3652</v>
      </c>
      <c r="B27" s="257" t="s">
        <v>3653</v>
      </c>
      <c r="C27" s="22" t="s">
        <v>2984</v>
      </c>
      <c r="D27" s="236" t="s">
        <v>245</v>
      </c>
      <c r="E27" s="236" t="s">
        <v>3052</v>
      </c>
      <c r="F27" s="196" t="s">
        <v>3654</v>
      </c>
      <c r="G27" s="196" t="s">
        <v>3054</v>
      </c>
      <c r="H27" s="196" t="s">
        <v>3055</v>
      </c>
      <c r="I27" s="258"/>
      <c r="J27" s="242"/>
      <c r="K27" s="196" t="s">
        <v>3056</v>
      </c>
      <c r="L27" s="258"/>
      <c r="M27" s="258" t="s">
        <v>146</v>
      </c>
      <c r="N27" s="260" t="s">
        <v>1449</v>
      </c>
      <c r="O27" s="241" t="s">
        <v>3057</v>
      </c>
      <c r="P27" s="102"/>
      <c r="Q27" s="258" t="s">
        <v>508</v>
      </c>
      <c r="R27" s="258" t="s">
        <v>3655</v>
      </c>
      <c r="S27" s="236" t="s">
        <v>3058</v>
      </c>
      <c r="T27" s="236" t="s">
        <v>3656</v>
      </c>
      <c r="U27" s="236" t="s">
        <v>3657</v>
      </c>
      <c r="V27" s="236" t="s">
        <v>3061</v>
      </c>
      <c r="W27" s="103"/>
      <c r="Y27" s="103"/>
      <c r="AA27" s="243">
        <f>IF(OR(J27="Fail",ISBLANK(J27)),INDEX('Issue Code Table'!C:C,MATCH(N:N,'Issue Code Table'!A:A,0)),IF(M27="Critical",6,IF(M27="Significant",5,IF(M27="Moderate",3,2))))</f>
        <v>5</v>
      </c>
    </row>
    <row r="28" spans="1:27" ht="150" x14ac:dyDescent="0.35">
      <c r="A28" s="236" t="s">
        <v>3658</v>
      </c>
      <c r="B28" s="257" t="s">
        <v>203</v>
      </c>
      <c r="C28" s="22" t="s">
        <v>204</v>
      </c>
      <c r="D28" s="236" t="s">
        <v>245</v>
      </c>
      <c r="E28" s="236" t="s">
        <v>3659</v>
      </c>
      <c r="F28" s="196" t="s">
        <v>3660</v>
      </c>
      <c r="G28" s="196" t="s">
        <v>3661</v>
      </c>
      <c r="H28" s="196" t="s">
        <v>3662</v>
      </c>
      <c r="I28" s="258"/>
      <c r="J28" s="242"/>
      <c r="K28" s="196" t="s">
        <v>505</v>
      </c>
      <c r="L28" s="258"/>
      <c r="M28" s="258" t="s">
        <v>146</v>
      </c>
      <c r="N28" s="288" t="s">
        <v>506</v>
      </c>
      <c r="O28" s="241" t="s">
        <v>507</v>
      </c>
      <c r="P28" s="102"/>
      <c r="Q28" s="258" t="s">
        <v>535</v>
      </c>
      <c r="R28" s="258" t="s">
        <v>536</v>
      </c>
      <c r="S28" s="236" t="s">
        <v>510</v>
      </c>
      <c r="T28" s="236" t="s">
        <v>2474</v>
      </c>
      <c r="U28" s="236" t="s">
        <v>3663</v>
      </c>
      <c r="V28" s="236" t="s">
        <v>513</v>
      </c>
      <c r="W28" s="103"/>
      <c r="Y28" s="103"/>
      <c r="AA28" s="243">
        <f>IF(OR(J28="Fail",ISBLANK(J28)),INDEX('Issue Code Table'!C:C,MATCH(N:N,'Issue Code Table'!A:A,0)),IF(M28="Critical",6,IF(M28="Significant",5,IF(M28="Moderate",3,2))))</f>
        <v>5</v>
      </c>
    </row>
    <row r="29" spans="1:27" ht="409.5" x14ac:dyDescent="0.35">
      <c r="A29" s="236" t="s">
        <v>3664</v>
      </c>
      <c r="B29" s="257" t="s">
        <v>486</v>
      </c>
      <c r="C29" s="22" t="s">
        <v>487</v>
      </c>
      <c r="D29" s="236" t="s">
        <v>245</v>
      </c>
      <c r="E29" s="236" t="s">
        <v>3665</v>
      </c>
      <c r="F29" s="196" t="s">
        <v>3666</v>
      </c>
      <c r="G29" s="196" t="s">
        <v>3667</v>
      </c>
      <c r="H29" s="196" t="s">
        <v>3668</v>
      </c>
      <c r="I29" s="258"/>
      <c r="J29" s="242"/>
      <c r="K29" s="196" t="s">
        <v>519</v>
      </c>
      <c r="L29" s="258"/>
      <c r="M29" s="258" t="s">
        <v>146</v>
      </c>
      <c r="N29" s="288" t="s">
        <v>506</v>
      </c>
      <c r="O29" s="241" t="s">
        <v>507</v>
      </c>
      <c r="P29" s="102"/>
      <c r="Q29" s="258" t="s">
        <v>535</v>
      </c>
      <c r="R29" s="258" t="s">
        <v>549</v>
      </c>
      <c r="S29" s="236" t="s">
        <v>521</v>
      </c>
      <c r="T29" s="236" t="s">
        <v>3669</v>
      </c>
      <c r="U29" s="236" t="s">
        <v>3670</v>
      </c>
      <c r="V29" s="236" t="s">
        <v>3671</v>
      </c>
      <c r="W29" s="103"/>
      <c r="Y29" s="103"/>
      <c r="AA29" s="243">
        <f>IF(OR(J29="Fail",ISBLANK(J29)),INDEX('Issue Code Table'!C:C,MATCH(N:N,'Issue Code Table'!A:A,0)),IF(M29="Critical",6,IF(M29="Significant",5,IF(M29="Moderate",3,2))))</f>
        <v>5</v>
      </c>
    </row>
    <row r="30" spans="1:27" ht="287.5" x14ac:dyDescent="0.35">
      <c r="A30" s="236" t="s">
        <v>3672</v>
      </c>
      <c r="B30" s="257" t="s">
        <v>486</v>
      </c>
      <c r="C30" s="22" t="s">
        <v>487</v>
      </c>
      <c r="D30" s="236" t="s">
        <v>245</v>
      </c>
      <c r="E30" s="236" t="s">
        <v>544</v>
      </c>
      <c r="F30" s="196" t="s">
        <v>3673</v>
      </c>
      <c r="G30" s="196" t="s">
        <v>3674</v>
      </c>
      <c r="H30" s="196" t="s">
        <v>547</v>
      </c>
      <c r="I30" s="258"/>
      <c r="J30" s="242"/>
      <c r="K30" s="196" t="s">
        <v>548</v>
      </c>
      <c r="L30" s="258"/>
      <c r="M30" s="258" t="s">
        <v>146</v>
      </c>
      <c r="N30" s="258" t="s">
        <v>533</v>
      </c>
      <c r="O30" s="241" t="s">
        <v>534</v>
      </c>
      <c r="P30" s="102"/>
      <c r="Q30" s="258" t="s">
        <v>570</v>
      </c>
      <c r="R30" s="258" t="s">
        <v>571</v>
      </c>
      <c r="S30" s="236" t="s">
        <v>550</v>
      </c>
      <c r="T30" s="236" t="s">
        <v>3675</v>
      </c>
      <c r="U30" s="236" t="s">
        <v>3676</v>
      </c>
      <c r="V30" s="236" t="s">
        <v>540</v>
      </c>
      <c r="W30" s="103"/>
      <c r="Y30" s="103"/>
      <c r="AA30" s="243">
        <f>IF(OR(J30="Fail",ISBLANK(J30)),INDEX('Issue Code Table'!C:C,MATCH(N:N,'Issue Code Table'!A:A,0)),IF(M30="Critical",6,IF(M30="Significant",5,IF(M30="Moderate",3,2))))</f>
        <v>7</v>
      </c>
    </row>
    <row r="31" spans="1:27" ht="187.5" x14ac:dyDescent="0.35">
      <c r="A31" s="236" t="s">
        <v>3677</v>
      </c>
      <c r="B31" s="257" t="s">
        <v>486</v>
      </c>
      <c r="C31" s="22" t="s">
        <v>487</v>
      </c>
      <c r="D31" s="236" t="s">
        <v>245</v>
      </c>
      <c r="E31" s="236" t="s">
        <v>528</v>
      </c>
      <c r="F31" s="196" t="s">
        <v>3678</v>
      </c>
      <c r="G31" s="196" t="s">
        <v>3679</v>
      </c>
      <c r="H31" s="196" t="s">
        <v>378</v>
      </c>
      <c r="I31" s="258"/>
      <c r="J31" s="242"/>
      <c r="K31" s="196" t="s">
        <v>531</v>
      </c>
      <c r="L31" s="258" t="s">
        <v>532</v>
      </c>
      <c r="M31" s="258" t="s">
        <v>146</v>
      </c>
      <c r="N31" s="258" t="s">
        <v>533</v>
      </c>
      <c r="O31" s="241" t="s">
        <v>534</v>
      </c>
      <c r="P31" s="102"/>
      <c r="Q31" s="258" t="s">
        <v>570</v>
      </c>
      <c r="R31" s="258" t="s">
        <v>587</v>
      </c>
      <c r="S31" s="236" t="s">
        <v>537</v>
      </c>
      <c r="T31" s="236" t="s">
        <v>2494</v>
      </c>
      <c r="U31" s="236" t="s">
        <v>3680</v>
      </c>
      <c r="V31" s="236" t="s">
        <v>540</v>
      </c>
      <c r="W31" s="103"/>
      <c r="Y31" s="103"/>
      <c r="AA31" s="243">
        <f>IF(OR(J31="Fail",ISBLANK(J31)),INDEX('Issue Code Table'!C:C,MATCH(N:N,'Issue Code Table'!A:A,0)),IF(M31="Critical",6,IF(M31="Significant",5,IF(M31="Moderate",3,2))))</f>
        <v>7</v>
      </c>
    </row>
    <row r="32" spans="1:27" ht="200" x14ac:dyDescent="0.35">
      <c r="A32" s="236" t="s">
        <v>3681</v>
      </c>
      <c r="B32" s="257" t="s">
        <v>486</v>
      </c>
      <c r="C32" s="22" t="s">
        <v>487</v>
      </c>
      <c r="D32" s="236" t="s">
        <v>245</v>
      </c>
      <c r="E32" s="236" t="s">
        <v>3682</v>
      </c>
      <c r="F32" s="196" t="s">
        <v>2497</v>
      </c>
      <c r="G32" s="196" t="s">
        <v>3683</v>
      </c>
      <c r="H32" s="196" t="s">
        <v>2499</v>
      </c>
      <c r="I32" s="258"/>
      <c r="J32" s="242"/>
      <c r="K32" s="196" t="s">
        <v>2500</v>
      </c>
      <c r="L32" s="258"/>
      <c r="M32" s="258" t="s">
        <v>146</v>
      </c>
      <c r="N32" s="281" t="s">
        <v>2103</v>
      </c>
      <c r="O32" s="241" t="s">
        <v>2104</v>
      </c>
      <c r="P32" s="102"/>
      <c r="Q32" s="258" t="s">
        <v>570</v>
      </c>
      <c r="R32" s="258" t="s">
        <v>597</v>
      </c>
      <c r="S32" s="236" t="s">
        <v>2501</v>
      </c>
      <c r="T32" s="236" t="s">
        <v>3684</v>
      </c>
      <c r="U32" s="236" t="s">
        <v>3685</v>
      </c>
      <c r="V32" s="236" t="s">
        <v>3686</v>
      </c>
      <c r="W32" s="103"/>
      <c r="Y32" s="103"/>
      <c r="AA32" s="243">
        <f>IF(OR(J32="Fail",ISBLANK(J32)),INDEX('Issue Code Table'!C:C,MATCH(N:N,'Issue Code Table'!A:A,0)),IF(M32="Critical",6,IF(M32="Significant",5,IF(M32="Moderate",3,2))))</f>
        <v>7</v>
      </c>
    </row>
    <row r="33" spans="1:27" ht="312.5" x14ac:dyDescent="0.35">
      <c r="A33" s="236" t="s">
        <v>3687</v>
      </c>
      <c r="B33" s="257" t="s">
        <v>282</v>
      </c>
      <c r="C33" s="22" t="s">
        <v>283</v>
      </c>
      <c r="D33" s="236" t="s">
        <v>245</v>
      </c>
      <c r="E33" s="236" t="s">
        <v>565</v>
      </c>
      <c r="F33" s="196" t="s">
        <v>566</v>
      </c>
      <c r="G33" s="196" t="s">
        <v>3688</v>
      </c>
      <c r="H33" s="196" t="s">
        <v>568</v>
      </c>
      <c r="I33" s="258"/>
      <c r="J33" s="242"/>
      <c r="K33" s="196" t="s">
        <v>569</v>
      </c>
      <c r="L33" s="258"/>
      <c r="M33" s="258" t="s">
        <v>146</v>
      </c>
      <c r="N33" s="258" t="s">
        <v>251</v>
      </c>
      <c r="O33" s="241" t="s">
        <v>252</v>
      </c>
      <c r="P33" s="102"/>
      <c r="Q33" s="258" t="s">
        <v>3689</v>
      </c>
      <c r="R33" s="258" t="s">
        <v>2529</v>
      </c>
      <c r="S33" s="236" t="s">
        <v>572</v>
      </c>
      <c r="T33" s="236" t="s">
        <v>3690</v>
      </c>
      <c r="U33" s="236" t="s">
        <v>3691</v>
      </c>
      <c r="V33" s="236" t="s">
        <v>3692</v>
      </c>
      <c r="W33" s="103"/>
      <c r="Y33" s="103"/>
      <c r="AA33" s="243">
        <f>IF(OR(J33="Fail",ISBLANK(J33)),INDEX('Issue Code Table'!C:C,MATCH(N:N,'Issue Code Table'!A:A,0)),IF(M33="Critical",6,IF(M33="Significant",5,IF(M33="Moderate",3,2))))</f>
        <v>5</v>
      </c>
    </row>
    <row r="34" spans="1:27" s="23" customFormat="1" ht="250" x14ac:dyDescent="0.35">
      <c r="A34" s="236" t="s">
        <v>3693</v>
      </c>
      <c r="B34" s="257" t="s">
        <v>577</v>
      </c>
      <c r="C34" s="22" t="s">
        <v>578</v>
      </c>
      <c r="D34" s="236" t="s">
        <v>245</v>
      </c>
      <c r="E34" s="236" t="s">
        <v>579</v>
      </c>
      <c r="F34" s="196" t="s">
        <v>580</v>
      </c>
      <c r="G34" s="196" t="s">
        <v>3694</v>
      </c>
      <c r="H34" s="196" t="s">
        <v>582</v>
      </c>
      <c r="I34" s="258"/>
      <c r="J34" s="242"/>
      <c r="K34" s="196" t="s">
        <v>583</v>
      </c>
      <c r="L34" s="258" t="s">
        <v>584</v>
      </c>
      <c r="M34" s="258" t="s">
        <v>157</v>
      </c>
      <c r="N34" s="258" t="s">
        <v>585</v>
      </c>
      <c r="O34" s="241" t="s">
        <v>586</v>
      </c>
      <c r="P34" s="102"/>
      <c r="Q34" s="266" t="s">
        <v>3689</v>
      </c>
      <c r="R34" s="266" t="s">
        <v>3695</v>
      </c>
      <c r="S34" s="236" t="s">
        <v>2510</v>
      </c>
      <c r="T34" s="236" t="s">
        <v>589</v>
      </c>
      <c r="U34" s="236" t="s">
        <v>3696</v>
      </c>
      <c r="V34" s="236"/>
      <c r="W34" s="104"/>
      <c r="X34" s="104"/>
      <c r="Y34" s="104"/>
      <c r="Z34" s="104"/>
      <c r="AA34" s="243">
        <f>IF(OR(J34="Fail",ISBLANK(J34)),INDEX('Issue Code Table'!C:C,MATCH(N:N,'Issue Code Table'!A:A,0)),IF(M34="Critical",6,IF(M34="Significant",5,IF(M34="Moderate",3,2))))</f>
        <v>5</v>
      </c>
    </row>
    <row r="35" spans="1:27" s="23" customFormat="1" ht="125" x14ac:dyDescent="0.35">
      <c r="A35" s="236" t="s">
        <v>3697</v>
      </c>
      <c r="B35" s="257" t="s">
        <v>577</v>
      </c>
      <c r="C35" s="22" t="s">
        <v>578</v>
      </c>
      <c r="D35" s="236" t="s">
        <v>245</v>
      </c>
      <c r="E35" s="236" t="s">
        <v>592</v>
      </c>
      <c r="F35" s="196" t="s">
        <v>593</v>
      </c>
      <c r="G35" s="196" t="s">
        <v>3698</v>
      </c>
      <c r="H35" s="196" t="s">
        <v>595</v>
      </c>
      <c r="I35" s="258"/>
      <c r="J35" s="242"/>
      <c r="K35" s="196" t="s">
        <v>596</v>
      </c>
      <c r="L35" s="258"/>
      <c r="M35" s="258" t="s">
        <v>157</v>
      </c>
      <c r="N35" s="258" t="s">
        <v>585</v>
      </c>
      <c r="O35" s="241" t="s">
        <v>586</v>
      </c>
      <c r="P35" s="102"/>
      <c r="Q35" s="266" t="s">
        <v>3689</v>
      </c>
      <c r="R35" s="266" t="s">
        <v>3699</v>
      </c>
      <c r="S35" s="236" t="s">
        <v>598</v>
      </c>
      <c r="T35" s="236" t="s">
        <v>3700</v>
      </c>
      <c r="U35" s="236" t="s">
        <v>3701</v>
      </c>
      <c r="V35" s="236"/>
      <c r="W35" s="104"/>
      <c r="X35" s="104"/>
      <c r="Y35" s="104"/>
      <c r="Z35" s="104"/>
      <c r="AA35" s="243">
        <f>IF(OR(J35="Fail",ISBLANK(J35)),INDEX('Issue Code Table'!C:C,MATCH(N:N,'Issue Code Table'!A:A,0)),IF(M35="Critical",6,IF(M35="Significant",5,IF(M35="Moderate",3,2))))</f>
        <v>5</v>
      </c>
    </row>
    <row r="36" spans="1:27" ht="100" x14ac:dyDescent="0.35">
      <c r="A36" s="236" t="s">
        <v>3702</v>
      </c>
      <c r="B36" s="257" t="s">
        <v>203</v>
      </c>
      <c r="C36" s="22" t="s">
        <v>204</v>
      </c>
      <c r="D36" s="236" t="s">
        <v>245</v>
      </c>
      <c r="E36" s="236" t="s">
        <v>2517</v>
      </c>
      <c r="F36" s="196" t="s">
        <v>603</v>
      </c>
      <c r="G36" s="196" t="s">
        <v>3703</v>
      </c>
      <c r="H36" s="196" t="s">
        <v>605</v>
      </c>
      <c r="I36" s="258"/>
      <c r="J36" s="242"/>
      <c r="K36" s="196" t="s">
        <v>606</v>
      </c>
      <c r="L36" s="258"/>
      <c r="M36" s="258" t="s">
        <v>146</v>
      </c>
      <c r="N36" s="258" t="s">
        <v>251</v>
      </c>
      <c r="O36" s="241" t="s">
        <v>252</v>
      </c>
      <c r="P36" s="102"/>
      <c r="Q36" s="258" t="s">
        <v>3689</v>
      </c>
      <c r="R36" s="258" t="s">
        <v>3704</v>
      </c>
      <c r="S36" s="236" t="s">
        <v>608</v>
      </c>
      <c r="T36" s="236" t="s">
        <v>3705</v>
      </c>
      <c r="U36" s="236" t="s">
        <v>3706</v>
      </c>
      <c r="V36" s="236" t="s">
        <v>611</v>
      </c>
      <c r="W36" s="103"/>
      <c r="Y36" s="103"/>
      <c r="AA36" s="243">
        <f>IF(OR(J36="Fail",ISBLANK(J36)),INDEX('Issue Code Table'!C:C,MATCH(N:N,'Issue Code Table'!A:A,0)),IF(M36="Critical",6,IF(M36="Significant",5,IF(M36="Moderate",3,2))))</f>
        <v>5</v>
      </c>
    </row>
    <row r="37" spans="1:27" ht="150" x14ac:dyDescent="0.35">
      <c r="A37" s="236" t="s">
        <v>3707</v>
      </c>
      <c r="B37" s="257" t="s">
        <v>203</v>
      </c>
      <c r="C37" s="22" t="s">
        <v>204</v>
      </c>
      <c r="D37" s="236" t="s">
        <v>231</v>
      </c>
      <c r="E37" s="236" t="s">
        <v>3708</v>
      </c>
      <c r="F37" s="196" t="s">
        <v>2323</v>
      </c>
      <c r="G37" s="196" t="s">
        <v>2324</v>
      </c>
      <c r="H37" s="196" t="s">
        <v>3709</v>
      </c>
      <c r="I37" s="258"/>
      <c r="J37" s="242"/>
      <c r="K37" s="196" t="s">
        <v>3710</v>
      </c>
      <c r="L37" s="258"/>
      <c r="M37" s="258" t="s">
        <v>146</v>
      </c>
      <c r="N37" s="289" t="s">
        <v>208</v>
      </c>
      <c r="O37" s="241" t="s">
        <v>209</v>
      </c>
      <c r="P37" s="102"/>
      <c r="Q37" s="258" t="s">
        <v>2327</v>
      </c>
      <c r="R37" s="258" t="s">
        <v>2328</v>
      </c>
      <c r="S37" s="236" t="s">
        <v>2329</v>
      </c>
      <c r="T37" s="236" t="s">
        <v>2330</v>
      </c>
      <c r="U37" s="236" t="s">
        <v>3711</v>
      </c>
      <c r="V37" s="236" t="s">
        <v>2332</v>
      </c>
      <c r="W37" s="103"/>
      <c r="Y37" s="103"/>
      <c r="AA37" s="243">
        <f>IF(OR(J37="Fail",ISBLANK(J37)),INDEX('Issue Code Table'!C:C,MATCH(N:N,'Issue Code Table'!A:A,0)),IF(M37="Critical",6,IF(M37="Significant",5,IF(M37="Moderate",3,2))))</f>
        <v>5</v>
      </c>
    </row>
    <row r="38" spans="1:27" ht="87.5" x14ac:dyDescent="0.35">
      <c r="A38" s="236" t="s">
        <v>3712</v>
      </c>
      <c r="B38" s="257" t="s">
        <v>203</v>
      </c>
      <c r="C38" s="22" t="s">
        <v>204</v>
      </c>
      <c r="D38" s="236" t="s">
        <v>245</v>
      </c>
      <c r="E38" s="236" t="s">
        <v>795</v>
      </c>
      <c r="F38" s="196" t="s">
        <v>796</v>
      </c>
      <c r="G38" s="196" t="s">
        <v>3713</v>
      </c>
      <c r="H38" s="196" t="s">
        <v>798</v>
      </c>
      <c r="I38" s="258"/>
      <c r="J38" s="242"/>
      <c r="K38" s="196" t="s">
        <v>799</v>
      </c>
      <c r="L38" s="258"/>
      <c r="M38" s="258" t="s">
        <v>146</v>
      </c>
      <c r="N38" s="258" t="s">
        <v>251</v>
      </c>
      <c r="O38" s="241" t="s">
        <v>252</v>
      </c>
      <c r="P38" s="102"/>
      <c r="Q38" s="258" t="s">
        <v>693</v>
      </c>
      <c r="R38" s="258" t="s">
        <v>694</v>
      </c>
      <c r="S38" s="236" t="s">
        <v>2595</v>
      </c>
      <c r="T38" s="236" t="s">
        <v>3714</v>
      </c>
      <c r="U38" s="236" t="s">
        <v>3715</v>
      </c>
      <c r="V38" s="236" t="s">
        <v>804</v>
      </c>
      <c r="W38" s="103"/>
      <c r="Y38" s="103"/>
      <c r="AA38" s="243">
        <f>IF(OR(J38="Fail",ISBLANK(J38)),INDEX('Issue Code Table'!C:C,MATCH(N:N,'Issue Code Table'!A:A,0)),IF(M38="Critical",6,IF(M38="Significant",5,IF(M38="Moderate",3,2))))</f>
        <v>5</v>
      </c>
    </row>
    <row r="39" spans="1:27" ht="87.5" x14ac:dyDescent="0.35">
      <c r="A39" s="236" t="s">
        <v>3716</v>
      </c>
      <c r="B39" s="257" t="s">
        <v>203</v>
      </c>
      <c r="C39" s="22" t="s">
        <v>204</v>
      </c>
      <c r="D39" s="236" t="s">
        <v>245</v>
      </c>
      <c r="E39" s="236" t="s">
        <v>806</v>
      </c>
      <c r="F39" s="196" t="s">
        <v>807</v>
      </c>
      <c r="G39" s="196" t="s">
        <v>3717</v>
      </c>
      <c r="H39" s="196" t="s">
        <v>809</v>
      </c>
      <c r="I39" s="258"/>
      <c r="J39" s="242"/>
      <c r="K39" s="196" t="s">
        <v>810</v>
      </c>
      <c r="L39" s="258"/>
      <c r="M39" s="258" t="s">
        <v>146</v>
      </c>
      <c r="N39" s="258" t="s">
        <v>208</v>
      </c>
      <c r="O39" s="241" t="s">
        <v>209</v>
      </c>
      <c r="P39" s="102"/>
      <c r="Q39" s="258" t="s">
        <v>811</v>
      </c>
      <c r="R39" s="258" t="s">
        <v>812</v>
      </c>
      <c r="S39" s="236" t="s">
        <v>813</v>
      </c>
      <c r="T39" s="236" t="s">
        <v>3718</v>
      </c>
      <c r="U39" s="236" t="s">
        <v>3719</v>
      </c>
      <c r="V39" s="236" t="s">
        <v>816</v>
      </c>
      <c r="W39" s="103"/>
      <c r="Y39" s="103"/>
      <c r="AA39" s="243">
        <f>IF(OR(J39="Fail",ISBLANK(J39)),INDEX('Issue Code Table'!C:C,MATCH(N:N,'Issue Code Table'!A:A,0)),IF(M39="Critical",6,IF(M39="Significant",5,IF(M39="Moderate",3,2))))</f>
        <v>5</v>
      </c>
    </row>
    <row r="40" spans="1:27" ht="125" x14ac:dyDescent="0.35">
      <c r="A40" s="236" t="s">
        <v>3720</v>
      </c>
      <c r="B40" s="257" t="s">
        <v>203</v>
      </c>
      <c r="C40" s="22" t="s">
        <v>204</v>
      </c>
      <c r="D40" s="236" t="s">
        <v>245</v>
      </c>
      <c r="E40" s="236" t="s">
        <v>818</v>
      </c>
      <c r="F40" s="196" t="s">
        <v>819</v>
      </c>
      <c r="G40" s="196" t="s">
        <v>3721</v>
      </c>
      <c r="H40" s="196" t="s">
        <v>821</v>
      </c>
      <c r="I40" s="258"/>
      <c r="J40" s="242"/>
      <c r="K40" s="196" t="s">
        <v>822</v>
      </c>
      <c r="L40" s="258"/>
      <c r="M40" s="258" t="s">
        <v>146</v>
      </c>
      <c r="N40" s="258" t="s">
        <v>251</v>
      </c>
      <c r="O40" s="241" t="s">
        <v>252</v>
      </c>
      <c r="P40" s="102"/>
      <c r="Q40" s="258" t="s">
        <v>811</v>
      </c>
      <c r="R40" s="258" t="s">
        <v>823</v>
      </c>
      <c r="S40" s="236" t="s">
        <v>2714</v>
      </c>
      <c r="T40" s="236" t="s">
        <v>3722</v>
      </c>
      <c r="U40" s="236" t="s">
        <v>3723</v>
      </c>
      <c r="V40" s="236" t="s">
        <v>827</v>
      </c>
      <c r="W40" s="103"/>
      <c r="Y40" s="103"/>
      <c r="AA40" s="243">
        <f>IF(OR(J40="Fail",ISBLANK(J40)),INDEX('Issue Code Table'!C:C,MATCH(N:N,'Issue Code Table'!A:A,0)),IF(M40="Critical",6,IF(M40="Significant",5,IF(M40="Moderate",3,2))))</f>
        <v>5</v>
      </c>
    </row>
    <row r="41" spans="1:27" ht="87.5" x14ac:dyDescent="0.35">
      <c r="A41" s="236" t="s">
        <v>3724</v>
      </c>
      <c r="B41" s="257" t="s">
        <v>203</v>
      </c>
      <c r="C41" s="22" t="s">
        <v>204</v>
      </c>
      <c r="D41" s="236" t="s">
        <v>245</v>
      </c>
      <c r="E41" s="236" t="s">
        <v>829</v>
      </c>
      <c r="F41" s="196" t="s">
        <v>830</v>
      </c>
      <c r="G41" s="196" t="s">
        <v>3725</v>
      </c>
      <c r="H41" s="196" t="s">
        <v>832</v>
      </c>
      <c r="I41" s="258"/>
      <c r="J41" s="242"/>
      <c r="K41" s="196" t="s">
        <v>833</v>
      </c>
      <c r="L41" s="258"/>
      <c r="M41" s="258" t="s">
        <v>146</v>
      </c>
      <c r="N41" s="258" t="s">
        <v>251</v>
      </c>
      <c r="O41" s="241" t="s">
        <v>252</v>
      </c>
      <c r="P41" s="102"/>
      <c r="Q41" s="258" t="s">
        <v>811</v>
      </c>
      <c r="R41" s="258" t="s">
        <v>834</v>
      </c>
      <c r="S41" s="236" t="s">
        <v>2721</v>
      </c>
      <c r="T41" s="236" t="s">
        <v>3726</v>
      </c>
      <c r="U41" s="236" t="s">
        <v>3727</v>
      </c>
      <c r="V41" s="236" t="s">
        <v>838</v>
      </c>
      <c r="W41" s="103"/>
      <c r="Y41" s="103"/>
      <c r="AA41" s="243">
        <f>IF(OR(J41="Fail",ISBLANK(J41)),INDEX('Issue Code Table'!C:C,MATCH(N:N,'Issue Code Table'!A:A,0)),IF(M41="Critical",6,IF(M41="Significant",5,IF(M41="Moderate",3,2))))</f>
        <v>5</v>
      </c>
    </row>
    <row r="42" spans="1:27" ht="87.5" x14ac:dyDescent="0.35">
      <c r="A42" s="236" t="s">
        <v>3728</v>
      </c>
      <c r="B42" s="257" t="s">
        <v>203</v>
      </c>
      <c r="C42" s="22" t="s">
        <v>204</v>
      </c>
      <c r="D42" s="236" t="s">
        <v>245</v>
      </c>
      <c r="E42" s="236" t="s">
        <v>840</v>
      </c>
      <c r="F42" s="196" t="s">
        <v>841</v>
      </c>
      <c r="G42" s="196" t="s">
        <v>3729</v>
      </c>
      <c r="H42" s="196" t="s">
        <v>843</v>
      </c>
      <c r="I42" s="258"/>
      <c r="J42" s="242"/>
      <c r="K42" s="196" t="s">
        <v>844</v>
      </c>
      <c r="L42" s="258"/>
      <c r="M42" s="258" t="s">
        <v>146</v>
      </c>
      <c r="N42" s="258" t="s">
        <v>251</v>
      </c>
      <c r="O42" s="241" t="s">
        <v>252</v>
      </c>
      <c r="P42" s="102"/>
      <c r="Q42" s="258" t="s">
        <v>811</v>
      </c>
      <c r="R42" s="258" t="s">
        <v>845</v>
      </c>
      <c r="S42" s="236" t="s">
        <v>2728</v>
      </c>
      <c r="T42" s="236" t="s">
        <v>3730</v>
      </c>
      <c r="U42" s="236" t="s">
        <v>3731</v>
      </c>
      <c r="V42" s="236" t="s">
        <v>849</v>
      </c>
      <c r="W42" s="103"/>
      <c r="Y42" s="103"/>
      <c r="AA42" s="243">
        <f>IF(OR(J42="Fail",ISBLANK(J42)),INDEX('Issue Code Table'!C:C,MATCH(N:N,'Issue Code Table'!A:A,0)),IF(M42="Critical",6,IF(M42="Significant",5,IF(M42="Moderate",3,2))))</f>
        <v>5</v>
      </c>
    </row>
    <row r="43" spans="1:27" ht="100" x14ac:dyDescent="0.35">
      <c r="A43" s="236" t="s">
        <v>3732</v>
      </c>
      <c r="B43" s="257" t="s">
        <v>203</v>
      </c>
      <c r="C43" s="22" t="s">
        <v>204</v>
      </c>
      <c r="D43" s="236" t="s">
        <v>245</v>
      </c>
      <c r="E43" s="236" t="s">
        <v>851</v>
      </c>
      <c r="F43" s="196" t="s">
        <v>852</v>
      </c>
      <c r="G43" s="196" t="s">
        <v>3733</v>
      </c>
      <c r="H43" s="196" t="s">
        <v>854</v>
      </c>
      <c r="I43" s="258"/>
      <c r="J43" s="242"/>
      <c r="K43" s="196" t="s">
        <v>855</v>
      </c>
      <c r="L43" s="258"/>
      <c r="M43" s="258" t="s">
        <v>146</v>
      </c>
      <c r="N43" s="258" t="s">
        <v>251</v>
      </c>
      <c r="O43" s="241" t="s">
        <v>252</v>
      </c>
      <c r="P43" s="102"/>
      <c r="Q43" s="258" t="s">
        <v>811</v>
      </c>
      <c r="R43" s="258" t="s">
        <v>856</v>
      </c>
      <c r="S43" s="236" t="s">
        <v>2735</v>
      </c>
      <c r="T43" s="236" t="s">
        <v>3734</v>
      </c>
      <c r="U43" s="236" t="s">
        <v>3735</v>
      </c>
      <c r="V43" s="236" t="s">
        <v>860</v>
      </c>
      <c r="W43" s="103"/>
      <c r="Y43" s="103"/>
      <c r="AA43" s="243">
        <f>IF(OR(J43="Fail",ISBLANK(J43)),INDEX('Issue Code Table'!C:C,MATCH(N:N,'Issue Code Table'!A:A,0)),IF(M43="Critical",6,IF(M43="Significant",5,IF(M43="Moderate",3,2))))</f>
        <v>5</v>
      </c>
    </row>
    <row r="44" spans="1:27" ht="262.5" x14ac:dyDescent="0.35">
      <c r="A44" s="236" t="s">
        <v>3736</v>
      </c>
      <c r="B44" s="257" t="s">
        <v>203</v>
      </c>
      <c r="C44" s="22" t="s">
        <v>204</v>
      </c>
      <c r="D44" s="236" t="s">
        <v>245</v>
      </c>
      <c r="E44" s="236" t="s">
        <v>3737</v>
      </c>
      <c r="F44" s="196" t="s">
        <v>863</v>
      </c>
      <c r="G44" s="196" t="s">
        <v>3738</v>
      </c>
      <c r="H44" s="196" t="s">
        <v>3739</v>
      </c>
      <c r="I44" s="258"/>
      <c r="J44" s="242"/>
      <c r="K44" s="196" t="s">
        <v>2674</v>
      </c>
      <c r="L44" s="258"/>
      <c r="M44" s="258" t="s">
        <v>146</v>
      </c>
      <c r="N44" s="289" t="s">
        <v>208</v>
      </c>
      <c r="O44" s="241" t="s">
        <v>209</v>
      </c>
      <c r="P44" s="102"/>
      <c r="Q44" s="258" t="s">
        <v>811</v>
      </c>
      <c r="R44" s="258" t="s">
        <v>867</v>
      </c>
      <c r="S44" s="236" t="s">
        <v>2675</v>
      </c>
      <c r="T44" s="236" t="s">
        <v>3740</v>
      </c>
      <c r="U44" s="236" t="s">
        <v>3741</v>
      </c>
      <c r="V44" s="236" t="s">
        <v>2678</v>
      </c>
      <c r="W44" s="103"/>
      <c r="Y44" s="103"/>
      <c r="AA44" s="243">
        <f>IF(OR(J44="Fail",ISBLANK(J44)),INDEX('Issue Code Table'!C:C,MATCH(N:N,'Issue Code Table'!A:A,0)),IF(M44="Critical",6,IF(M44="Significant",5,IF(M44="Moderate",3,2))))</f>
        <v>5</v>
      </c>
    </row>
    <row r="45" spans="1:27" ht="325" x14ac:dyDescent="0.35">
      <c r="A45" s="236" t="s">
        <v>3742</v>
      </c>
      <c r="B45" s="257" t="s">
        <v>203</v>
      </c>
      <c r="C45" s="22" t="s">
        <v>204</v>
      </c>
      <c r="D45" s="236" t="s">
        <v>245</v>
      </c>
      <c r="E45" s="236" t="s">
        <v>3743</v>
      </c>
      <c r="F45" s="196" t="s">
        <v>2681</v>
      </c>
      <c r="G45" s="196" t="s">
        <v>3744</v>
      </c>
      <c r="H45" s="196" t="s">
        <v>3745</v>
      </c>
      <c r="I45" s="258"/>
      <c r="J45" s="242"/>
      <c r="K45" s="196" t="s">
        <v>2684</v>
      </c>
      <c r="L45" s="258"/>
      <c r="M45" s="258" t="s">
        <v>146</v>
      </c>
      <c r="N45" s="289" t="s">
        <v>208</v>
      </c>
      <c r="O45" s="241" t="s">
        <v>209</v>
      </c>
      <c r="P45" s="102"/>
      <c r="Q45" s="258" t="s">
        <v>811</v>
      </c>
      <c r="R45" s="258" t="s">
        <v>878</v>
      </c>
      <c r="S45" s="236" t="s">
        <v>2685</v>
      </c>
      <c r="T45" s="236" t="s">
        <v>3746</v>
      </c>
      <c r="U45" s="236" t="s">
        <v>3747</v>
      </c>
      <c r="V45" s="236" t="s">
        <v>2688</v>
      </c>
      <c r="W45" s="103"/>
      <c r="Y45" s="103"/>
      <c r="AA45" s="243">
        <f>IF(OR(J45="Fail",ISBLANK(J45)),INDEX('Issue Code Table'!C:C,MATCH(N:N,'Issue Code Table'!A:A,0)),IF(M45="Critical",6,IF(M45="Significant",5,IF(M45="Moderate",3,2))))</f>
        <v>5</v>
      </c>
    </row>
    <row r="46" spans="1:27" ht="87.5" x14ac:dyDescent="0.35">
      <c r="A46" s="236" t="s">
        <v>3748</v>
      </c>
      <c r="B46" s="257" t="s">
        <v>203</v>
      </c>
      <c r="C46" s="22" t="s">
        <v>204</v>
      </c>
      <c r="D46" s="236" t="s">
        <v>245</v>
      </c>
      <c r="E46" s="236" t="s">
        <v>3749</v>
      </c>
      <c r="F46" s="196" t="s">
        <v>874</v>
      </c>
      <c r="G46" s="196" t="s">
        <v>3750</v>
      </c>
      <c r="H46" s="196" t="s">
        <v>876</v>
      </c>
      <c r="I46" s="258"/>
      <c r="J46" s="242"/>
      <c r="K46" s="196" t="s">
        <v>3751</v>
      </c>
      <c r="L46" s="258"/>
      <c r="M46" s="258" t="s">
        <v>146</v>
      </c>
      <c r="N46" s="259" t="s">
        <v>251</v>
      </c>
      <c r="O46" s="241" t="s">
        <v>252</v>
      </c>
      <c r="P46" s="102"/>
      <c r="Q46" s="258" t="s">
        <v>811</v>
      </c>
      <c r="R46" s="258" t="s">
        <v>889</v>
      </c>
      <c r="S46" s="236" t="s">
        <v>2740</v>
      </c>
      <c r="T46" s="236" t="s">
        <v>3752</v>
      </c>
      <c r="U46" s="236" t="s">
        <v>3753</v>
      </c>
      <c r="V46" s="236" t="s">
        <v>882</v>
      </c>
      <c r="W46" s="103"/>
      <c r="Y46" s="103"/>
      <c r="AA46" s="243">
        <f>IF(OR(J46="Fail",ISBLANK(J46)),INDEX('Issue Code Table'!C:C,MATCH(N:N,'Issue Code Table'!A:A,0)),IF(M46="Critical",6,IF(M46="Significant",5,IF(M46="Moderate",3,2))))</f>
        <v>5</v>
      </c>
    </row>
    <row r="47" spans="1:27" ht="125" x14ac:dyDescent="0.35">
      <c r="A47" s="236" t="s">
        <v>3754</v>
      </c>
      <c r="B47" s="257" t="s">
        <v>203</v>
      </c>
      <c r="C47" s="22" t="s">
        <v>204</v>
      </c>
      <c r="D47" s="236" t="s">
        <v>245</v>
      </c>
      <c r="E47" s="236" t="s">
        <v>884</v>
      </c>
      <c r="F47" s="196" t="s">
        <v>2744</v>
      </c>
      <c r="G47" s="196" t="s">
        <v>3755</v>
      </c>
      <c r="H47" s="196" t="s">
        <v>887</v>
      </c>
      <c r="I47" s="258"/>
      <c r="J47" s="242"/>
      <c r="K47" s="196" t="s">
        <v>888</v>
      </c>
      <c r="L47" s="258"/>
      <c r="M47" s="258" t="s">
        <v>146</v>
      </c>
      <c r="N47" s="259" t="s">
        <v>251</v>
      </c>
      <c r="O47" s="241" t="s">
        <v>252</v>
      </c>
      <c r="P47" s="102"/>
      <c r="Q47" s="258" t="s">
        <v>811</v>
      </c>
      <c r="R47" s="258" t="s">
        <v>900</v>
      </c>
      <c r="S47" s="236" t="s">
        <v>2748</v>
      </c>
      <c r="T47" s="236" t="s">
        <v>3756</v>
      </c>
      <c r="U47" s="236" t="s">
        <v>3757</v>
      </c>
      <c r="V47" s="236" t="s">
        <v>3758</v>
      </c>
      <c r="W47" s="103"/>
      <c r="Y47" s="103"/>
      <c r="AA47" s="243">
        <f>IF(OR(J47="Fail",ISBLANK(J47)),INDEX('Issue Code Table'!C:C,MATCH(N:N,'Issue Code Table'!A:A,0)),IF(M47="Critical",6,IF(M47="Significant",5,IF(M47="Moderate",3,2))))</f>
        <v>5</v>
      </c>
    </row>
    <row r="48" spans="1:27" ht="125" x14ac:dyDescent="0.35">
      <c r="A48" s="236" t="s">
        <v>3759</v>
      </c>
      <c r="B48" s="257" t="s">
        <v>203</v>
      </c>
      <c r="C48" s="22" t="s">
        <v>204</v>
      </c>
      <c r="D48" s="236" t="s">
        <v>245</v>
      </c>
      <c r="E48" s="236" t="s">
        <v>895</v>
      </c>
      <c r="F48" s="196" t="s">
        <v>896</v>
      </c>
      <c r="G48" s="196" t="s">
        <v>3760</v>
      </c>
      <c r="H48" s="196" t="s">
        <v>898</v>
      </c>
      <c r="I48" s="258"/>
      <c r="J48" s="242"/>
      <c r="K48" s="196" t="s">
        <v>899</v>
      </c>
      <c r="L48" s="258"/>
      <c r="M48" s="258" t="s">
        <v>146</v>
      </c>
      <c r="N48" s="259" t="s">
        <v>251</v>
      </c>
      <c r="O48" s="241" t="s">
        <v>252</v>
      </c>
      <c r="P48" s="102"/>
      <c r="Q48" s="258" t="s">
        <v>811</v>
      </c>
      <c r="R48" s="258" t="s">
        <v>911</v>
      </c>
      <c r="S48" s="236" t="s">
        <v>2755</v>
      </c>
      <c r="T48" s="236" t="s">
        <v>3761</v>
      </c>
      <c r="U48" s="236" t="s">
        <v>3762</v>
      </c>
      <c r="V48" s="236" t="s">
        <v>3763</v>
      </c>
      <c r="W48" s="103"/>
      <c r="Y48" s="103"/>
      <c r="AA48" s="243">
        <f>IF(OR(J48="Fail",ISBLANK(J48)),INDEX('Issue Code Table'!C:C,MATCH(N:N,'Issue Code Table'!A:A,0)),IF(M48="Critical",6,IF(M48="Significant",5,IF(M48="Moderate",3,2))))</f>
        <v>5</v>
      </c>
    </row>
    <row r="49" spans="1:27" ht="150" x14ac:dyDescent="0.35">
      <c r="A49" s="236" t="s">
        <v>3764</v>
      </c>
      <c r="B49" s="257" t="s">
        <v>203</v>
      </c>
      <c r="C49" s="22" t="s">
        <v>204</v>
      </c>
      <c r="D49" s="236" t="s">
        <v>245</v>
      </c>
      <c r="E49" s="236" t="s">
        <v>906</v>
      </c>
      <c r="F49" s="196" t="s">
        <v>3765</v>
      </c>
      <c r="G49" s="196" t="s">
        <v>3766</v>
      </c>
      <c r="H49" s="196" t="s">
        <v>909</v>
      </c>
      <c r="I49" s="258"/>
      <c r="J49" s="242"/>
      <c r="K49" s="196" t="s">
        <v>910</v>
      </c>
      <c r="L49" s="258"/>
      <c r="M49" s="258" t="s">
        <v>146</v>
      </c>
      <c r="N49" s="259" t="s">
        <v>251</v>
      </c>
      <c r="O49" s="241" t="s">
        <v>252</v>
      </c>
      <c r="P49" s="102"/>
      <c r="Q49" s="258" t="s">
        <v>811</v>
      </c>
      <c r="R49" s="258" t="s">
        <v>922</v>
      </c>
      <c r="S49" s="236" t="s">
        <v>2629</v>
      </c>
      <c r="T49" s="236" t="s">
        <v>3767</v>
      </c>
      <c r="U49" s="236" t="s">
        <v>3768</v>
      </c>
      <c r="V49" s="236" t="s">
        <v>3769</v>
      </c>
      <c r="W49" s="103"/>
      <c r="Y49" s="103"/>
      <c r="AA49" s="243">
        <f>IF(OR(J49="Fail",ISBLANK(J49)),INDEX('Issue Code Table'!C:C,MATCH(N:N,'Issue Code Table'!A:A,0)),IF(M49="Critical",6,IF(M49="Significant",5,IF(M49="Moderate",3,2))))</f>
        <v>5</v>
      </c>
    </row>
    <row r="50" spans="1:27" ht="112.5" x14ac:dyDescent="0.35">
      <c r="A50" s="236" t="s">
        <v>3770</v>
      </c>
      <c r="B50" s="257" t="s">
        <v>203</v>
      </c>
      <c r="C50" s="22" t="s">
        <v>204</v>
      </c>
      <c r="D50" s="236" t="s">
        <v>245</v>
      </c>
      <c r="E50" s="236" t="s">
        <v>917</v>
      </c>
      <c r="F50" s="196" t="s">
        <v>2633</v>
      </c>
      <c r="G50" s="196" t="s">
        <v>3771</v>
      </c>
      <c r="H50" s="196" t="s">
        <v>920</v>
      </c>
      <c r="I50" s="258"/>
      <c r="J50" s="242"/>
      <c r="K50" s="196" t="s">
        <v>921</v>
      </c>
      <c r="L50" s="258"/>
      <c r="M50" s="258" t="s">
        <v>146</v>
      </c>
      <c r="N50" s="259" t="s">
        <v>251</v>
      </c>
      <c r="O50" s="241" t="s">
        <v>252</v>
      </c>
      <c r="P50" s="102"/>
      <c r="Q50" s="258" t="s">
        <v>811</v>
      </c>
      <c r="R50" s="258" t="s">
        <v>933</v>
      </c>
      <c r="S50" s="236" t="s">
        <v>2637</v>
      </c>
      <c r="T50" s="236" t="s">
        <v>3772</v>
      </c>
      <c r="U50" s="236" t="s">
        <v>3773</v>
      </c>
      <c r="V50" s="236" t="s">
        <v>3774</v>
      </c>
      <c r="W50" s="103"/>
      <c r="Y50" s="103"/>
      <c r="AA50" s="243">
        <f>IF(OR(J50="Fail",ISBLANK(J50)),INDEX('Issue Code Table'!C:C,MATCH(N:N,'Issue Code Table'!A:A,0)),IF(M50="Critical",6,IF(M50="Significant",5,IF(M50="Moderate",3,2))))</f>
        <v>5</v>
      </c>
    </row>
    <row r="51" spans="1:27" ht="87.5" x14ac:dyDescent="0.35">
      <c r="A51" s="236" t="s">
        <v>3775</v>
      </c>
      <c r="B51" s="257" t="s">
        <v>203</v>
      </c>
      <c r="C51" s="22" t="s">
        <v>204</v>
      </c>
      <c r="D51" s="236" t="s">
        <v>245</v>
      </c>
      <c r="E51" s="236" t="s">
        <v>928</v>
      </c>
      <c r="F51" s="196" t="s">
        <v>2641</v>
      </c>
      <c r="G51" s="196" t="s">
        <v>3776</v>
      </c>
      <c r="H51" s="196" t="s">
        <v>931</v>
      </c>
      <c r="I51" s="258"/>
      <c r="J51" s="242"/>
      <c r="K51" s="196" t="s">
        <v>932</v>
      </c>
      <c r="L51" s="258"/>
      <c r="M51" s="258" t="s">
        <v>146</v>
      </c>
      <c r="N51" s="259" t="s">
        <v>251</v>
      </c>
      <c r="O51" s="241" t="s">
        <v>252</v>
      </c>
      <c r="P51" s="102"/>
      <c r="Q51" s="258" t="s">
        <v>811</v>
      </c>
      <c r="R51" s="258" t="s">
        <v>943</v>
      </c>
      <c r="S51" s="236" t="s">
        <v>3777</v>
      </c>
      <c r="T51" s="236" t="s">
        <v>3778</v>
      </c>
      <c r="U51" s="236" t="s">
        <v>3779</v>
      </c>
      <c r="V51" s="236" t="s">
        <v>904</v>
      </c>
      <c r="W51" s="103"/>
      <c r="Y51" s="103"/>
      <c r="AA51" s="243">
        <f>IF(OR(J51="Fail",ISBLANK(J51)),INDEX('Issue Code Table'!C:C,MATCH(N:N,'Issue Code Table'!A:A,0)),IF(M51="Critical",6,IF(M51="Significant",5,IF(M51="Moderate",3,2))))</f>
        <v>5</v>
      </c>
    </row>
    <row r="52" spans="1:27" ht="237.5" x14ac:dyDescent="0.35">
      <c r="A52" s="236" t="s">
        <v>3780</v>
      </c>
      <c r="B52" s="257" t="s">
        <v>203</v>
      </c>
      <c r="C52" s="22" t="s">
        <v>204</v>
      </c>
      <c r="D52" s="236" t="s">
        <v>245</v>
      </c>
      <c r="E52" s="236" t="s">
        <v>938</v>
      </c>
      <c r="F52" s="196" t="s">
        <v>3781</v>
      </c>
      <c r="G52" s="196" t="s">
        <v>3782</v>
      </c>
      <c r="H52" s="196" t="s">
        <v>941</v>
      </c>
      <c r="I52" s="258"/>
      <c r="J52" s="242"/>
      <c r="K52" s="196" t="s">
        <v>942</v>
      </c>
      <c r="L52" s="258"/>
      <c r="M52" s="258" t="s">
        <v>146</v>
      </c>
      <c r="N52" s="259" t="s">
        <v>251</v>
      </c>
      <c r="O52" s="241" t="s">
        <v>252</v>
      </c>
      <c r="P52" s="102"/>
      <c r="Q52" s="258" t="s">
        <v>811</v>
      </c>
      <c r="R52" s="258" t="s">
        <v>956</v>
      </c>
      <c r="S52" s="236" t="s">
        <v>3783</v>
      </c>
      <c r="T52" s="236" t="s">
        <v>3784</v>
      </c>
      <c r="U52" s="236" t="s">
        <v>3785</v>
      </c>
      <c r="V52" s="236" t="s">
        <v>3786</v>
      </c>
      <c r="W52" s="103"/>
      <c r="Y52" s="103"/>
      <c r="AA52" s="243">
        <f>IF(OR(J52="Fail",ISBLANK(J52)),INDEX('Issue Code Table'!C:C,MATCH(N:N,'Issue Code Table'!A:A,0)),IF(M52="Critical",6,IF(M52="Significant",5,IF(M52="Moderate",3,2))))</f>
        <v>5</v>
      </c>
    </row>
    <row r="53" spans="1:27" ht="187.5" x14ac:dyDescent="0.35">
      <c r="A53" s="236" t="s">
        <v>3787</v>
      </c>
      <c r="B53" s="257" t="s">
        <v>203</v>
      </c>
      <c r="C53" s="22" t="s">
        <v>204</v>
      </c>
      <c r="D53" s="236" t="s">
        <v>245</v>
      </c>
      <c r="E53" s="236" t="s">
        <v>949</v>
      </c>
      <c r="F53" s="196" t="s">
        <v>950</v>
      </c>
      <c r="G53" s="196" t="s">
        <v>3788</v>
      </c>
      <c r="H53" s="196" t="s">
        <v>952</v>
      </c>
      <c r="I53" s="258"/>
      <c r="J53" s="242"/>
      <c r="K53" s="196" t="s">
        <v>953</v>
      </c>
      <c r="L53" s="258"/>
      <c r="M53" s="258" t="s">
        <v>157</v>
      </c>
      <c r="N53" s="258" t="s">
        <v>954</v>
      </c>
      <c r="O53" s="241" t="s">
        <v>955</v>
      </c>
      <c r="P53" s="102"/>
      <c r="Q53" s="258" t="s">
        <v>811</v>
      </c>
      <c r="R53" s="258" t="s">
        <v>966</v>
      </c>
      <c r="S53" s="236" t="s">
        <v>2703</v>
      </c>
      <c r="T53" s="236" t="s">
        <v>3789</v>
      </c>
      <c r="U53" s="236" t="s">
        <v>3790</v>
      </c>
      <c r="V53" s="236"/>
      <c r="W53" s="103"/>
      <c r="Y53" s="103"/>
      <c r="AA53" s="243">
        <f>IF(OR(J53="Fail",ISBLANK(J53)),INDEX('Issue Code Table'!C:C,MATCH(N:N,'Issue Code Table'!A:A,0)),IF(M53="Critical",6,IF(M53="Significant",5,IF(M53="Moderate",3,2))))</f>
        <v>4</v>
      </c>
    </row>
    <row r="54" spans="1:27" ht="200" x14ac:dyDescent="0.35">
      <c r="A54" s="236" t="s">
        <v>3791</v>
      </c>
      <c r="B54" s="257" t="s">
        <v>203</v>
      </c>
      <c r="C54" s="22" t="s">
        <v>204</v>
      </c>
      <c r="D54" s="236" t="s">
        <v>245</v>
      </c>
      <c r="E54" s="236" t="s">
        <v>3792</v>
      </c>
      <c r="F54" s="196" t="s">
        <v>785</v>
      </c>
      <c r="G54" s="196" t="s">
        <v>3793</v>
      </c>
      <c r="H54" s="196" t="s">
        <v>3794</v>
      </c>
      <c r="I54" s="258"/>
      <c r="J54" s="242"/>
      <c r="K54" s="196" t="s">
        <v>3795</v>
      </c>
      <c r="L54" s="258"/>
      <c r="M54" s="258" t="s">
        <v>146</v>
      </c>
      <c r="N54" s="258" t="s">
        <v>251</v>
      </c>
      <c r="O54" s="241" t="s">
        <v>252</v>
      </c>
      <c r="P54" s="102"/>
      <c r="Q54" s="258" t="s">
        <v>811</v>
      </c>
      <c r="R54" s="258" t="s">
        <v>975</v>
      </c>
      <c r="S54" s="236" t="s">
        <v>2696</v>
      </c>
      <c r="T54" s="236" t="s">
        <v>3796</v>
      </c>
      <c r="U54" s="236" t="s">
        <v>3797</v>
      </c>
      <c r="V54" s="236" t="s">
        <v>3798</v>
      </c>
      <c r="W54" s="103"/>
      <c r="Y54" s="103"/>
      <c r="AA54" s="243">
        <f>IF(OR(J54="Fail",ISBLANK(J54)),INDEX('Issue Code Table'!C:C,MATCH(N:N,'Issue Code Table'!A:A,0)),IF(M54="Critical",6,IF(M54="Significant",5,IF(M54="Moderate",3,2))))</f>
        <v>5</v>
      </c>
    </row>
    <row r="55" spans="1:27" ht="100" x14ac:dyDescent="0.35">
      <c r="A55" s="236" t="s">
        <v>3799</v>
      </c>
      <c r="B55" s="257" t="s">
        <v>203</v>
      </c>
      <c r="C55" s="22" t="s">
        <v>204</v>
      </c>
      <c r="D55" s="236" t="s">
        <v>245</v>
      </c>
      <c r="E55" s="236" t="s">
        <v>3800</v>
      </c>
      <c r="F55" s="196" t="s">
        <v>3801</v>
      </c>
      <c r="G55" s="196" t="s">
        <v>3802</v>
      </c>
      <c r="H55" s="196" t="s">
        <v>964</v>
      </c>
      <c r="I55" s="258"/>
      <c r="J55" s="242"/>
      <c r="K55" s="196" t="s">
        <v>965</v>
      </c>
      <c r="L55" s="258"/>
      <c r="M55" s="258" t="s">
        <v>146</v>
      </c>
      <c r="N55" s="258" t="s">
        <v>208</v>
      </c>
      <c r="O55" s="241" t="s">
        <v>209</v>
      </c>
      <c r="P55" s="102"/>
      <c r="Q55" s="258" t="s">
        <v>811</v>
      </c>
      <c r="R55" s="258" t="s">
        <v>2695</v>
      </c>
      <c r="S55" s="236" t="s">
        <v>2661</v>
      </c>
      <c r="T55" s="236" t="s">
        <v>3803</v>
      </c>
      <c r="U55" s="236" t="s">
        <v>3804</v>
      </c>
      <c r="V55" s="236" t="s">
        <v>3805</v>
      </c>
      <c r="W55" s="103"/>
      <c r="Y55" s="103"/>
      <c r="AA55" s="243">
        <f>IF(OR(J55="Fail",ISBLANK(J55)),INDEX('Issue Code Table'!C:C,MATCH(N:N,'Issue Code Table'!A:A,0)),IF(M55="Critical",6,IF(M55="Significant",5,IF(M55="Moderate",3,2))))</f>
        <v>5</v>
      </c>
    </row>
    <row r="56" spans="1:27" ht="87.5" x14ac:dyDescent="0.35">
      <c r="A56" s="236" t="s">
        <v>3806</v>
      </c>
      <c r="B56" s="257" t="s">
        <v>203</v>
      </c>
      <c r="C56" s="22" t="s">
        <v>204</v>
      </c>
      <c r="D56" s="236" t="s">
        <v>245</v>
      </c>
      <c r="E56" s="236" t="s">
        <v>762</v>
      </c>
      <c r="F56" s="196" t="s">
        <v>3807</v>
      </c>
      <c r="G56" s="196" t="s">
        <v>3808</v>
      </c>
      <c r="H56" s="196" t="s">
        <v>765</v>
      </c>
      <c r="I56" s="258"/>
      <c r="J56" s="242"/>
      <c r="K56" s="196" t="s">
        <v>766</v>
      </c>
      <c r="L56" s="258"/>
      <c r="M56" s="258" t="s">
        <v>146</v>
      </c>
      <c r="N56" s="258" t="s">
        <v>251</v>
      </c>
      <c r="O56" s="241" t="s">
        <v>252</v>
      </c>
      <c r="P56" s="102"/>
      <c r="Q56" s="258" t="s">
        <v>811</v>
      </c>
      <c r="R56" s="258" t="s">
        <v>2702</v>
      </c>
      <c r="S56" s="236" t="s">
        <v>768</v>
      </c>
      <c r="T56" s="236" t="s">
        <v>3809</v>
      </c>
      <c r="U56" s="236" t="s">
        <v>3810</v>
      </c>
      <c r="V56" s="236" t="s">
        <v>3811</v>
      </c>
      <c r="W56" s="103"/>
      <c r="Y56" s="103"/>
      <c r="AA56" s="243">
        <f>IF(OR(J56="Fail",ISBLANK(J56)),INDEX('Issue Code Table'!C:C,MATCH(N:N,'Issue Code Table'!A:A,0)),IF(M56="Critical",6,IF(M56="Significant",5,IF(M56="Moderate",3,2))))</f>
        <v>5</v>
      </c>
    </row>
    <row r="57" spans="1:27" ht="87.5" x14ac:dyDescent="0.35">
      <c r="A57" s="236" t="s">
        <v>3812</v>
      </c>
      <c r="B57" s="257" t="s">
        <v>203</v>
      </c>
      <c r="C57" s="22" t="s">
        <v>204</v>
      </c>
      <c r="D57" s="236" t="s">
        <v>245</v>
      </c>
      <c r="E57" s="236" t="s">
        <v>3813</v>
      </c>
      <c r="F57" s="196" t="s">
        <v>1017</v>
      </c>
      <c r="G57" s="196" t="s">
        <v>3814</v>
      </c>
      <c r="H57" s="196" t="s">
        <v>3815</v>
      </c>
      <c r="I57" s="258"/>
      <c r="J57" s="242"/>
      <c r="K57" s="196" t="s">
        <v>3816</v>
      </c>
      <c r="L57" s="258"/>
      <c r="M57" s="258" t="s">
        <v>146</v>
      </c>
      <c r="N57" s="289" t="s">
        <v>208</v>
      </c>
      <c r="O57" s="241" t="s">
        <v>209</v>
      </c>
      <c r="P57" s="102"/>
      <c r="Q57" s="258" t="s">
        <v>1021</v>
      </c>
      <c r="R57" s="258" t="s">
        <v>1022</v>
      </c>
      <c r="S57" s="236" t="s">
        <v>1023</v>
      </c>
      <c r="T57" s="236" t="s">
        <v>3817</v>
      </c>
      <c r="U57" s="236" t="s">
        <v>3810</v>
      </c>
      <c r="V57" s="236" t="s">
        <v>3818</v>
      </c>
      <c r="W57" s="103"/>
      <c r="Y57" s="103"/>
      <c r="AA57" s="243">
        <f>IF(OR(J57="Fail",ISBLANK(J57)),INDEX('Issue Code Table'!C:C,MATCH(N:N,'Issue Code Table'!A:A,0)),IF(M57="Critical",6,IF(M57="Significant",5,IF(M57="Moderate",3,2))))</f>
        <v>5</v>
      </c>
    </row>
    <row r="58" spans="1:27" ht="100" x14ac:dyDescent="0.35">
      <c r="A58" s="236" t="s">
        <v>3819</v>
      </c>
      <c r="B58" s="257" t="s">
        <v>203</v>
      </c>
      <c r="C58" s="22" t="s">
        <v>204</v>
      </c>
      <c r="D58" s="236" t="s">
        <v>245</v>
      </c>
      <c r="E58" s="236" t="s">
        <v>3820</v>
      </c>
      <c r="F58" s="196" t="s">
        <v>1029</v>
      </c>
      <c r="G58" s="196" t="s">
        <v>3821</v>
      </c>
      <c r="H58" s="196" t="s">
        <v>3822</v>
      </c>
      <c r="I58" s="258"/>
      <c r="J58" s="242"/>
      <c r="K58" s="196" t="s">
        <v>3823</v>
      </c>
      <c r="L58" s="258"/>
      <c r="M58" s="258" t="s">
        <v>146</v>
      </c>
      <c r="N58" s="258" t="s">
        <v>251</v>
      </c>
      <c r="O58" s="241" t="s">
        <v>252</v>
      </c>
      <c r="P58" s="102"/>
      <c r="Q58" s="258" t="s">
        <v>1021</v>
      </c>
      <c r="R58" s="258" t="s">
        <v>1033</v>
      </c>
      <c r="S58" s="236" t="s">
        <v>2769</v>
      </c>
      <c r="T58" s="236" t="s">
        <v>3824</v>
      </c>
      <c r="U58" s="236" t="s">
        <v>3825</v>
      </c>
      <c r="V58" s="236" t="s">
        <v>3826</v>
      </c>
      <c r="W58" s="103"/>
      <c r="Y58" s="103"/>
      <c r="AA58" s="243">
        <f>IF(OR(J58="Fail",ISBLANK(J58)),INDEX('Issue Code Table'!C:C,MATCH(N:N,'Issue Code Table'!A:A,0)),IF(M58="Critical",6,IF(M58="Significant",5,IF(M58="Moderate",3,2))))</f>
        <v>5</v>
      </c>
    </row>
    <row r="59" spans="1:27" ht="87.5" x14ac:dyDescent="0.35">
      <c r="A59" s="236" t="s">
        <v>3827</v>
      </c>
      <c r="B59" s="257" t="s">
        <v>203</v>
      </c>
      <c r="C59" s="22" t="s">
        <v>204</v>
      </c>
      <c r="D59" s="236" t="s">
        <v>245</v>
      </c>
      <c r="E59" s="236" t="s">
        <v>3828</v>
      </c>
      <c r="F59" s="196" t="s">
        <v>1040</v>
      </c>
      <c r="G59" s="196" t="s">
        <v>3829</v>
      </c>
      <c r="H59" s="196" t="s">
        <v>3830</v>
      </c>
      <c r="I59" s="258"/>
      <c r="J59" s="242"/>
      <c r="K59" s="196" t="s">
        <v>3831</v>
      </c>
      <c r="L59" s="258"/>
      <c r="M59" s="258" t="s">
        <v>146</v>
      </c>
      <c r="N59" s="258" t="s">
        <v>251</v>
      </c>
      <c r="O59" s="241" t="s">
        <v>252</v>
      </c>
      <c r="P59" s="102"/>
      <c r="Q59" s="258" t="s">
        <v>1021</v>
      </c>
      <c r="R59" s="258" t="s">
        <v>1044</v>
      </c>
      <c r="S59" s="236" t="s">
        <v>757</v>
      </c>
      <c r="T59" s="236" t="s">
        <v>3832</v>
      </c>
      <c r="U59" s="236" t="s">
        <v>3833</v>
      </c>
      <c r="V59" s="236" t="s">
        <v>3834</v>
      </c>
      <c r="W59" s="103"/>
      <c r="Y59" s="103"/>
      <c r="AA59" s="243">
        <f>IF(OR(J59="Fail",ISBLANK(J59)),INDEX('Issue Code Table'!C:C,MATCH(N:N,'Issue Code Table'!A:A,0)),IF(M59="Critical",6,IF(M59="Significant",5,IF(M59="Moderate",3,2))))</f>
        <v>5</v>
      </c>
    </row>
    <row r="60" spans="1:27" ht="87.5" x14ac:dyDescent="0.35">
      <c r="A60" s="236" t="s">
        <v>3835</v>
      </c>
      <c r="B60" s="257" t="s">
        <v>203</v>
      </c>
      <c r="C60" s="22" t="s">
        <v>204</v>
      </c>
      <c r="D60" s="236" t="s">
        <v>245</v>
      </c>
      <c r="E60" s="236" t="s">
        <v>1049</v>
      </c>
      <c r="F60" s="196" t="s">
        <v>1050</v>
      </c>
      <c r="G60" s="196" t="s">
        <v>3836</v>
      </c>
      <c r="H60" s="196" t="s">
        <v>1052</v>
      </c>
      <c r="I60" s="258"/>
      <c r="J60" s="242"/>
      <c r="K60" s="196" t="s">
        <v>1053</v>
      </c>
      <c r="L60" s="258"/>
      <c r="M60" s="258" t="s">
        <v>146</v>
      </c>
      <c r="N60" s="258" t="s">
        <v>208</v>
      </c>
      <c r="O60" s="241" t="s">
        <v>209</v>
      </c>
      <c r="P60" s="102"/>
      <c r="Q60" s="258" t="s">
        <v>1021</v>
      </c>
      <c r="R60" s="258" t="s">
        <v>1054</v>
      </c>
      <c r="S60" s="236" t="s">
        <v>1055</v>
      </c>
      <c r="T60" s="236" t="s">
        <v>3837</v>
      </c>
      <c r="U60" s="236" t="s">
        <v>3838</v>
      </c>
      <c r="V60" s="236" t="s">
        <v>1058</v>
      </c>
      <c r="W60" s="103"/>
      <c r="Y60" s="103"/>
      <c r="AA60" s="243">
        <f>IF(OR(J60="Fail",ISBLANK(J60)),INDEX('Issue Code Table'!C:C,MATCH(N:N,'Issue Code Table'!A:A,0)),IF(M60="Critical",6,IF(M60="Significant",5,IF(M60="Moderate",3,2))))</f>
        <v>5</v>
      </c>
    </row>
    <row r="61" spans="1:27" ht="100" x14ac:dyDescent="0.35">
      <c r="A61" s="236" t="s">
        <v>3839</v>
      </c>
      <c r="B61" s="257" t="s">
        <v>203</v>
      </c>
      <c r="C61" s="22" t="s">
        <v>204</v>
      </c>
      <c r="D61" s="236" t="s">
        <v>245</v>
      </c>
      <c r="E61" s="236" t="s">
        <v>1060</v>
      </c>
      <c r="F61" s="196" t="s">
        <v>852</v>
      </c>
      <c r="G61" s="196" t="s">
        <v>3840</v>
      </c>
      <c r="H61" s="196" t="s">
        <v>1062</v>
      </c>
      <c r="I61" s="258"/>
      <c r="J61" s="242"/>
      <c r="K61" s="196" t="s">
        <v>1063</v>
      </c>
      <c r="L61" s="258"/>
      <c r="M61" s="258" t="s">
        <v>146</v>
      </c>
      <c r="N61" s="258" t="s">
        <v>208</v>
      </c>
      <c r="O61" s="241" t="s">
        <v>209</v>
      </c>
      <c r="P61" s="102"/>
      <c r="Q61" s="258" t="s">
        <v>1021</v>
      </c>
      <c r="R61" s="258" t="s">
        <v>1064</v>
      </c>
      <c r="S61" s="236" t="s">
        <v>1065</v>
      </c>
      <c r="T61" s="236" t="s">
        <v>3841</v>
      </c>
      <c r="U61" s="236" t="s">
        <v>3842</v>
      </c>
      <c r="V61" s="236" t="s">
        <v>1068</v>
      </c>
      <c r="W61" s="103"/>
      <c r="Y61" s="103"/>
      <c r="AA61" s="243">
        <f>IF(OR(J61="Fail",ISBLANK(J61)),INDEX('Issue Code Table'!C:C,MATCH(N:N,'Issue Code Table'!A:A,0)),IF(M61="Critical",6,IF(M61="Significant",5,IF(M61="Moderate",3,2))))</f>
        <v>5</v>
      </c>
    </row>
    <row r="62" spans="1:27" ht="125" x14ac:dyDescent="0.35">
      <c r="A62" s="236" t="s">
        <v>3843</v>
      </c>
      <c r="B62" s="257" t="s">
        <v>203</v>
      </c>
      <c r="C62" s="22" t="s">
        <v>204</v>
      </c>
      <c r="D62" s="236" t="s">
        <v>231</v>
      </c>
      <c r="E62" s="236" t="s">
        <v>1070</v>
      </c>
      <c r="F62" s="196" t="s">
        <v>2790</v>
      </c>
      <c r="G62" s="196" t="s">
        <v>3844</v>
      </c>
      <c r="H62" s="196" t="s">
        <v>1073</v>
      </c>
      <c r="I62" s="258"/>
      <c r="J62" s="242"/>
      <c r="K62" s="196" t="s">
        <v>1074</v>
      </c>
      <c r="L62" s="258"/>
      <c r="M62" s="258" t="s">
        <v>146</v>
      </c>
      <c r="N62" s="249" t="s">
        <v>251</v>
      </c>
      <c r="O62" s="241" t="s">
        <v>252</v>
      </c>
      <c r="P62" s="102"/>
      <c r="Q62" s="258" t="s">
        <v>1087</v>
      </c>
      <c r="R62" s="258" t="s">
        <v>1099</v>
      </c>
      <c r="S62" s="236" t="s">
        <v>2794</v>
      </c>
      <c r="T62" s="236" t="s">
        <v>2795</v>
      </c>
      <c r="U62" s="236" t="s">
        <v>3845</v>
      </c>
      <c r="V62" s="236" t="s">
        <v>1080</v>
      </c>
      <c r="W62" s="103"/>
      <c r="Y62" s="103"/>
      <c r="AA62" s="243">
        <f>IF(OR(J62="Fail",ISBLANK(J62)),INDEX('Issue Code Table'!C:C,MATCH(N:N,'Issue Code Table'!A:A,0)),IF(M62="Critical",6,IF(M62="Significant",5,IF(M62="Moderate",3,2))))</f>
        <v>5</v>
      </c>
    </row>
    <row r="63" spans="1:27" ht="409.5" x14ac:dyDescent="0.35">
      <c r="A63" s="236" t="s">
        <v>3846</v>
      </c>
      <c r="B63" s="257" t="s">
        <v>1105</v>
      </c>
      <c r="C63" s="22" t="s">
        <v>1106</v>
      </c>
      <c r="D63" s="236" t="s">
        <v>245</v>
      </c>
      <c r="E63" s="236" t="s">
        <v>1082</v>
      </c>
      <c r="F63" s="196" t="s">
        <v>3847</v>
      </c>
      <c r="G63" s="196" t="s">
        <v>3848</v>
      </c>
      <c r="H63" s="196" t="s">
        <v>1085</v>
      </c>
      <c r="I63" s="258"/>
      <c r="J63" s="242"/>
      <c r="K63" s="196" t="s">
        <v>1086</v>
      </c>
      <c r="L63" s="258"/>
      <c r="M63" s="258" t="s">
        <v>146</v>
      </c>
      <c r="N63" s="259" t="s">
        <v>251</v>
      </c>
      <c r="O63" s="241" t="s">
        <v>252</v>
      </c>
      <c r="P63" s="102"/>
      <c r="Q63" s="258" t="s">
        <v>1114</v>
      </c>
      <c r="R63" s="258" t="s">
        <v>1115</v>
      </c>
      <c r="S63" s="236" t="s">
        <v>2801</v>
      </c>
      <c r="T63" s="236" t="s">
        <v>3849</v>
      </c>
      <c r="U63" s="236" t="s">
        <v>3850</v>
      </c>
      <c r="V63" s="236" t="s">
        <v>1092</v>
      </c>
      <c r="W63" s="103"/>
      <c r="Y63" s="103"/>
      <c r="AA63" s="243">
        <f>IF(OR(J63="Fail",ISBLANK(J63)),INDEX('Issue Code Table'!C:C,MATCH(N:N,'Issue Code Table'!A:A,0)),IF(M63="Critical",6,IF(M63="Significant",5,IF(M63="Moderate",3,2))))</f>
        <v>5</v>
      </c>
    </row>
    <row r="64" spans="1:27" ht="287.5" x14ac:dyDescent="0.35">
      <c r="A64" s="236" t="s">
        <v>3851</v>
      </c>
      <c r="B64" s="257" t="s">
        <v>1105</v>
      </c>
      <c r="C64" s="22" t="s">
        <v>1106</v>
      </c>
      <c r="D64" s="236" t="s">
        <v>245</v>
      </c>
      <c r="E64" s="236" t="s">
        <v>2804</v>
      </c>
      <c r="F64" s="196" t="s">
        <v>1095</v>
      </c>
      <c r="G64" s="196" t="s">
        <v>3852</v>
      </c>
      <c r="H64" s="196" t="s">
        <v>1097</v>
      </c>
      <c r="I64" s="258"/>
      <c r="J64" s="242"/>
      <c r="K64" s="196" t="s">
        <v>1098</v>
      </c>
      <c r="L64" s="258"/>
      <c r="M64" s="258" t="s">
        <v>146</v>
      </c>
      <c r="N64" s="259" t="s">
        <v>251</v>
      </c>
      <c r="O64" s="241" t="s">
        <v>252</v>
      </c>
      <c r="P64" s="102"/>
      <c r="Q64" s="258" t="s">
        <v>1114</v>
      </c>
      <c r="R64" s="258" t="s">
        <v>1126</v>
      </c>
      <c r="S64" s="236" t="s">
        <v>1100</v>
      </c>
      <c r="T64" s="236" t="s">
        <v>3853</v>
      </c>
      <c r="U64" s="236" t="s">
        <v>3854</v>
      </c>
      <c r="V64" s="236" t="s">
        <v>1103</v>
      </c>
      <c r="W64" s="103"/>
      <c r="Y64" s="103"/>
      <c r="AA64" s="243">
        <f>IF(OR(J64="Fail",ISBLANK(J64)),INDEX('Issue Code Table'!C:C,MATCH(N:N,'Issue Code Table'!A:A,0)),IF(M64="Critical",6,IF(M64="Significant",5,IF(M64="Moderate",3,2))))</f>
        <v>5</v>
      </c>
    </row>
    <row r="65" spans="1:27" ht="409.5" x14ac:dyDescent="0.35">
      <c r="A65" s="236" t="s">
        <v>3855</v>
      </c>
      <c r="B65" s="257" t="s">
        <v>1105</v>
      </c>
      <c r="C65" s="22" t="s">
        <v>1106</v>
      </c>
      <c r="D65" s="236" t="s">
        <v>245</v>
      </c>
      <c r="E65" s="236" t="s">
        <v>1107</v>
      </c>
      <c r="F65" s="196" t="s">
        <v>1108</v>
      </c>
      <c r="G65" s="196" t="s">
        <v>3856</v>
      </c>
      <c r="H65" s="196" t="s">
        <v>1110</v>
      </c>
      <c r="I65" s="258"/>
      <c r="J65" s="242"/>
      <c r="K65" s="196" t="s">
        <v>1111</v>
      </c>
      <c r="L65" s="258"/>
      <c r="M65" s="258" t="s">
        <v>146</v>
      </c>
      <c r="N65" s="259" t="s">
        <v>251</v>
      </c>
      <c r="O65" s="241" t="s">
        <v>252</v>
      </c>
      <c r="P65" s="102"/>
      <c r="Q65" s="258" t="s">
        <v>1209</v>
      </c>
      <c r="R65" s="258" t="s">
        <v>1210</v>
      </c>
      <c r="S65" s="236" t="s">
        <v>2813</v>
      </c>
      <c r="T65" s="236" t="s">
        <v>3857</v>
      </c>
      <c r="U65" s="236" t="s">
        <v>3858</v>
      </c>
      <c r="V65" s="236" t="s">
        <v>1119</v>
      </c>
      <c r="W65" s="103"/>
      <c r="Y65" s="103"/>
      <c r="AA65" s="243">
        <f>IF(OR(J65="Fail",ISBLANK(J65)),INDEX('Issue Code Table'!C:C,MATCH(N:N,'Issue Code Table'!A:A,0)),IF(M65="Critical",6,IF(M65="Significant",5,IF(M65="Moderate",3,2))))</f>
        <v>5</v>
      </c>
    </row>
    <row r="66" spans="1:27" ht="409.5" x14ac:dyDescent="0.35">
      <c r="A66" s="236" t="s">
        <v>3859</v>
      </c>
      <c r="B66" s="257" t="s">
        <v>1105</v>
      </c>
      <c r="C66" s="22" t="s">
        <v>1106</v>
      </c>
      <c r="D66" s="236" t="s">
        <v>245</v>
      </c>
      <c r="E66" s="236" t="s">
        <v>3860</v>
      </c>
      <c r="F66" s="196" t="s">
        <v>3861</v>
      </c>
      <c r="G66" s="196" t="s">
        <v>3862</v>
      </c>
      <c r="H66" s="196" t="s">
        <v>1124</v>
      </c>
      <c r="I66" s="258"/>
      <c r="J66" s="242"/>
      <c r="K66" s="196" t="s">
        <v>1125</v>
      </c>
      <c r="L66" s="258"/>
      <c r="M66" s="258" t="s">
        <v>146</v>
      </c>
      <c r="N66" s="259" t="s">
        <v>251</v>
      </c>
      <c r="O66" s="241" t="s">
        <v>252</v>
      </c>
      <c r="P66" s="102"/>
      <c r="Q66" s="258" t="s">
        <v>1209</v>
      </c>
      <c r="R66" s="258" t="s">
        <v>1221</v>
      </c>
      <c r="S66" s="236" t="s">
        <v>1127</v>
      </c>
      <c r="T66" s="236" t="s">
        <v>3863</v>
      </c>
      <c r="U66" s="236" t="s">
        <v>3864</v>
      </c>
      <c r="V66" s="236" t="s">
        <v>1130</v>
      </c>
      <c r="W66" s="103"/>
      <c r="Y66" s="103"/>
      <c r="AA66" s="243">
        <f>IF(OR(J66="Fail",ISBLANK(J66)),INDEX('Issue Code Table'!C:C,MATCH(N:N,'Issue Code Table'!A:A,0)),IF(M66="Critical",6,IF(M66="Significant",5,IF(M66="Moderate",3,2))))</f>
        <v>5</v>
      </c>
    </row>
    <row r="67" spans="1:27" ht="225" x14ac:dyDescent="0.35">
      <c r="A67" s="236" t="s">
        <v>3865</v>
      </c>
      <c r="B67" s="257" t="s">
        <v>1105</v>
      </c>
      <c r="C67" s="22" t="s">
        <v>1106</v>
      </c>
      <c r="D67" s="236" t="s">
        <v>245</v>
      </c>
      <c r="E67" s="236" t="s">
        <v>3866</v>
      </c>
      <c r="F67" s="196" t="s">
        <v>1133</v>
      </c>
      <c r="G67" s="196" t="s">
        <v>3867</v>
      </c>
      <c r="H67" s="196" t="s">
        <v>1135</v>
      </c>
      <c r="I67" s="258"/>
      <c r="J67" s="242"/>
      <c r="K67" s="196" t="s">
        <v>1136</v>
      </c>
      <c r="L67" s="258"/>
      <c r="M67" s="258" t="s">
        <v>146</v>
      </c>
      <c r="N67" s="259" t="s">
        <v>251</v>
      </c>
      <c r="O67" s="241" t="s">
        <v>252</v>
      </c>
      <c r="P67" s="102"/>
      <c r="Q67" s="258" t="s">
        <v>1209</v>
      </c>
      <c r="R67" s="258" t="s">
        <v>1232</v>
      </c>
      <c r="S67" s="236" t="s">
        <v>1138</v>
      </c>
      <c r="T67" s="236" t="s">
        <v>3868</v>
      </c>
      <c r="U67" s="236" t="s">
        <v>3869</v>
      </c>
      <c r="V67" s="236" t="s">
        <v>3870</v>
      </c>
      <c r="W67" s="103"/>
      <c r="Y67" s="103"/>
      <c r="AA67" s="243">
        <f>IF(OR(J67="Fail",ISBLANK(J67)),INDEX('Issue Code Table'!C:C,MATCH(N:N,'Issue Code Table'!A:A,0)),IF(M67="Critical",6,IF(M67="Significant",5,IF(M67="Moderate",3,2))))</f>
        <v>5</v>
      </c>
    </row>
    <row r="68" spans="1:27" ht="237.5" x14ac:dyDescent="0.35">
      <c r="A68" s="236" t="s">
        <v>3871</v>
      </c>
      <c r="B68" s="257" t="s">
        <v>3653</v>
      </c>
      <c r="C68" s="22" t="s">
        <v>2984</v>
      </c>
      <c r="D68" s="236" t="s">
        <v>245</v>
      </c>
      <c r="E68" s="236" t="s">
        <v>1145</v>
      </c>
      <c r="F68" s="196" t="s">
        <v>1146</v>
      </c>
      <c r="G68" s="196" t="s">
        <v>3872</v>
      </c>
      <c r="H68" s="196" t="s">
        <v>1148</v>
      </c>
      <c r="I68" s="258"/>
      <c r="J68" s="242"/>
      <c r="K68" s="196" t="s">
        <v>1149</v>
      </c>
      <c r="L68" s="258"/>
      <c r="M68" s="258" t="s">
        <v>157</v>
      </c>
      <c r="N68" s="249" t="s">
        <v>216</v>
      </c>
      <c r="O68" s="241" t="s">
        <v>217</v>
      </c>
      <c r="P68" s="102"/>
      <c r="Q68" s="258" t="s">
        <v>1209</v>
      </c>
      <c r="R68" s="258" t="s">
        <v>2830</v>
      </c>
      <c r="S68" s="236" t="s">
        <v>1152</v>
      </c>
      <c r="T68" s="236" t="s">
        <v>3873</v>
      </c>
      <c r="U68" s="236" t="s">
        <v>3874</v>
      </c>
      <c r="V68" s="236"/>
      <c r="W68" s="103"/>
      <c r="Y68" s="103"/>
      <c r="AA68" s="243">
        <f>IF(OR(J68="Fail",ISBLANK(J68)),INDEX('Issue Code Table'!C:C,MATCH(N:N,'Issue Code Table'!A:A,0)),IF(M68="Critical",6,IF(M68="Significant",5,IF(M68="Moderate",3,2))))</f>
        <v>2</v>
      </c>
    </row>
    <row r="69" spans="1:27" customFormat="1" ht="162.5" x14ac:dyDescent="0.35">
      <c r="A69" s="236" t="s">
        <v>3875</v>
      </c>
      <c r="B69" s="257" t="s">
        <v>1105</v>
      </c>
      <c r="C69" s="22" t="s">
        <v>1106</v>
      </c>
      <c r="D69" s="236" t="s">
        <v>245</v>
      </c>
      <c r="E69" s="236" t="s">
        <v>1158</v>
      </c>
      <c r="F69" s="196" t="s">
        <v>1159</v>
      </c>
      <c r="G69" s="196" t="s">
        <v>3876</v>
      </c>
      <c r="H69" s="196" t="s">
        <v>1161</v>
      </c>
      <c r="I69" s="258"/>
      <c r="J69" s="242"/>
      <c r="K69" s="196" t="s">
        <v>1162</v>
      </c>
      <c r="L69" s="258"/>
      <c r="M69" s="258" t="s">
        <v>146</v>
      </c>
      <c r="N69" s="249" t="s">
        <v>1163</v>
      </c>
      <c r="O69" s="241" t="s">
        <v>1164</v>
      </c>
      <c r="P69" s="102"/>
      <c r="Q69" s="258" t="s">
        <v>1209</v>
      </c>
      <c r="R69" s="258" t="s">
        <v>2837</v>
      </c>
      <c r="S69" s="236" t="s">
        <v>1166</v>
      </c>
      <c r="T69" s="236" t="s">
        <v>3877</v>
      </c>
      <c r="U69" s="236" t="s">
        <v>3878</v>
      </c>
      <c r="V69" s="236" t="s">
        <v>1169</v>
      </c>
      <c r="W69" s="103"/>
      <c r="Y69" s="103"/>
      <c r="AA69" s="243">
        <f>IF(OR(J69="Fail",ISBLANK(J69)),INDEX('Issue Code Table'!C:C,MATCH(N:N,'Issue Code Table'!A:A,0)),IF(M69="Critical",6,IF(M69="Significant",5,IF(M69="Moderate",3,2))))</f>
        <v>5</v>
      </c>
    </row>
    <row r="70" spans="1:27" customFormat="1" ht="187.5" x14ac:dyDescent="0.35">
      <c r="A70" s="236" t="s">
        <v>3879</v>
      </c>
      <c r="B70" s="257" t="s">
        <v>1105</v>
      </c>
      <c r="C70" s="22" t="s">
        <v>1106</v>
      </c>
      <c r="D70" s="236" t="s">
        <v>245</v>
      </c>
      <c r="E70" s="236" t="s">
        <v>1171</v>
      </c>
      <c r="F70" s="196" t="s">
        <v>1172</v>
      </c>
      <c r="G70" s="196" t="s">
        <v>3880</v>
      </c>
      <c r="H70" s="196" t="s">
        <v>1174</v>
      </c>
      <c r="I70" s="258"/>
      <c r="J70" s="242"/>
      <c r="K70" s="196" t="s">
        <v>1175</v>
      </c>
      <c r="L70" s="258"/>
      <c r="M70" s="258" t="s">
        <v>146</v>
      </c>
      <c r="N70" s="249" t="s">
        <v>1163</v>
      </c>
      <c r="O70" s="241" t="s">
        <v>1164</v>
      </c>
      <c r="P70" s="102"/>
      <c r="Q70" s="258" t="s">
        <v>1209</v>
      </c>
      <c r="R70" s="258" t="s">
        <v>2844</v>
      </c>
      <c r="S70" s="236" t="s">
        <v>1177</v>
      </c>
      <c r="T70" s="236" t="s">
        <v>3881</v>
      </c>
      <c r="U70" s="236" t="s">
        <v>3882</v>
      </c>
      <c r="V70" s="236" t="s">
        <v>1180</v>
      </c>
      <c r="W70" s="103"/>
      <c r="Y70" s="103"/>
      <c r="AA70" s="243">
        <f>IF(OR(J70="Fail",ISBLANK(J70)),INDEX('Issue Code Table'!C:C,MATCH(N:N,'Issue Code Table'!A:A,0)),IF(M70="Critical",6,IF(M70="Significant",5,IF(M70="Moderate",3,2))))</f>
        <v>5</v>
      </c>
    </row>
    <row r="71" spans="1:27" customFormat="1" ht="262.5" x14ac:dyDescent="0.35">
      <c r="A71" s="236" t="s">
        <v>3883</v>
      </c>
      <c r="B71" s="257" t="s">
        <v>1105</v>
      </c>
      <c r="C71" s="22" t="s">
        <v>1106</v>
      </c>
      <c r="D71" s="236" t="s">
        <v>245</v>
      </c>
      <c r="E71" s="236" t="s">
        <v>1182</v>
      </c>
      <c r="F71" s="196" t="s">
        <v>1183</v>
      </c>
      <c r="G71" s="196" t="s">
        <v>3884</v>
      </c>
      <c r="H71" s="196" t="s">
        <v>1185</v>
      </c>
      <c r="I71" s="258"/>
      <c r="J71" s="242"/>
      <c r="K71" s="196" t="s">
        <v>1186</v>
      </c>
      <c r="L71" s="258"/>
      <c r="M71" s="258" t="s">
        <v>146</v>
      </c>
      <c r="N71" s="249" t="s">
        <v>1163</v>
      </c>
      <c r="O71" s="241" t="s">
        <v>1164</v>
      </c>
      <c r="P71" s="102"/>
      <c r="Q71" s="258" t="s">
        <v>1209</v>
      </c>
      <c r="R71" s="258" t="s">
        <v>2851</v>
      </c>
      <c r="S71" s="236" t="s">
        <v>1188</v>
      </c>
      <c r="T71" s="236" t="s">
        <v>3885</v>
      </c>
      <c r="U71" s="236" t="s">
        <v>3886</v>
      </c>
      <c r="V71" s="236" t="s">
        <v>3887</v>
      </c>
      <c r="W71" s="103"/>
      <c r="Y71" s="103"/>
      <c r="AA71" s="243">
        <f>IF(OR(J71="Fail",ISBLANK(J71)),INDEX('Issue Code Table'!C:C,MATCH(N:N,'Issue Code Table'!A:A,0)),IF(M71="Critical",6,IF(M71="Significant",5,IF(M71="Moderate",3,2))))</f>
        <v>5</v>
      </c>
    </row>
    <row r="72" spans="1:27" customFormat="1" ht="225" x14ac:dyDescent="0.35">
      <c r="A72" s="236" t="s">
        <v>3888</v>
      </c>
      <c r="B72" s="257" t="s">
        <v>1105</v>
      </c>
      <c r="C72" s="22" t="s">
        <v>1106</v>
      </c>
      <c r="D72" s="236" t="s">
        <v>245</v>
      </c>
      <c r="E72" s="236" t="s">
        <v>1193</v>
      </c>
      <c r="F72" s="196" t="s">
        <v>1194</v>
      </c>
      <c r="G72" s="196" t="s">
        <v>3889</v>
      </c>
      <c r="H72" s="196" t="s">
        <v>1196</v>
      </c>
      <c r="I72" s="258"/>
      <c r="J72" s="242"/>
      <c r="K72" s="196" t="s">
        <v>1197</v>
      </c>
      <c r="L72" s="258"/>
      <c r="M72" s="258" t="s">
        <v>146</v>
      </c>
      <c r="N72" s="249" t="s">
        <v>1163</v>
      </c>
      <c r="O72" s="241" t="s">
        <v>1164</v>
      </c>
      <c r="P72" s="102"/>
      <c r="Q72" s="258" t="s">
        <v>1209</v>
      </c>
      <c r="R72" s="258" t="s">
        <v>2858</v>
      </c>
      <c r="S72" s="236" t="s">
        <v>1199</v>
      </c>
      <c r="T72" s="236" t="s">
        <v>3890</v>
      </c>
      <c r="U72" s="236" t="s">
        <v>3891</v>
      </c>
      <c r="V72" s="236" t="s">
        <v>3892</v>
      </c>
      <c r="W72" s="103"/>
      <c r="Y72" s="103"/>
      <c r="AA72" s="243">
        <f>IF(OR(J72="Fail",ISBLANK(J72)),INDEX('Issue Code Table'!C:C,MATCH(N:N,'Issue Code Table'!A:A,0)),IF(M72="Critical",6,IF(M72="Significant",5,IF(M72="Moderate",3,2))))</f>
        <v>5</v>
      </c>
    </row>
    <row r="73" spans="1:27" customFormat="1" ht="409.5" x14ac:dyDescent="0.35">
      <c r="A73" s="236" t="s">
        <v>3893</v>
      </c>
      <c r="B73" s="257" t="s">
        <v>1105</v>
      </c>
      <c r="C73" s="22" t="s">
        <v>1106</v>
      </c>
      <c r="D73" s="236" t="s">
        <v>245</v>
      </c>
      <c r="E73" s="236" t="s">
        <v>1204</v>
      </c>
      <c r="F73" s="196" t="s">
        <v>1205</v>
      </c>
      <c r="G73" s="196" t="s">
        <v>3894</v>
      </c>
      <c r="H73" s="196" t="s">
        <v>1207</v>
      </c>
      <c r="I73" s="258"/>
      <c r="J73" s="242"/>
      <c r="K73" s="196" t="s">
        <v>1208</v>
      </c>
      <c r="L73" s="258"/>
      <c r="M73" s="258" t="s">
        <v>146</v>
      </c>
      <c r="N73" s="249" t="s">
        <v>1163</v>
      </c>
      <c r="O73" s="241" t="s">
        <v>1164</v>
      </c>
      <c r="P73" s="102"/>
      <c r="Q73" s="258" t="s">
        <v>1209</v>
      </c>
      <c r="R73" s="258" t="s">
        <v>2864</v>
      </c>
      <c r="S73" s="236" t="s">
        <v>2865</v>
      </c>
      <c r="T73" s="236" t="s">
        <v>3895</v>
      </c>
      <c r="U73" s="236" t="s">
        <v>3896</v>
      </c>
      <c r="V73" s="236" t="s">
        <v>1214</v>
      </c>
      <c r="W73" s="103"/>
      <c r="Y73" s="103"/>
      <c r="AA73" s="243">
        <f>IF(OR(J73="Fail",ISBLANK(J73)),INDEX('Issue Code Table'!C:C,MATCH(N:N,'Issue Code Table'!A:A,0)),IF(M73="Critical",6,IF(M73="Significant",5,IF(M73="Moderate",3,2))))</f>
        <v>5</v>
      </c>
    </row>
    <row r="74" spans="1:27" customFormat="1" ht="125" x14ac:dyDescent="0.35">
      <c r="A74" s="236" t="s">
        <v>3897</v>
      </c>
      <c r="B74" s="257" t="s">
        <v>373</v>
      </c>
      <c r="C74" s="22" t="s">
        <v>374</v>
      </c>
      <c r="D74" s="236" t="s">
        <v>245</v>
      </c>
      <c r="E74" s="236" t="s">
        <v>1422</v>
      </c>
      <c r="F74" s="196" t="s">
        <v>1423</v>
      </c>
      <c r="G74" s="196" t="s">
        <v>3898</v>
      </c>
      <c r="H74" s="196" t="s">
        <v>1425</v>
      </c>
      <c r="I74" s="258"/>
      <c r="J74" s="242"/>
      <c r="K74" s="196" t="s">
        <v>1426</v>
      </c>
      <c r="L74" s="258"/>
      <c r="M74" s="258" t="s">
        <v>146</v>
      </c>
      <c r="N74" s="249" t="s">
        <v>380</v>
      </c>
      <c r="O74" s="241" t="s">
        <v>381</v>
      </c>
      <c r="P74" s="102"/>
      <c r="Q74" s="258" t="s">
        <v>1416</v>
      </c>
      <c r="R74" s="258" t="s">
        <v>1417</v>
      </c>
      <c r="S74" s="236" t="s">
        <v>3018</v>
      </c>
      <c r="T74" s="236" t="s">
        <v>3899</v>
      </c>
      <c r="U74" s="236" t="s">
        <v>3900</v>
      </c>
      <c r="V74" s="236" t="s">
        <v>1431</v>
      </c>
      <c r="W74" s="103"/>
      <c r="Y74" s="103"/>
      <c r="AA74" s="243">
        <f>IF(OR(J74="Fail",ISBLANK(J74)),INDEX('Issue Code Table'!C:C,MATCH(N:N,'Issue Code Table'!A:A,0)),IF(M74="Critical",6,IF(M74="Significant",5,IF(M74="Moderate",3,2))))</f>
        <v>5</v>
      </c>
    </row>
    <row r="75" spans="1:27" customFormat="1" ht="200" x14ac:dyDescent="0.35">
      <c r="A75" s="236" t="s">
        <v>3901</v>
      </c>
      <c r="B75" s="257" t="s">
        <v>178</v>
      </c>
      <c r="C75" s="22" t="s">
        <v>1395</v>
      </c>
      <c r="D75" s="236" t="s">
        <v>231</v>
      </c>
      <c r="E75" s="236" t="s">
        <v>1396</v>
      </c>
      <c r="F75" s="196" t="s">
        <v>3902</v>
      </c>
      <c r="G75" s="196" t="s">
        <v>1398</v>
      </c>
      <c r="H75" s="196" t="s">
        <v>1399</v>
      </c>
      <c r="I75" s="258"/>
      <c r="J75" s="242"/>
      <c r="K75" s="196" t="s">
        <v>1400</v>
      </c>
      <c r="L75" s="258"/>
      <c r="M75" s="258" t="s">
        <v>157</v>
      </c>
      <c r="N75" s="249" t="s">
        <v>1401</v>
      </c>
      <c r="O75" s="241" t="s">
        <v>1402</v>
      </c>
      <c r="P75" s="102"/>
      <c r="Q75" s="258" t="s">
        <v>1416</v>
      </c>
      <c r="R75" s="258" t="s">
        <v>1427</v>
      </c>
      <c r="S75" s="236" t="s">
        <v>1405</v>
      </c>
      <c r="T75" s="236" t="s">
        <v>1406</v>
      </c>
      <c r="U75" s="236" t="s">
        <v>3903</v>
      </c>
      <c r="V75" s="236"/>
      <c r="W75" s="103"/>
      <c r="Y75" s="103"/>
      <c r="AA75" s="243">
        <f>IF(OR(J75="Fail",ISBLANK(J75)),INDEX('Issue Code Table'!C:C,MATCH(N:N,'Issue Code Table'!A:A,0)),IF(M75="Critical",6,IF(M75="Significant",5,IF(M75="Moderate",3,2))))</f>
        <v>4</v>
      </c>
    </row>
    <row r="76" spans="1:27" customFormat="1" ht="87.5" x14ac:dyDescent="0.35">
      <c r="A76" s="236" t="s">
        <v>3904</v>
      </c>
      <c r="B76" s="257" t="s">
        <v>282</v>
      </c>
      <c r="C76" s="22" t="s">
        <v>283</v>
      </c>
      <c r="D76" s="236" t="s">
        <v>231</v>
      </c>
      <c r="E76" s="236" t="s">
        <v>1536</v>
      </c>
      <c r="F76" s="196" t="s">
        <v>1537</v>
      </c>
      <c r="G76" s="196" t="s">
        <v>3905</v>
      </c>
      <c r="H76" s="196" t="s">
        <v>1539</v>
      </c>
      <c r="I76" s="258"/>
      <c r="J76" s="242"/>
      <c r="K76" s="196" t="s">
        <v>1540</v>
      </c>
      <c r="L76" s="258"/>
      <c r="M76" s="258" t="s">
        <v>146</v>
      </c>
      <c r="N76" s="249" t="s">
        <v>380</v>
      </c>
      <c r="O76" s="241" t="s">
        <v>381</v>
      </c>
      <c r="P76" s="102"/>
      <c r="Q76" s="258" t="s">
        <v>1541</v>
      </c>
      <c r="R76" s="258" t="s">
        <v>1542</v>
      </c>
      <c r="S76" s="236" t="s">
        <v>1543</v>
      </c>
      <c r="T76" s="236" t="s">
        <v>1544</v>
      </c>
      <c r="U76" s="236" t="s">
        <v>1545</v>
      </c>
      <c r="V76" s="236" t="s">
        <v>1546</v>
      </c>
      <c r="W76" s="103"/>
      <c r="Y76" s="103"/>
      <c r="AA76" s="243">
        <f>IF(OR(J76="Fail",ISBLANK(J76)),INDEX('Issue Code Table'!C:C,MATCH(N:N,'Issue Code Table'!A:A,0)),IF(M76="Critical",6,IF(M76="Significant",5,IF(M76="Moderate",3,2))))</f>
        <v>5</v>
      </c>
    </row>
    <row r="77" spans="1:27" customFormat="1" ht="262.5" x14ac:dyDescent="0.35">
      <c r="A77" s="236" t="s">
        <v>3906</v>
      </c>
      <c r="B77" s="257" t="s">
        <v>526</v>
      </c>
      <c r="C77" s="22" t="s">
        <v>1348</v>
      </c>
      <c r="D77" s="236" t="s">
        <v>245</v>
      </c>
      <c r="E77" s="236" t="s">
        <v>1548</v>
      </c>
      <c r="F77" s="196" t="s">
        <v>3907</v>
      </c>
      <c r="G77" s="196" t="s">
        <v>3908</v>
      </c>
      <c r="H77" s="196" t="s">
        <v>1551</v>
      </c>
      <c r="I77" s="258"/>
      <c r="J77" s="242"/>
      <c r="K77" s="196" t="s">
        <v>1552</v>
      </c>
      <c r="L77" s="258"/>
      <c r="M77" s="258" t="s">
        <v>146</v>
      </c>
      <c r="N77" s="249" t="s">
        <v>380</v>
      </c>
      <c r="O77" s="241" t="s">
        <v>381</v>
      </c>
      <c r="P77" s="102"/>
      <c r="Q77" s="258" t="s">
        <v>1541</v>
      </c>
      <c r="R77" s="258" t="s">
        <v>1553</v>
      </c>
      <c r="S77" s="236" t="s">
        <v>1554</v>
      </c>
      <c r="T77" s="236" t="s">
        <v>3909</v>
      </c>
      <c r="U77" s="236" t="s">
        <v>3910</v>
      </c>
      <c r="V77" s="236" t="s">
        <v>1557</v>
      </c>
      <c r="W77" s="103"/>
      <c r="Y77" s="103"/>
      <c r="AA77" s="243">
        <f>IF(OR(J77="Fail",ISBLANK(J77)),INDEX('Issue Code Table'!C:C,MATCH(N:N,'Issue Code Table'!A:A,0)),IF(M77="Critical",6,IF(M77="Significant",5,IF(M77="Moderate",3,2))))</f>
        <v>5</v>
      </c>
    </row>
    <row r="78" spans="1:27" customFormat="1" ht="187.5" x14ac:dyDescent="0.35">
      <c r="A78" s="236" t="s">
        <v>3911</v>
      </c>
      <c r="B78" s="257" t="s">
        <v>373</v>
      </c>
      <c r="C78" s="22" t="s">
        <v>374</v>
      </c>
      <c r="D78" s="236" t="s">
        <v>245</v>
      </c>
      <c r="E78" s="236" t="s">
        <v>1559</v>
      </c>
      <c r="F78" s="196" t="s">
        <v>1560</v>
      </c>
      <c r="G78" s="196" t="s">
        <v>3912</v>
      </c>
      <c r="H78" s="196" t="s">
        <v>1562</v>
      </c>
      <c r="I78" s="258"/>
      <c r="J78" s="242"/>
      <c r="K78" s="196" t="s">
        <v>1563</v>
      </c>
      <c r="L78" s="258"/>
      <c r="M78" s="258" t="s">
        <v>157</v>
      </c>
      <c r="N78" s="249" t="s">
        <v>1564</v>
      </c>
      <c r="O78" s="241" t="s">
        <v>1565</v>
      </c>
      <c r="P78" s="102"/>
      <c r="Q78" s="258" t="s">
        <v>1566</v>
      </c>
      <c r="R78" s="258" t="s">
        <v>1567</v>
      </c>
      <c r="S78" s="236" t="s">
        <v>3066</v>
      </c>
      <c r="T78" s="236" t="s">
        <v>3913</v>
      </c>
      <c r="U78" s="236" t="s">
        <v>3914</v>
      </c>
      <c r="V78" s="236"/>
      <c r="W78" s="103"/>
      <c r="Y78" s="103"/>
      <c r="AA78" s="243">
        <f>IF(OR(J78="Fail",ISBLANK(J78)),INDEX('Issue Code Table'!C:C,MATCH(N:N,'Issue Code Table'!A:A,0)),IF(M78="Critical",6,IF(M78="Significant",5,IF(M78="Moderate",3,2))))</f>
        <v>4</v>
      </c>
    </row>
    <row r="79" spans="1:27" customFormat="1" ht="150" x14ac:dyDescent="0.35">
      <c r="A79" s="236" t="s">
        <v>3915</v>
      </c>
      <c r="B79" s="257" t="s">
        <v>373</v>
      </c>
      <c r="C79" s="22" t="s">
        <v>374</v>
      </c>
      <c r="D79" s="236" t="s">
        <v>245</v>
      </c>
      <c r="E79" s="236" t="s">
        <v>1572</v>
      </c>
      <c r="F79" s="196" t="s">
        <v>1573</v>
      </c>
      <c r="G79" s="196" t="s">
        <v>3916</v>
      </c>
      <c r="H79" s="196" t="s">
        <v>1575</v>
      </c>
      <c r="I79" s="258"/>
      <c r="J79" s="242"/>
      <c r="K79" s="196" t="s">
        <v>1576</v>
      </c>
      <c r="L79" s="258"/>
      <c r="M79" s="258" t="s">
        <v>146</v>
      </c>
      <c r="N79" s="249" t="s">
        <v>380</v>
      </c>
      <c r="O79" s="241" t="s">
        <v>381</v>
      </c>
      <c r="P79" s="102"/>
      <c r="Q79" s="258" t="s">
        <v>1566</v>
      </c>
      <c r="R79" s="258" t="s">
        <v>1577</v>
      </c>
      <c r="S79" s="236" t="s">
        <v>1578</v>
      </c>
      <c r="T79" s="236" t="s">
        <v>3917</v>
      </c>
      <c r="U79" s="236" t="s">
        <v>3073</v>
      </c>
      <c r="V79" s="236" t="s">
        <v>1581</v>
      </c>
      <c r="W79" s="103"/>
      <c r="Y79" s="103"/>
      <c r="AA79" s="243">
        <f>IF(OR(J79="Fail",ISBLANK(J79)),INDEX('Issue Code Table'!C:C,MATCH(N:N,'Issue Code Table'!A:A,0)),IF(M79="Critical",6,IF(M79="Significant",5,IF(M79="Moderate",3,2))))</f>
        <v>5</v>
      </c>
    </row>
    <row r="80" spans="1:27" customFormat="1" ht="137.5" x14ac:dyDescent="0.35">
      <c r="A80" s="236" t="s">
        <v>3918</v>
      </c>
      <c r="B80" s="257" t="s">
        <v>373</v>
      </c>
      <c r="C80" s="22" t="s">
        <v>374</v>
      </c>
      <c r="D80" s="236" t="s">
        <v>245</v>
      </c>
      <c r="E80" s="236" t="s">
        <v>1583</v>
      </c>
      <c r="F80" s="196" t="s">
        <v>1584</v>
      </c>
      <c r="G80" s="196" t="s">
        <v>3919</v>
      </c>
      <c r="H80" s="196" t="s">
        <v>1586</v>
      </c>
      <c r="I80" s="258"/>
      <c r="J80" s="242"/>
      <c r="K80" s="196" t="s">
        <v>1587</v>
      </c>
      <c r="L80" s="258"/>
      <c r="M80" s="258" t="s">
        <v>146</v>
      </c>
      <c r="N80" s="249" t="s">
        <v>380</v>
      </c>
      <c r="O80" s="241" t="s">
        <v>381</v>
      </c>
      <c r="P80" s="102"/>
      <c r="Q80" s="258" t="s">
        <v>1566</v>
      </c>
      <c r="R80" s="258" t="s">
        <v>1588</v>
      </c>
      <c r="S80" s="236" t="s">
        <v>1589</v>
      </c>
      <c r="T80" s="236" t="s">
        <v>3920</v>
      </c>
      <c r="U80" s="236" t="s">
        <v>3078</v>
      </c>
      <c r="V80" s="236" t="s">
        <v>1592</v>
      </c>
      <c r="W80" s="103"/>
      <c r="Y80" s="103"/>
      <c r="AA80" s="243">
        <f>IF(OR(J80="Fail",ISBLANK(J80)),INDEX('Issue Code Table'!C:C,MATCH(N:N,'Issue Code Table'!A:A,0)),IF(M80="Critical",6,IF(M80="Significant",5,IF(M80="Moderate",3,2))))</f>
        <v>5</v>
      </c>
    </row>
    <row r="81" spans="1:27" customFormat="1" ht="137.5" x14ac:dyDescent="0.35">
      <c r="A81" s="236" t="s">
        <v>3921</v>
      </c>
      <c r="B81" s="257" t="s">
        <v>373</v>
      </c>
      <c r="C81" s="22" t="s">
        <v>374</v>
      </c>
      <c r="D81" s="236" t="s">
        <v>245</v>
      </c>
      <c r="E81" s="236" t="s">
        <v>1594</v>
      </c>
      <c r="F81" s="196" t="s">
        <v>1595</v>
      </c>
      <c r="G81" s="196" t="s">
        <v>3922</v>
      </c>
      <c r="H81" s="196" t="s">
        <v>1597</v>
      </c>
      <c r="I81" s="258"/>
      <c r="J81" s="242"/>
      <c r="K81" s="196" t="s">
        <v>1598</v>
      </c>
      <c r="L81" s="258"/>
      <c r="M81" s="258" t="s">
        <v>146</v>
      </c>
      <c r="N81" s="249" t="s">
        <v>380</v>
      </c>
      <c r="O81" s="241" t="s">
        <v>381</v>
      </c>
      <c r="P81" s="102"/>
      <c r="Q81" s="258" t="s">
        <v>1566</v>
      </c>
      <c r="R81" s="258" t="s">
        <v>1599</v>
      </c>
      <c r="S81" s="236" t="s">
        <v>1589</v>
      </c>
      <c r="T81" s="236" t="s">
        <v>3923</v>
      </c>
      <c r="U81" s="236" t="s">
        <v>3083</v>
      </c>
      <c r="V81" s="236" t="s">
        <v>1602</v>
      </c>
      <c r="W81" s="103"/>
      <c r="Y81" s="103"/>
      <c r="AA81" s="243">
        <f>IF(OR(J81="Fail",ISBLANK(J81)),INDEX('Issue Code Table'!C:C,MATCH(N:N,'Issue Code Table'!A:A,0)),IF(M81="Critical",6,IF(M81="Significant",5,IF(M81="Moderate",3,2))))</f>
        <v>5</v>
      </c>
    </row>
    <row r="82" spans="1:27" customFormat="1" ht="137.5" x14ac:dyDescent="0.35">
      <c r="A82" s="236" t="s">
        <v>3924</v>
      </c>
      <c r="B82" s="257" t="s">
        <v>373</v>
      </c>
      <c r="C82" s="22" t="s">
        <v>374</v>
      </c>
      <c r="D82" s="236" t="s">
        <v>245</v>
      </c>
      <c r="E82" s="236" t="s">
        <v>1604</v>
      </c>
      <c r="F82" s="196" t="s">
        <v>1605</v>
      </c>
      <c r="G82" s="196" t="s">
        <v>3925</v>
      </c>
      <c r="H82" s="196" t="s">
        <v>1607</v>
      </c>
      <c r="I82" s="258"/>
      <c r="J82" s="242"/>
      <c r="K82" s="196" t="s">
        <v>1608</v>
      </c>
      <c r="L82" s="258"/>
      <c r="M82" s="258" t="s">
        <v>146</v>
      </c>
      <c r="N82" s="249" t="s">
        <v>380</v>
      </c>
      <c r="O82" s="241" t="s">
        <v>381</v>
      </c>
      <c r="P82" s="102"/>
      <c r="Q82" s="258" t="s">
        <v>1566</v>
      </c>
      <c r="R82" s="258" t="s">
        <v>1609</v>
      </c>
      <c r="S82" s="236" t="s">
        <v>1589</v>
      </c>
      <c r="T82" s="236" t="s">
        <v>3926</v>
      </c>
      <c r="U82" s="236" t="s">
        <v>3088</v>
      </c>
      <c r="V82" s="236" t="s">
        <v>1612</v>
      </c>
      <c r="W82" s="103"/>
      <c r="Y82" s="103"/>
      <c r="AA82" s="243">
        <f>IF(OR(J82="Fail",ISBLANK(J82)),INDEX('Issue Code Table'!C:C,MATCH(N:N,'Issue Code Table'!A:A,0)),IF(M82="Critical",6,IF(M82="Significant",5,IF(M82="Moderate",3,2))))</f>
        <v>5</v>
      </c>
    </row>
    <row r="83" spans="1:27" customFormat="1" ht="150" x14ac:dyDescent="0.35">
      <c r="A83" s="236" t="s">
        <v>3927</v>
      </c>
      <c r="B83" s="257" t="s">
        <v>373</v>
      </c>
      <c r="C83" s="22" t="s">
        <v>374</v>
      </c>
      <c r="D83" s="236" t="s">
        <v>245</v>
      </c>
      <c r="E83" s="236" t="s">
        <v>1614</v>
      </c>
      <c r="F83" s="196" t="s">
        <v>1615</v>
      </c>
      <c r="G83" s="196" t="s">
        <v>3928</v>
      </c>
      <c r="H83" s="196" t="s">
        <v>1617</v>
      </c>
      <c r="I83" s="258"/>
      <c r="J83" s="242"/>
      <c r="K83" s="196" t="s">
        <v>1618</v>
      </c>
      <c r="L83" s="258"/>
      <c r="M83" s="258" t="s">
        <v>146</v>
      </c>
      <c r="N83" s="249" t="s">
        <v>380</v>
      </c>
      <c r="O83" s="241" t="s">
        <v>381</v>
      </c>
      <c r="P83" s="102"/>
      <c r="Q83" s="258" t="s">
        <v>1566</v>
      </c>
      <c r="R83" s="258" t="s">
        <v>1619</v>
      </c>
      <c r="S83" s="236" t="s">
        <v>1589</v>
      </c>
      <c r="T83" s="236" t="s">
        <v>3929</v>
      </c>
      <c r="U83" s="236" t="s">
        <v>3093</v>
      </c>
      <c r="V83" s="236" t="s">
        <v>1622</v>
      </c>
      <c r="W83" s="103"/>
      <c r="Y83" s="103"/>
      <c r="AA83" s="243">
        <f>IF(OR(J83="Fail",ISBLANK(J83)),INDEX('Issue Code Table'!C:C,MATCH(N:N,'Issue Code Table'!A:A,0)),IF(M83="Critical",6,IF(M83="Significant",5,IF(M83="Moderate",3,2))))</f>
        <v>5</v>
      </c>
    </row>
    <row r="84" spans="1:27" customFormat="1" ht="150" x14ac:dyDescent="0.35">
      <c r="A84" s="236" t="s">
        <v>3930</v>
      </c>
      <c r="B84" s="257" t="s">
        <v>373</v>
      </c>
      <c r="C84" s="22" t="s">
        <v>374</v>
      </c>
      <c r="D84" s="236" t="s">
        <v>245</v>
      </c>
      <c r="E84" s="236" t="s">
        <v>1624</v>
      </c>
      <c r="F84" s="196" t="s">
        <v>3931</v>
      </c>
      <c r="G84" s="196" t="s">
        <v>3932</v>
      </c>
      <c r="H84" s="196" t="s">
        <v>1627</v>
      </c>
      <c r="I84" s="258"/>
      <c r="J84" s="242"/>
      <c r="K84" s="196" t="s">
        <v>1628</v>
      </c>
      <c r="L84" s="258"/>
      <c r="M84" s="258" t="s">
        <v>146</v>
      </c>
      <c r="N84" s="249" t="s">
        <v>380</v>
      </c>
      <c r="O84" s="241" t="s">
        <v>381</v>
      </c>
      <c r="P84" s="102"/>
      <c r="Q84" s="258" t="s">
        <v>1566</v>
      </c>
      <c r="R84" s="258" t="s">
        <v>1629</v>
      </c>
      <c r="S84" s="236" t="s">
        <v>1589</v>
      </c>
      <c r="T84" s="236" t="s">
        <v>3933</v>
      </c>
      <c r="U84" s="236" t="s">
        <v>3934</v>
      </c>
      <c r="V84" s="236" t="s">
        <v>1632</v>
      </c>
      <c r="W84" s="103"/>
      <c r="Y84" s="103"/>
      <c r="AA84" s="243">
        <f>IF(OR(J84="Fail",ISBLANK(J84)),INDEX('Issue Code Table'!C:C,MATCH(N:N,'Issue Code Table'!A:A,0)),IF(M84="Critical",6,IF(M84="Significant",5,IF(M84="Moderate",3,2))))</f>
        <v>5</v>
      </c>
    </row>
    <row r="85" spans="1:27" customFormat="1" ht="250" x14ac:dyDescent="0.35">
      <c r="A85" s="236" t="s">
        <v>3935</v>
      </c>
      <c r="B85" s="257" t="s">
        <v>282</v>
      </c>
      <c r="C85" s="22" t="s">
        <v>283</v>
      </c>
      <c r="D85" s="236" t="s">
        <v>245</v>
      </c>
      <c r="E85" s="236" t="s">
        <v>3100</v>
      </c>
      <c r="F85" s="196" t="s">
        <v>3936</v>
      </c>
      <c r="G85" s="196" t="s">
        <v>3937</v>
      </c>
      <c r="H85" s="196" t="s">
        <v>1637</v>
      </c>
      <c r="I85" s="258"/>
      <c r="J85" s="242"/>
      <c r="K85" s="196" t="s">
        <v>3938</v>
      </c>
      <c r="L85" s="258"/>
      <c r="M85" s="258" t="s">
        <v>146</v>
      </c>
      <c r="N85" s="249" t="s">
        <v>380</v>
      </c>
      <c r="O85" s="241" t="s">
        <v>381</v>
      </c>
      <c r="P85" s="102"/>
      <c r="Q85" s="258" t="s">
        <v>1566</v>
      </c>
      <c r="R85" s="258" t="s">
        <v>1639</v>
      </c>
      <c r="S85" s="236" t="s">
        <v>1640</v>
      </c>
      <c r="T85" s="236" t="s">
        <v>3939</v>
      </c>
      <c r="U85" s="236" t="s">
        <v>3940</v>
      </c>
      <c r="V85" s="236" t="s">
        <v>3941</v>
      </c>
      <c r="W85" s="103"/>
      <c r="Y85" s="103"/>
      <c r="AA85" s="243">
        <f>IF(OR(J85="Fail",ISBLANK(J85)),INDEX('Issue Code Table'!C:C,MATCH(N:N,'Issue Code Table'!A:A,0)),IF(M85="Critical",6,IF(M85="Significant",5,IF(M85="Moderate",3,2))))</f>
        <v>5</v>
      </c>
    </row>
    <row r="86" spans="1:27" customFormat="1" ht="250" x14ac:dyDescent="0.35">
      <c r="A86" s="236" t="s">
        <v>3942</v>
      </c>
      <c r="B86" s="257" t="s">
        <v>282</v>
      </c>
      <c r="C86" s="22" t="s">
        <v>283</v>
      </c>
      <c r="D86" s="236" t="s">
        <v>245</v>
      </c>
      <c r="E86" s="236" t="s">
        <v>3108</v>
      </c>
      <c r="F86" s="196" t="s">
        <v>3943</v>
      </c>
      <c r="G86" s="196" t="s">
        <v>3944</v>
      </c>
      <c r="H86" s="196" t="s">
        <v>3945</v>
      </c>
      <c r="I86" s="258"/>
      <c r="J86" s="242"/>
      <c r="K86" s="196" t="s">
        <v>3946</v>
      </c>
      <c r="L86" s="258"/>
      <c r="M86" s="258" t="s">
        <v>146</v>
      </c>
      <c r="N86" s="285" t="s">
        <v>251</v>
      </c>
      <c r="O86" s="241" t="s">
        <v>252</v>
      </c>
      <c r="P86" s="102"/>
      <c r="Q86" s="258" t="s">
        <v>1566</v>
      </c>
      <c r="R86" s="258" t="s">
        <v>3947</v>
      </c>
      <c r="S86" s="236" t="s">
        <v>3113</v>
      </c>
      <c r="T86" s="236" t="s">
        <v>3948</v>
      </c>
      <c r="U86" s="236" t="s">
        <v>3949</v>
      </c>
      <c r="V86" s="236" t="s">
        <v>3950</v>
      </c>
      <c r="W86" s="103"/>
      <c r="Y86" s="103"/>
      <c r="AA86" s="243">
        <f>IF(OR(J86="Fail",ISBLANK(J86)),INDEX('Issue Code Table'!C:C,MATCH(N:N,'Issue Code Table'!A:A,0)),IF(M86="Critical",6,IF(M86="Significant",5,IF(M86="Moderate",3,2))))</f>
        <v>5</v>
      </c>
    </row>
    <row r="87" spans="1:27" customFormat="1" ht="125" x14ac:dyDescent="0.35">
      <c r="A87" s="236" t="s">
        <v>3951</v>
      </c>
      <c r="B87" s="257" t="s">
        <v>373</v>
      </c>
      <c r="C87" s="22" t="s">
        <v>374</v>
      </c>
      <c r="D87" s="236" t="s">
        <v>245</v>
      </c>
      <c r="E87" s="236" t="s">
        <v>1645</v>
      </c>
      <c r="F87" s="196" t="s">
        <v>1646</v>
      </c>
      <c r="G87" s="196" t="s">
        <v>3952</v>
      </c>
      <c r="H87" s="196" t="s">
        <v>1648</v>
      </c>
      <c r="I87" s="258"/>
      <c r="J87" s="242"/>
      <c r="K87" s="196" t="s">
        <v>1649</v>
      </c>
      <c r="L87" s="258"/>
      <c r="M87" s="258" t="s">
        <v>146</v>
      </c>
      <c r="N87" s="249" t="s">
        <v>380</v>
      </c>
      <c r="O87" s="241" t="s">
        <v>381</v>
      </c>
      <c r="P87" s="102"/>
      <c r="Q87" s="258" t="s">
        <v>1650</v>
      </c>
      <c r="R87" s="258" t="s">
        <v>1651</v>
      </c>
      <c r="S87" s="236" t="s">
        <v>1652</v>
      </c>
      <c r="T87" s="236" t="s">
        <v>3953</v>
      </c>
      <c r="U87" s="236" t="s">
        <v>3123</v>
      </c>
      <c r="V87" s="236" t="s">
        <v>1655</v>
      </c>
      <c r="W87" s="103"/>
      <c r="Y87" s="103"/>
      <c r="AA87" s="243">
        <f>IF(OR(J87="Fail",ISBLANK(J87)),INDEX('Issue Code Table'!C:C,MATCH(N:N,'Issue Code Table'!A:A,0)),IF(M87="Critical",6,IF(M87="Significant",5,IF(M87="Moderate",3,2))))</f>
        <v>5</v>
      </c>
    </row>
    <row r="88" spans="1:27" customFormat="1" ht="409.5" x14ac:dyDescent="0.35">
      <c r="A88" s="236" t="s">
        <v>3954</v>
      </c>
      <c r="B88" s="257" t="s">
        <v>373</v>
      </c>
      <c r="C88" s="22" t="s">
        <v>374</v>
      </c>
      <c r="D88" s="236" t="s">
        <v>245</v>
      </c>
      <c r="E88" s="236" t="s">
        <v>3955</v>
      </c>
      <c r="F88" s="196" t="s">
        <v>3210</v>
      </c>
      <c r="G88" s="196" t="s">
        <v>3956</v>
      </c>
      <c r="H88" s="196" t="s">
        <v>3957</v>
      </c>
      <c r="I88" s="258"/>
      <c r="J88" s="242"/>
      <c r="K88" s="196" t="s">
        <v>3958</v>
      </c>
      <c r="L88" s="258"/>
      <c r="M88" s="258" t="s">
        <v>146</v>
      </c>
      <c r="N88" s="290" t="s">
        <v>1112</v>
      </c>
      <c r="O88" s="241" t="s">
        <v>1113</v>
      </c>
      <c r="P88" s="102"/>
      <c r="Q88" s="258" t="s">
        <v>1650</v>
      </c>
      <c r="R88" s="258" t="s">
        <v>1663</v>
      </c>
      <c r="S88" s="236" t="s">
        <v>3214</v>
      </c>
      <c r="T88" s="236" t="s">
        <v>3959</v>
      </c>
      <c r="U88" s="236" t="s">
        <v>3960</v>
      </c>
      <c r="V88" s="236" t="s">
        <v>3217</v>
      </c>
      <c r="W88" s="103"/>
      <c r="Y88" s="103"/>
      <c r="AA88" s="243">
        <f>IF(OR(J88="Fail",ISBLANK(J88)),INDEX('Issue Code Table'!C:C,MATCH(N:N,'Issue Code Table'!A:A,0)),IF(M88="Critical",6,IF(M88="Significant",5,IF(M88="Moderate",3,2))))</f>
        <v>5</v>
      </c>
    </row>
    <row r="89" spans="1:27" customFormat="1" ht="409.5" x14ac:dyDescent="0.35">
      <c r="A89" s="236" t="s">
        <v>3961</v>
      </c>
      <c r="B89" s="257" t="s">
        <v>373</v>
      </c>
      <c r="C89" s="22" t="s">
        <v>374</v>
      </c>
      <c r="D89" s="236" t="s">
        <v>245</v>
      </c>
      <c r="E89" s="236" t="s">
        <v>3254</v>
      </c>
      <c r="F89" s="196" t="s">
        <v>3255</v>
      </c>
      <c r="G89" s="196" t="s">
        <v>3962</v>
      </c>
      <c r="H89" s="196" t="s">
        <v>3963</v>
      </c>
      <c r="I89" s="258"/>
      <c r="J89" s="242"/>
      <c r="K89" s="196" t="s">
        <v>3964</v>
      </c>
      <c r="L89" s="258"/>
      <c r="M89" s="258" t="s">
        <v>146</v>
      </c>
      <c r="N89" s="290" t="s">
        <v>1112</v>
      </c>
      <c r="O89" s="241" t="s">
        <v>1113</v>
      </c>
      <c r="P89" s="102"/>
      <c r="Q89" s="258" t="s">
        <v>1650</v>
      </c>
      <c r="R89" s="258" t="s">
        <v>1674</v>
      </c>
      <c r="S89" s="236" t="s">
        <v>3259</v>
      </c>
      <c r="T89" s="236" t="s">
        <v>3965</v>
      </c>
      <c r="U89" s="236" t="s">
        <v>3966</v>
      </c>
      <c r="V89" s="236" t="s">
        <v>3262</v>
      </c>
      <c r="W89" s="103"/>
      <c r="Y89" s="103"/>
      <c r="AA89" s="243">
        <f>IF(OR(J89="Fail",ISBLANK(J89)),INDEX('Issue Code Table'!C:C,MATCH(N:N,'Issue Code Table'!A:A,0)),IF(M89="Critical",6,IF(M89="Significant",5,IF(M89="Moderate",3,2))))</f>
        <v>5</v>
      </c>
    </row>
    <row r="90" spans="1:27" customFormat="1" ht="409.5" x14ac:dyDescent="0.35">
      <c r="A90" s="236" t="s">
        <v>3967</v>
      </c>
      <c r="B90" s="257" t="s">
        <v>282</v>
      </c>
      <c r="C90" s="22" t="s">
        <v>283</v>
      </c>
      <c r="D90" s="236" t="s">
        <v>245</v>
      </c>
      <c r="E90" s="236" t="s">
        <v>1806</v>
      </c>
      <c r="F90" s="196" t="s">
        <v>3968</v>
      </c>
      <c r="G90" s="196" t="s">
        <v>3969</v>
      </c>
      <c r="H90" s="196" t="s">
        <v>1809</v>
      </c>
      <c r="I90" s="258"/>
      <c r="J90" s="242"/>
      <c r="K90" s="196" t="s">
        <v>1810</v>
      </c>
      <c r="L90" s="258"/>
      <c r="M90" s="258" t="s">
        <v>146</v>
      </c>
      <c r="N90" s="249" t="s">
        <v>380</v>
      </c>
      <c r="O90" s="241" t="s">
        <v>381</v>
      </c>
      <c r="P90" s="102"/>
      <c r="Q90" s="258" t="s">
        <v>1650</v>
      </c>
      <c r="R90" s="258" t="s">
        <v>1684</v>
      </c>
      <c r="S90" s="236" t="s">
        <v>1812</v>
      </c>
      <c r="T90" s="236" t="s">
        <v>3970</v>
      </c>
      <c r="U90" s="236" t="s">
        <v>3971</v>
      </c>
      <c r="V90" s="236" t="s">
        <v>1815</v>
      </c>
      <c r="W90" s="103"/>
      <c r="Y90" s="103"/>
      <c r="AA90" s="243">
        <f>IF(OR(J90="Fail",ISBLANK(J90)),INDEX('Issue Code Table'!C:C,MATCH(N:N,'Issue Code Table'!A:A,0)),IF(M90="Critical",6,IF(M90="Significant",5,IF(M90="Moderate",3,2))))</f>
        <v>5</v>
      </c>
    </row>
    <row r="91" spans="1:27" customFormat="1" ht="175" x14ac:dyDescent="0.35">
      <c r="A91" s="236" t="s">
        <v>3972</v>
      </c>
      <c r="B91" s="257" t="s">
        <v>3653</v>
      </c>
      <c r="C91" s="22" t="s">
        <v>2984</v>
      </c>
      <c r="D91" s="236" t="s">
        <v>245</v>
      </c>
      <c r="E91" s="236" t="s">
        <v>3973</v>
      </c>
      <c r="F91" s="196" t="s">
        <v>3974</v>
      </c>
      <c r="G91" s="196" t="s">
        <v>3975</v>
      </c>
      <c r="H91" s="196" t="s">
        <v>3976</v>
      </c>
      <c r="I91" s="258"/>
      <c r="J91" s="242"/>
      <c r="K91" s="196" t="s">
        <v>3977</v>
      </c>
      <c r="L91" s="258"/>
      <c r="M91" s="258" t="s">
        <v>157</v>
      </c>
      <c r="N91" s="285" t="s">
        <v>1449</v>
      </c>
      <c r="O91" s="241" t="s">
        <v>3057</v>
      </c>
      <c r="P91" s="102"/>
      <c r="Q91" s="258" t="s">
        <v>1650</v>
      </c>
      <c r="R91" s="258" t="s">
        <v>1698</v>
      </c>
      <c r="S91" s="236" t="s">
        <v>3278</v>
      </c>
      <c r="T91" s="236" t="s">
        <v>3978</v>
      </c>
      <c r="U91" s="236" t="s">
        <v>3979</v>
      </c>
      <c r="V91" s="236"/>
      <c r="W91" s="103"/>
      <c r="Y91" s="103"/>
      <c r="AA91" s="243">
        <f>IF(OR(J91="Fail",ISBLANK(J91)),INDEX('Issue Code Table'!C:C,MATCH(N:N,'Issue Code Table'!A:A,0)),IF(M91="Critical",6,IF(M91="Significant",5,IF(M91="Moderate",3,2))))</f>
        <v>5</v>
      </c>
    </row>
    <row r="92" spans="1:27" customFormat="1" ht="87.5" x14ac:dyDescent="0.35">
      <c r="A92" s="236" t="s">
        <v>3980</v>
      </c>
      <c r="B92" s="257" t="s">
        <v>526</v>
      </c>
      <c r="C92" s="22" t="s">
        <v>1348</v>
      </c>
      <c r="D92" s="236" t="s">
        <v>245</v>
      </c>
      <c r="E92" s="236" t="s">
        <v>1690</v>
      </c>
      <c r="F92" s="196" t="s">
        <v>1691</v>
      </c>
      <c r="G92" s="196" t="s">
        <v>3981</v>
      </c>
      <c r="H92" s="196" t="s">
        <v>1693</v>
      </c>
      <c r="I92" s="258"/>
      <c r="J92" s="242"/>
      <c r="K92" s="196" t="s">
        <v>1694</v>
      </c>
      <c r="L92" s="258" t="s">
        <v>1695</v>
      </c>
      <c r="M92" s="258" t="s">
        <v>146</v>
      </c>
      <c r="N92" s="249" t="s">
        <v>1696</v>
      </c>
      <c r="O92" s="241" t="s">
        <v>1697</v>
      </c>
      <c r="P92" s="102"/>
      <c r="Q92" s="258" t="s">
        <v>1650</v>
      </c>
      <c r="R92" s="258" t="s">
        <v>1720</v>
      </c>
      <c r="S92" s="236" t="s">
        <v>3982</v>
      </c>
      <c r="T92" s="236" t="s">
        <v>3983</v>
      </c>
      <c r="U92" s="236" t="s">
        <v>3984</v>
      </c>
      <c r="V92" s="236" t="s">
        <v>1702</v>
      </c>
      <c r="W92" s="103"/>
      <c r="Y92" s="103"/>
      <c r="AA92" s="243">
        <f>IF(OR(J92="Fail",ISBLANK(J92)),INDEX('Issue Code Table'!C:C,MATCH(N:N,'Issue Code Table'!A:A,0)),IF(M92="Critical",6,IF(M92="Significant",5,IF(M92="Moderate",3,2))))</f>
        <v>5</v>
      </c>
    </row>
    <row r="93" spans="1:27" customFormat="1" ht="87.5" x14ac:dyDescent="0.35">
      <c r="A93" s="236" t="s">
        <v>3985</v>
      </c>
      <c r="B93" s="257" t="s">
        <v>526</v>
      </c>
      <c r="C93" s="22" t="s">
        <v>1348</v>
      </c>
      <c r="D93" s="236" t="s">
        <v>245</v>
      </c>
      <c r="E93" s="236" t="s">
        <v>1704</v>
      </c>
      <c r="F93" s="196" t="s">
        <v>3986</v>
      </c>
      <c r="G93" s="196" t="s">
        <v>3987</v>
      </c>
      <c r="H93" s="196" t="s">
        <v>1707</v>
      </c>
      <c r="I93" s="258"/>
      <c r="J93" s="242"/>
      <c r="K93" s="196" t="s">
        <v>1708</v>
      </c>
      <c r="L93" s="258"/>
      <c r="M93" s="258" t="s">
        <v>146</v>
      </c>
      <c r="N93" s="249" t="s">
        <v>380</v>
      </c>
      <c r="O93" s="241" t="s">
        <v>381</v>
      </c>
      <c r="P93" s="102"/>
      <c r="Q93" s="258" t="s">
        <v>1650</v>
      </c>
      <c r="R93" s="258" t="s">
        <v>1734</v>
      </c>
      <c r="S93" s="236" t="s">
        <v>1710</v>
      </c>
      <c r="T93" s="236" t="s">
        <v>3988</v>
      </c>
      <c r="U93" s="236" t="s">
        <v>3989</v>
      </c>
      <c r="V93" s="236" t="s">
        <v>1713</v>
      </c>
      <c r="W93" s="103"/>
      <c r="Y93" s="103"/>
      <c r="AA93" s="243">
        <f>IF(OR(J93="Fail",ISBLANK(J93)),INDEX('Issue Code Table'!C:C,MATCH(N:N,'Issue Code Table'!A:A,0)),IF(M93="Critical",6,IF(M93="Significant",5,IF(M93="Moderate",3,2))))</f>
        <v>5</v>
      </c>
    </row>
    <row r="94" spans="1:27" customFormat="1" ht="87.5" x14ac:dyDescent="0.35">
      <c r="A94" s="236" t="s">
        <v>3990</v>
      </c>
      <c r="B94" s="257" t="s">
        <v>526</v>
      </c>
      <c r="C94" s="22" t="s">
        <v>1348</v>
      </c>
      <c r="D94" s="236" t="s">
        <v>245</v>
      </c>
      <c r="E94" s="236" t="s">
        <v>1715</v>
      </c>
      <c r="F94" s="196" t="s">
        <v>3991</v>
      </c>
      <c r="G94" s="196" t="s">
        <v>3992</v>
      </c>
      <c r="H94" s="196" t="s">
        <v>1718</v>
      </c>
      <c r="I94" s="258"/>
      <c r="J94" s="242"/>
      <c r="K94" s="196" t="s">
        <v>1719</v>
      </c>
      <c r="L94" s="258"/>
      <c r="M94" s="258" t="s">
        <v>146</v>
      </c>
      <c r="N94" s="249" t="s">
        <v>380</v>
      </c>
      <c r="O94" s="241" t="s">
        <v>381</v>
      </c>
      <c r="P94" s="102"/>
      <c r="Q94" s="258" t="s">
        <v>1650</v>
      </c>
      <c r="R94" s="258" t="s">
        <v>1746</v>
      </c>
      <c r="S94" s="236" t="s">
        <v>3128</v>
      </c>
      <c r="T94" s="236" t="s">
        <v>3993</v>
      </c>
      <c r="U94" s="236" t="s">
        <v>3994</v>
      </c>
      <c r="V94" s="236" t="s">
        <v>1724</v>
      </c>
      <c r="W94" s="103"/>
      <c r="Y94" s="103"/>
      <c r="AA94" s="243">
        <f>IF(OR(J94="Fail",ISBLANK(J94)),INDEX('Issue Code Table'!C:C,MATCH(N:N,'Issue Code Table'!A:A,0)),IF(M94="Critical",6,IF(M94="Significant",5,IF(M94="Moderate",3,2))))</f>
        <v>5</v>
      </c>
    </row>
    <row r="95" spans="1:27" customFormat="1" ht="87.5" x14ac:dyDescent="0.35">
      <c r="A95" s="236" t="s">
        <v>3995</v>
      </c>
      <c r="B95" s="257" t="s">
        <v>3996</v>
      </c>
      <c r="C95" s="22" t="s">
        <v>3997</v>
      </c>
      <c r="D95" s="236" t="s">
        <v>245</v>
      </c>
      <c r="E95" s="236" t="s">
        <v>1727</v>
      </c>
      <c r="F95" s="196" t="s">
        <v>3998</v>
      </c>
      <c r="G95" s="196" t="s">
        <v>3999</v>
      </c>
      <c r="H95" s="196" t="s">
        <v>1730</v>
      </c>
      <c r="I95" s="258"/>
      <c r="J95" s="242"/>
      <c r="K95" s="196" t="s">
        <v>1731</v>
      </c>
      <c r="L95" s="258"/>
      <c r="M95" s="258" t="s">
        <v>146</v>
      </c>
      <c r="N95" s="249" t="s">
        <v>1732</v>
      </c>
      <c r="O95" s="241" t="s">
        <v>1733</v>
      </c>
      <c r="P95" s="102"/>
      <c r="Q95" s="258" t="s">
        <v>1650</v>
      </c>
      <c r="R95" s="258" t="s">
        <v>1757</v>
      </c>
      <c r="S95" s="236" t="s">
        <v>4000</v>
      </c>
      <c r="T95" s="236" t="s">
        <v>4001</v>
      </c>
      <c r="U95" s="236" t="s">
        <v>4002</v>
      </c>
      <c r="V95" s="236" t="s">
        <v>3140</v>
      </c>
      <c r="W95" s="103"/>
      <c r="Y95" s="103"/>
      <c r="AA95" s="243">
        <f>IF(OR(J95="Fail",ISBLANK(J95)),INDEX('Issue Code Table'!C:C,MATCH(N:N,'Issue Code Table'!A:A,0)),IF(M95="Critical",6,IF(M95="Significant",5,IF(M95="Moderate",3,2))))</f>
        <v>6</v>
      </c>
    </row>
    <row r="96" spans="1:27" customFormat="1" ht="87.5" x14ac:dyDescent="0.35">
      <c r="A96" s="236" t="s">
        <v>4003</v>
      </c>
      <c r="B96" s="257" t="s">
        <v>542</v>
      </c>
      <c r="C96" s="22" t="s">
        <v>543</v>
      </c>
      <c r="D96" s="236" t="s">
        <v>245</v>
      </c>
      <c r="E96" s="236" t="s">
        <v>1726</v>
      </c>
      <c r="F96" s="196" t="s">
        <v>1741</v>
      </c>
      <c r="G96" s="196" t="s">
        <v>4004</v>
      </c>
      <c r="H96" s="196" t="s">
        <v>1743</v>
      </c>
      <c r="I96" s="258"/>
      <c r="J96" s="242"/>
      <c r="K96" s="196" t="s">
        <v>1744</v>
      </c>
      <c r="L96" s="258" t="s">
        <v>1745</v>
      </c>
      <c r="M96" s="258" t="s">
        <v>146</v>
      </c>
      <c r="N96" s="249" t="s">
        <v>533</v>
      </c>
      <c r="O96" s="241" t="s">
        <v>534</v>
      </c>
      <c r="P96" s="102"/>
      <c r="Q96" s="258" t="s">
        <v>1650</v>
      </c>
      <c r="R96" s="258" t="s">
        <v>1772</v>
      </c>
      <c r="S96" s="236" t="s">
        <v>1747</v>
      </c>
      <c r="T96" s="236" t="s">
        <v>4005</v>
      </c>
      <c r="U96" s="236" t="s">
        <v>4006</v>
      </c>
      <c r="V96" s="236" t="s">
        <v>1750</v>
      </c>
      <c r="W96" s="103"/>
      <c r="Y96" s="103"/>
      <c r="AA96" s="243">
        <f>IF(OR(J96="Fail",ISBLANK(J96)),INDEX('Issue Code Table'!C:C,MATCH(N:N,'Issue Code Table'!A:A,0)),IF(M96="Critical",6,IF(M96="Significant",5,IF(M96="Moderate",3,2))))</f>
        <v>7</v>
      </c>
    </row>
    <row r="97" spans="1:27" customFormat="1" ht="87.5" x14ac:dyDescent="0.35">
      <c r="A97" s="236" t="s">
        <v>4007</v>
      </c>
      <c r="B97" s="257" t="s">
        <v>373</v>
      </c>
      <c r="C97" s="22" t="s">
        <v>374</v>
      </c>
      <c r="D97" s="236" t="s">
        <v>245</v>
      </c>
      <c r="E97" s="236" t="s">
        <v>3148</v>
      </c>
      <c r="F97" s="196" t="s">
        <v>1753</v>
      </c>
      <c r="G97" s="196" t="s">
        <v>4008</v>
      </c>
      <c r="H97" s="196" t="s">
        <v>1755</v>
      </c>
      <c r="I97" s="258"/>
      <c r="J97" s="242"/>
      <c r="K97" s="196" t="s">
        <v>1756</v>
      </c>
      <c r="L97" s="258"/>
      <c r="M97" s="258" t="s">
        <v>146</v>
      </c>
      <c r="N97" s="249" t="s">
        <v>251</v>
      </c>
      <c r="O97" s="241" t="s">
        <v>252</v>
      </c>
      <c r="P97" s="102"/>
      <c r="Q97" s="258" t="s">
        <v>1650</v>
      </c>
      <c r="R97" s="258" t="s">
        <v>1788</v>
      </c>
      <c r="S97" s="236" t="s">
        <v>3152</v>
      </c>
      <c r="T97" s="236" t="s">
        <v>4009</v>
      </c>
      <c r="U97" s="236" t="s">
        <v>4010</v>
      </c>
      <c r="V97" s="236" t="s">
        <v>3155</v>
      </c>
      <c r="W97" s="103"/>
      <c r="Y97" s="103"/>
      <c r="AA97" s="243">
        <f>IF(OR(J97="Fail",ISBLANK(J97)),INDEX('Issue Code Table'!C:C,MATCH(N:N,'Issue Code Table'!A:A,0)),IF(M97="Critical",6,IF(M97="Significant",5,IF(M97="Moderate",3,2))))</f>
        <v>5</v>
      </c>
    </row>
    <row r="98" spans="1:27" customFormat="1" ht="409.5" x14ac:dyDescent="0.35">
      <c r="A98" s="236" t="s">
        <v>4011</v>
      </c>
      <c r="B98" s="257" t="s">
        <v>3157</v>
      </c>
      <c r="C98" s="22" t="s">
        <v>3158</v>
      </c>
      <c r="D98" s="236" t="s">
        <v>245</v>
      </c>
      <c r="E98" s="236" t="s">
        <v>4012</v>
      </c>
      <c r="F98" s="196" t="s">
        <v>4013</v>
      </c>
      <c r="G98" s="196" t="s">
        <v>4014</v>
      </c>
      <c r="H98" s="196" t="s">
        <v>4015</v>
      </c>
      <c r="I98" s="258"/>
      <c r="J98" s="242"/>
      <c r="K98" s="196" t="s">
        <v>4016</v>
      </c>
      <c r="L98" s="258"/>
      <c r="M98" s="258" t="s">
        <v>146</v>
      </c>
      <c r="N98" s="281" t="s">
        <v>175</v>
      </c>
      <c r="O98" s="241" t="s">
        <v>176</v>
      </c>
      <c r="P98" s="102"/>
      <c r="Q98" s="258" t="s">
        <v>1650</v>
      </c>
      <c r="R98" s="258" t="s">
        <v>1800</v>
      </c>
      <c r="S98" s="236" t="s">
        <v>4017</v>
      </c>
      <c r="T98" s="236" t="s">
        <v>4018</v>
      </c>
      <c r="U98" s="236" t="s">
        <v>4019</v>
      </c>
      <c r="V98" s="236" t="s">
        <v>4020</v>
      </c>
      <c r="W98" s="103"/>
      <c r="Y98" s="103"/>
      <c r="AA98" s="243">
        <f>IF(OR(J98="Fail",ISBLANK(J98)),INDEX('Issue Code Table'!C:C,MATCH(N:N,'Issue Code Table'!A:A,0)),IF(M98="Critical",6,IF(M98="Significant",5,IF(M98="Moderate",3,2))))</f>
        <v>6</v>
      </c>
    </row>
    <row r="99" spans="1:27" customFormat="1" ht="400" x14ac:dyDescent="0.35">
      <c r="A99" s="236" t="s">
        <v>4021</v>
      </c>
      <c r="B99" s="257" t="s">
        <v>3157</v>
      </c>
      <c r="C99" s="22" t="s">
        <v>3158</v>
      </c>
      <c r="D99" s="236" t="s">
        <v>245</v>
      </c>
      <c r="E99" s="236" t="s">
        <v>4022</v>
      </c>
      <c r="F99" s="196" t="s">
        <v>4023</v>
      </c>
      <c r="G99" s="196" t="s">
        <v>4024</v>
      </c>
      <c r="H99" s="196" t="s">
        <v>1768</v>
      </c>
      <c r="I99" s="258"/>
      <c r="J99" s="242"/>
      <c r="K99" s="196" t="s">
        <v>1769</v>
      </c>
      <c r="L99" s="258"/>
      <c r="M99" s="258" t="s">
        <v>146</v>
      </c>
      <c r="N99" s="249" t="s">
        <v>1770</v>
      </c>
      <c r="O99" s="241" t="s">
        <v>1771</v>
      </c>
      <c r="P99" s="102"/>
      <c r="Q99" s="258" t="s">
        <v>1650</v>
      </c>
      <c r="R99" s="258" t="s">
        <v>1811</v>
      </c>
      <c r="S99" s="236" t="s">
        <v>1773</v>
      </c>
      <c r="T99" s="236" t="s">
        <v>4025</v>
      </c>
      <c r="U99" s="236" t="s">
        <v>4026</v>
      </c>
      <c r="V99" s="236" t="s">
        <v>3177</v>
      </c>
      <c r="W99" s="103"/>
      <c r="Y99" s="103"/>
      <c r="AA99" s="243">
        <f>IF(OR(J99="Fail",ISBLANK(J99)),INDEX('Issue Code Table'!C:C,MATCH(N:N,'Issue Code Table'!A:A,0)),IF(M99="Critical",6,IF(M99="Significant",5,IF(M99="Moderate",3,2))))</f>
        <v>6</v>
      </c>
    </row>
    <row r="100" spans="1:27" customFormat="1" ht="409.5" x14ac:dyDescent="0.35">
      <c r="A100" s="236" t="s">
        <v>4027</v>
      </c>
      <c r="B100" s="257" t="s">
        <v>3157</v>
      </c>
      <c r="C100" s="22" t="s">
        <v>3158</v>
      </c>
      <c r="D100" s="236" t="s">
        <v>245</v>
      </c>
      <c r="E100" s="236" t="s">
        <v>4028</v>
      </c>
      <c r="F100" s="196" t="s">
        <v>4029</v>
      </c>
      <c r="G100" s="196" t="s">
        <v>4030</v>
      </c>
      <c r="H100" s="196" t="s">
        <v>4031</v>
      </c>
      <c r="I100" s="258"/>
      <c r="J100" s="242"/>
      <c r="K100" s="196" t="s">
        <v>4032</v>
      </c>
      <c r="L100" s="258"/>
      <c r="M100" s="258" t="s">
        <v>146</v>
      </c>
      <c r="N100" s="281" t="s">
        <v>175</v>
      </c>
      <c r="O100" s="241" t="s">
        <v>176</v>
      </c>
      <c r="P100" s="102"/>
      <c r="Q100" s="258" t="s">
        <v>1650</v>
      </c>
      <c r="R100" s="258" t="s">
        <v>1823</v>
      </c>
      <c r="S100" s="236" t="s">
        <v>4033</v>
      </c>
      <c r="T100" s="236" t="s">
        <v>4034</v>
      </c>
      <c r="U100" s="236" t="s">
        <v>4035</v>
      </c>
      <c r="V100" s="236" t="s">
        <v>4036</v>
      </c>
      <c r="W100" s="103"/>
      <c r="Y100" s="103"/>
      <c r="AA100" s="243">
        <f>IF(OR(J100="Fail",ISBLANK(J100)),INDEX('Issue Code Table'!C:C,MATCH(N:N,'Issue Code Table'!A:A,0)),IF(M100="Critical",6,IF(M100="Significant",5,IF(M100="Moderate",3,2))))</f>
        <v>6</v>
      </c>
    </row>
    <row r="101" spans="1:27" customFormat="1" ht="175.5" customHeight="1" x14ac:dyDescent="0.35">
      <c r="A101" s="236" t="s">
        <v>4037</v>
      </c>
      <c r="B101" s="257" t="s">
        <v>1778</v>
      </c>
      <c r="C101" s="22" t="s">
        <v>1779</v>
      </c>
      <c r="D101" s="236" t="s">
        <v>245</v>
      </c>
      <c r="E101" s="196" t="s">
        <v>1780</v>
      </c>
      <c r="F101" s="196" t="s">
        <v>3190</v>
      </c>
      <c r="G101" s="196" t="s">
        <v>3191</v>
      </c>
      <c r="H101" s="196" t="s">
        <v>3192</v>
      </c>
      <c r="I101" s="197"/>
      <c r="J101" s="282"/>
      <c r="K101" s="196" t="s">
        <v>1784</v>
      </c>
      <c r="L101" s="258"/>
      <c r="M101" s="258" t="s">
        <v>157</v>
      </c>
      <c r="N101" s="258" t="s">
        <v>1786</v>
      </c>
      <c r="O101" s="241" t="s">
        <v>3378</v>
      </c>
      <c r="P101" s="102"/>
      <c r="Q101" s="258" t="s">
        <v>1650</v>
      </c>
      <c r="R101" s="258" t="s">
        <v>4038</v>
      </c>
      <c r="S101" s="196" t="s">
        <v>3194</v>
      </c>
      <c r="T101" s="196" t="s">
        <v>3191</v>
      </c>
      <c r="U101" s="196" t="s">
        <v>3195</v>
      </c>
      <c r="V101" s="236"/>
      <c r="W101" s="103"/>
      <c r="Y101" s="103"/>
      <c r="AA101" s="243">
        <f>IF(OR(J101="Fail",ISBLANK(J101)),INDEX('Issue Code Table'!C:C,MATCH(N:N,'Issue Code Table'!A:A,0)),IF(M101="Critical",6,IF(M101="Significant",5,IF(M101="Moderate",3,2))))</f>
        <v>4</v>
      </c>
    </row>
    <row r="102" spans="1:27" customFormat="1" ht="112.5" x14ac:dyDescent="0.35">
      <c r="A102" s="236" t="s">
        <v>4039</v>
      </c>
      <c r="B102" s="272" t="s">
        <v>373</v>
      </c>
      <c r="C102" s="273" t="s">
        <v>374</v>
      </c>
      <c r="D102" s="236" t="s">
        <v>245</v>
      </c>
      <c r="E102" s="236" t="s">
        <v>1793</v>
      </c>
      <c r="F102" s="196" t="s">
        <v>1794</v>
      </c>
      <c r="G102" s="196" t="s">
        <v>4040</v>
      </c>
      <c r="H102" s="196" t="s">
        <v>1796</v>
      </c>
      <c r="I102" s="258"/>
      <c r="J102" s="242"/>
      <c r="K102" s="196" t="s">
        <v>1797</v>
      </c>
      <c r="L102" s="258"/>
      <c r="M102" s="258" t="s">
        <v>146</v>
      </c>
      <c r="N102" s="249" t="s">
        <v>1798</v>
      </c>
      <c r="O102" s="241" t="s">
        <v>1799</v>
      </c>
      <c r="P102" s="102"/>
      <c r="Q102" s="258" t="s">
        <v>1650</v>
      </c>
      <c r="R102" s="258" t="s">
        <v>4041</v>
      </c>
      <c r="S102" s="236" t="s">
        <v>1801</v>
      </c>
      <c r="T102" s="236" t="s">
        <v>4042</v>
      </c>
      <c r="U102" s="236" t="s">
        <v>4043</v>
      </c>
      <c r="V102" s="236" t="s">
        <v>1804</v>
      </c>
      <c r="W102" s="103"/>
      <c r="Y102" s="103"/>
      <c r="AA102" s="243">
        <f>IF(OR(J102="Fail",ISBLANK(J102)),INDEX('Issue Code Table'!C:C,MATCH(N:N,'Issue Code Table'!A:A,0)),IF(M102="Critical",6,IF(M102="Significant",5,IF(M102="Moderate",3,2))))</f>
        <v>5</v>
      </c>
    </row>
    <row r="103" spans="1:27" customFormat="1" ht="175" x14ac:dyDescent="0.35">
      <c r="A103" s="236" t="s">
        <v>4044</v>
      </c>
      <c r="B103" s="257" t="s">
        <v>613</v>
      </c>
      <c r="C103" s="22" t="s">
        <v>614</v>
      </c>
      <c r="D103" s="236" t="s">
        <v>245</v>
      </c>
      <c r="E103" s="236" t="s">
        <v>1817</v>
      </c>
      <c r="F103" s="196" t="s">
        <v>1818</v>
      </c>
      <c r="G103" s="196" t="s">
        <v>4045</v>
      </c>
      <c r="H103" s="196" t="s">
        <v>1820</v>
      </c>
      <c r="I103" s="258"/>
      <c r="J103" s="242"/>
      <c r="K103" s="196" t="s">
        <v>1821</v>
      </c>
      <c r="L103" s="258" t="s">
        <v>1822</v>
      </c>
      <c r="M103" s="258" t="s">
        <v>221</v>
      </c>
      <c r="N103" s="258" t="s">
        <v>633</v>
      </c>
      <c r="O103" s="241" t="s">
        <v>3548</v>
      </c>
      <c r="P103" s="102"/>
      <c r="Q103" s="258" t="s">
        <v>1650</v>
      </c>
      <c r="R103" s="258" t="s">
        <v>4046</v>
      </c>
      <c r="S103" s="236" t="s">
        <v>1824</v>
      </c>
      <c r="T103" s="236" t="s">
        <v>3207</v>
      </c>
      <c r="U103" s="236" t="s">
        <v>4047</v>
      </c>
      <c r="V103" s="236"/>
      <c r="W103" s="103"/>
      <c r="Y103" s="103"/>
      <c r="AA103" s="243">
        <f>IF(OR(J103="Fail",ISBLANK(J103)),INDEX('Issue Code Table'!C:C,MATCH(N:N,'Issue Code Table'!A:A,0)),IF(M103="Critical",6,IF(M103="Significant",5,IF(M103="Moderate",3,2))))</f>
        <v>1</v>
      </c>
    </row>
    <row r="104" spans="1:27" customFormat="1" ht="87.5" x14ac:dyDescent="0.35">
      <c r="A104" s="236" t="s">
        <v>4048</v>
      </c>
      <c r="B104" s="257" t="s">
        <v>542</v>
      </c>
      <c r="C104" s="22" t="s">
        <v>543</v>
      </c>
      <c r="D104" s="236" t="s">
        <v>245</v>
      </c>
      <c r="E104" s="236" t="s">
        <v>4049</v>
      </c>
      <c r="F104" s="196" t="s">
        <v>3221</v>
      </c>
      <c r="G104" s="196" t="s">
        <v>4050</v>
      </c>
      <c r="H104" s="196" t="s">
        <v>3223</v>
      </c>
      <c r="I104" s="258"/>
      <c r="J104" s="242"/>
      <c r="K104" s="196" t="s">
        <v>4051</v>
      </c>
      <c r="L104" s="258"/>
      <c r="M104" s="258" t="s">
        <v>146</v>
      </c>
      <c r="N104" s="260" t="s">
        <v>1732</v>
      </c>
      <c r="O104" s="241" t="s">
        <v>1733</v>
      </c>
      <c r="P104" s="102"/>
      <c r="Q104" s="258" t="s">
        <v>1650</v>
      </c>
      <c r="R104" s="258" t="s">
        <v>4052</v>
      </c>
      <c r="S104" s="236" t="s">
        <v>3226</v>
      </c>
      <c r="T104" s="236" t="s">
        <v>3227</v>
      </c>
      <c r="U104" s="236" t="s">
        <v>4053</v>
      </c>
      <c r="V104" s="236" t="s">
        <v>3229</v>
      </c>
      <c r="W104" s="103"/>
      <c r="Y104" s="103"/>
      <c r="AA104" s="243">
        <f>IF(OR(J104="Fail",ISBLANK(J104)),INDEX('Issue Code Table'!C:C,MATCH(N:N,'Issue Code Table'!A:A,0)),IF(M104="Critical",6,IF(M104="Significant",5,IF(M104="Moderate",3,2))))</f>
        <v>6</v>
      </c>
    </row>
    <row r="105" spans="1:27" customFormat="1" ht="100" x14ac:dyDescent="0.35">
      <c r="A105" s="236" t="s">
        <v>4054</v>
      </c>
      <c r="B105" s="257" t="s">
        <v>373</v>
      </c>
      <c r="C105" s="22" t="s">
        <v>374</v>
      </c>
      <c r="D105" s="236" t="s">
        <v>245</v>
      </c>
      <c r="E105" s="236" t="s">
        <v>3231</v>
      </c>
      <c r="F105" s="196" t="s">
        <v>4055</v>
      </c>
      <c r="G105" s="196" t="s">
        <v>4056</v>
      </c>
      <c r="H105" s="196" t="s">
        <v>4057</v>
      </c>
      <c r="I105" s="258"/>
      <c r="J105" s="242"/>
      <c r="K105" s="196" t="s">
        <v>4058</v>
      </c>
      <c r="L105" s="258"/>
      <c r="M105" s="258" t="s">
        <v>157</v>
      </c>
      <c r="N105" s="241" t="s">
        <v>3236</v>
      </c>
      <c r="O105" s="241" t="s">
        <v>3237</v>
      </c>
      <c r="P105" s="102"/>
      <c r="Q105" s="258" t="s">
        <v>1650</v>
      </c>
      <c r="R105" s="258" t="s">
        <v>4059</v>
      </c>
      <c r="S105" s="236" t="s">
        <v>3239</v>
      </c>
      <c r="T105" s="236" t="s">
        <v>4060</v>
      </c>
      <c r="U105" s="236" t="s">
        <v>4061</v>
      </c>
      <c r="V105" s="236"/>
      <c r="W105" s="103"/>
      <c r="Y105" s="103"/>
      <c r="AA105" s="243">
        <f>IF(OR(J105="Fail",ISBLANK(J105)),INDEX('Issue Code Table'!C:C,MATCH(N:N,'Issue Code Table'!A:A,0)),IF(M105="Critical",6,IF(M105="Significant",5,IF(M105="Moderate",3,2))))</f>
        <v>4</v>
      </c>
    </row>
    <row r="106" spans="1:27" customFormat="1" ht="87.5" x14ac:dyDescent="0.35">
      <c r="A106" s="236" t="s">
        <v>4062</v>
      </c>
      <c r="B106" s="257" t="s">
        <v>373</v>
      </c>
      <c r="C106" s="22" t="s">
        <v>374</v>
      </c>
      <c r="D106" s="236" t="s">
        <v>245</v>
      </c>
      <c r="E106" s="251" t="s">
        <v>3243</v>
      </c>
      <c r="F106" s="251" t="s">
        <v>3244</v>
      </c>
      <c r="G106" s="251" t="s">
        <v>3245</v>
      </c>
      <c r="H106" s="251" t="s">
        <v>3246</v>
      </c>
      <c r="I106" s="258"/>
      <c r="J106" s="242"/>
      <c r="K106" s="196" t="s">
        <v>3247</v>
      </c>
      <c r="L106" s="258" t="s">
        <v>4063</v>
      </c>
      <c r="M106" s="258" t="s">
        <v>157</v>
      </c>
      <c r="N106" s="260" t="s">
        <v>3236</v>
      </c>
      <c r="O106" s="241" t="s">
        <v>3237</v>
      </c>
      <c r="P106" s="102"/>
      <c r="Q106" s="258">
        <v>5.2</v>
      </c>
      <c r="R106" s="258" t="s">
        <v>4064</v>
      </c>
      <c r="S106" s="236" t="s">
        <v>3250</v>
      </c>
      <c r="T106" s="251" t="s">
        <v>3251</v>
      </c>
      <c r="U106" s="251" t="s">
        <v>3252</v>
      </c>
      <c r="V106" s="236"/>
      <c r="W106" s="103"/>
      <c r="Y106" s="103"/>
      <c r="AA106" s="243">
        <f>IF(OR(J106="Fail",ISBLANK(J106)),INDEX('Issue Code Table'!C:C,MATCH(N:N,'Issue Code Table'!A:A,0)),IF(M106="Critical",6,IF(M106="Significant",5,IF(M106="Moderate",3,2))))</f>
        <v>4</v>
      </c>
    </row>
    <row r="107" spans="1:27" customFormat="1" ht="409.5" x14ac:dyDescent="0.35">
      <c r="A107" s="236" t="s">
        <v>4065</v>
      </c>
      <c r="B107" s="257" t="s">
        <v>542</v>
      </c>
      <c r="C107" s="22" t="s">
        <v>543</v>
      </c>
      <c r="D107" s="236" t="s">
        <v>245</v>
      </c>
      <c r="E107" s="236" t="s">
        <v>3293</v>
      </c>
      <c r="F107" s="196" t="s">
        <v>4066</v>
      </c>
      <c r="G107" s="196" t="s">
        <v>4067</v>
      </c>
      <c r="H107" s="196" t="s">
        <v>1831</v>
      </c>
      <c r="I107" s="258"/>
      <c r="J107" s="242"/>
      <c r="K107" s="196" t="s">
        <v>3296</v>
      </c>
      <c r="L107" s="258" t="s">
        <v>3297</v>
      </c>
      <c r="M107" s="258" t="s">
        <v>146</v>
      </c>
      <c r="N107" s="260" t="s">
        <v>1834</v>
      </c>
      <c r="O107" s="241" t="s">
        <v>1835</v>
      </c>
      <c r="P107" s="102"/>
      <c r="Q107" s="258" t="s">
        <v>1836</v>
      </c>
      <c r="R107" s="258" t="s">
        <v>1837</v>
      </c>
      <c r="S107" s="236" t="s">
        <v>3298</v>
      </c>
      <c r="T107" s="236" t="s">
        <v>4068</v>
      </c>
      <c r="U107" s="236" t="s">
        <v>3300</v>
      </c>
      <c r="V107" s="236" t="s">
        <v>4069</v>
      </c>
      <c r="W107" s="103"/>
      <c r="Y107" s="103"/>
      <c r="AA107" s="243">
        <f>IF(OR(J107="Fail",ISBLANK(J107)),INDEX('Issue Code Table'!C:C,MATCH(N:N,'Issue Code Table'!A:A,0)),IF(M107="Critical",6,IF(M107="Significant",5,IF(M107="Moderate",3,2))))</f>
        <v>6</v>
      </c>
    </row>
    <row r="108" spans="1:27" customFormat="1" ht="409.5" x14ac:dyDescent="0.35">
      <c r="A108" s="236" t="s">
        <v>4070</v>
      </c>
      <c r="B108" s="257" t="s">
        <v>1843</v>
      </c>
      <c r="C108" s="22" t="s">
        <v>1844</v>
      </c>
      <c r="D108" s="236" t="s">
        <v>245</v>
      </c>
      <c r="E108" s="236" t="s">
        <v>4071</v>
      </c>
      <c r="F108" s="196" t="s">
        <v>4072</v>
      </c>
      <c r="G108" s="196" t="s">
        <v>4073</v>
      </c>
      <c r="H108" s="196" t="s">
        <v>4074</v>
      </c>
      <c r="I108" s="258"/>
      <c r="J108" s="242"/>
      <c r="K108" s="196" t="s">
        <v>4075</v>
      </c>
      <c r="L108" s="258" t="s">
        <v>4076</v>
      </c>
      <c r="M108" s="258" t="s">
        <v>146</v>
      </c>
      <c r="N108" s="260" t="s">
        <v>1696</v>
      </c>
      <c r="O108" s="241" t="s">
        <v>1697</v>
      </c>
      <c r="P108" s="102"/>
      <c r="Q108" s="258" t="s">
        <v>1836</v>
      </c>
      <c r="R108" s="258" t="s">
        <v>1851</v>
      </c>
      <c r="S108" s="236" t="s">
        <v>1852</v>
      </c>
      <c r="T108" s="236" t="s">
        <v>4077</v>
      </c>
      <c r="U108" s="236" t="s">
        <v>4078</v>
      </c>
      <c r="V108" s="236" t="s">
        <v>4069</v>
      </c>
      <c r="W108" s="103"/>
      <c r="Y108" s="103"/>
      <c r="AA108" s="243">
        <f>IF(OR(J108="Fail",ISBLANK(J108)),INDEX('Issue Code Table'!C:C,MATCH(N:N,'Issue Code Table'!A:A,0)),IF(M108="Critical",6,IF(M108="Significant",5,IF(M108="Moderate",3,2))))</f>
        <v>5</v>
      </c>
    </row>
    <row r="109" spans="1:27" customFormat="1" ht="162.5" x14ac:dyDescent="0.35">
      <c r="A109" s="236" t="s">
        <v>4079</v>
      </c>
      <c r="B109" s="257" t="s">
        <v>542</v>
      </c>
      <c r="C109" s="22" t="s">
        <v>543</v>
      </c>
      <c r="D109" s="236" t="s">
        <v>245</v>
      </c>
      <c r="E109" s="236" t="s">
        <v>4080</v>
      </c>
      <c r="F109" s="196" t="s">
        <v>4081</v>
      </c>
      <c r="G109" s="196" t="s">
        <v>4082</v>
      </c>
      <c r="H109" s="196" t="s">
        <v>1860</v>
      </c>
      <c r="I109" s="258"/>
      <c r="J109" s="242"/>
      <c r="K109" s="196" t="s">
        <v>4083</v>
      </c>
      <c r="L109" s="258" t="s">
        <v>1862</v>
      </c>
      <c r="M109" s="258" t="s">
        <v>157</v>
      </c>
      <c r="N109" s="260" t="s">
        <v>1863</v>
      </c>
      <c r="O109" s="241" t="s">
        <v>1864</v>
      </c>
      <c r="P109" s="102"/>
      <c r="Q109" s="258" t="s">
        <v>1836</v>
      </c>
      <c r="R109" s="258" t="s">
        <v>1865</v>
      </c>
      <c r="S109" s="236" t="s">
        <v>3312</v>
      </c>
      <c r="T109" s="236" t="s">
        <v>4084</v>
      </c>
      <c r="U109" s="236" t="s">
        <v>4085</v>
      </c>
      <c r="V109" s="236"/>
      <c r="W109" s="103"/>
      <c r="Y109" s="103"/>
      <c r="AA109" s="243">
        <f>IF(OR(J109="Fail",ISBLANK(J109)),INDEX('Issue Code Table'!C:C,MATCH(N:N,'Issue Code Table'!A:A,0)),IF(M109="Critical",6,IF(M109="Significant",5,IF(M109="Moderate",3,2))))</f>
        <v>3</v>
      </c>
    </row>
    <row r="110" spans="1:27" customFormat="1" ht="262.5" x14ac:dyDescent="0.35">
      <c r="A110" s="236" t="s">
        <v>4086</v>
      </c>
      <c r="B110" s="257" t="s">
        <v>282</v>
      </c>
      <c r="C110" s="22" t="s">
        <v>283</v>
      </c>
      <c r="D110" s="236" t="s">
        <v>245</v>
      </c>
      <c r="E110" s="236" t="s">
        <v>4087</v>
      </c>
      <c r="F110" s="196" t="s">
        <v>3356</v>
      </c>
      <c r="G110" s="196" t="s">
        <v>4088</v>
      </c>
      <c r="H110" s="196" t="s">
        <v>4089</v>
      </c>
      <c r="I110" s="258"/>
      <c r="J110" s="242"/>
      <c r="K110" s="196" t="s">
        <v>4090</v>
      </c>
      <c r="L110" s="258"/>
      <c r="M110" s="258" t="s">
        <v>146</v>
      </c>
      <c r="N110" s="260" t="s">
        <v>380</v>
      </c>
      <c r="O110" s="241" t="s">
        <v>381</v>
      </c>
      <c r="P110" s="102"/>
      <c r="Q110" s="258" t="s">
        <v>1889</v>
      </c>
      <c r="R110" s="258" t="s">
        <v>1890</v>
      </c>
      <c r="S110" s="236" t="s">
        <v>3361</v>
      </c>
      <c r="T110" s="236" t="s">
        <v>4091</v>
      </c>
      <c r="U110" s="236" t="s">
        <v>4092</v>
      </c>
      <c r="V110" s="236" t="s">
        <v>3364</v>
      </c>
      <c r="W110" s="103"/>
      <c r="Y110" s="103"/>
      <c r="AA110" s="243">
        <f>IF(OR(J110="Fail",ISBLANK(J110)),INDEX('Issue Code Table'!C:C,MATCH(N:N,'Issue Code Table'!A:A,0)),IF(M110="Critical",6,IF(M110="Significant",5,IF(M110="Moderate",3,2))))</f>
        <v>5</v>
      </c>
    </row>
    <row r="111" spans="1:27" customFormat="1" ht="87.5" x14ac:dyDescent="0.35">
      <c r="A111" s="236" t="s">
        <v>4093</v>
      </c>
      <c r="B111" s="257" t="s">
        <v>150</v>
      </c>
      <c r="C111" s="22" t="s">
        <v>151</v>
      </c>
      <c r="D111" s="236" t="s">
        <v>245</v>
      </c>
      <c r="E111" s="236" t="s">
        <v>4094</v>
      </c>
      <c r="F111" s="196" t="s">
        <v>1897</v>
      </c>
      <c r="G111" s="196" t="s">
        <v>4095</v>
      </c>
      <c r="H111" s="196" t="s">
        <v>4096</v>
      </c>
      <c r="I111" s="258"/>
      <c r="J111" s="242"/>
      <c r="K111" s="196" t="s">
        <v>1900</v>
      </c>
      <c r="L111" s="258"/>
      <c r="M111" s="258" t="s">
        <v>146</v>
      </c>
      <c r="N111" s="260" t="s">
        <v>251</v>
      </c>
      <c r="O111" s="241" t="s">
        <v>252</v>
      </c>
      <c r="P111" s="102"/>
      <c r="Q111" s="258" t="s">
        <v>1889</v>
      </c>
      <c r="R111" s="258" t="s">
        <v>1901</v>
      </c>
      <c r="S111" s="236" t="s">
        <v>3368</v>
      </c>
      <c r="T111" s="236" t="s">
        <v>4097</v>
      </c>
      <c r="U111" s="236" t="s">
        <v>4098</v>
      </c>
      <c r="V111" s="236" t="s">
        <v>4099</v>
      </c>
      <c r="W111" s="103"/>
      <c r="Y111" s="103"/>
      <c r="AA111" s="243">
        <f>IF(OR(J111="Fail",ISBLANK(J111)),INDEX('Issue Code Table'!C:C,MATCH(N:N,'Issue Code Table'!A:A,0)),IF(M111="Critical",6,IF(M111="Significant",5,IF(M111="Moderate",3,2))))</f>
        <v>5</v>
      </c>
    </row>
    <row r="112" spans="1:27" customFormat="1" ht="409.5" x14ac:dyDescent="0.35">
      <c r="A112" s="236" t="s">
        <v>4100</v>
      </c>
      <c r="B112" s="257" t="s">
        <v>1778</v>
      </c>
      <c r="C112" s="22" t="s">
        <v>1779</v>
      </c>
      <c r="D112" s="236" t="s">
        <v>245</v>
      </c>
      <c r="E112" s="196" t="s">
        <v>3372</v>
      </c>
      <c r="F112" s="196" t="s">
        <v>3373</v>
      </c>
      <c r="G112" s="196" t="s">
        <v>3374</v>
      </c>
      <c r="H112" s="196" t="s">
        <v>3375</v>
      </c>
      <c r="I112" s="197"/>
      <c r="J112" s="282"/>
      <c r="K112" s="196" t="s">
        <v>3376</v>
      </c>
      <c r="L112" s="258"/>
      <c r="M112" s="258" t="s">
        <v>157</v>
      </c>
      <c r="N112" s="291" t="s">
        <v>3377</v>
      </c>
      <c r="O112" s="241" t="s">
        <v>3378</v>
      </c>
      <c r="P112" s="102"/>
      <c r="Q112" s="258" t="s">
        <v>1889</v>
      </c>
      <c r="R112" s="258" t="s">
        <v>1912</v>
      </c>
      <c r="S112" s="196" t="s">
        <v>3380</v>
      </c>
      <c r="T112" s="196" t="s">
        <v>3381</v>
      </c>
      <c r="U112" s="196" t="s">
        <v>3382</v>
      </c>
      <c r="V112" s="236"/>
      <c r="W112" s="103"/>
      <c r="Y112" s="103"/>
      <c r="AA112" s="243">
        <f>IF(OR(J112="Fail",ISBLANK(J112)),INDEX('Issue Code Table'!C:C,MATCH(N:N,'Issue Code Table'!A:A,0)),IF(M112="Critical",6,IF(M112="Significant",5,IF(M112="Moderate",3,2))))</f>
        <v>4</v>
      </c>
    </row>
    <row r="113" spans="1:27" customFormat="1" ht="409.5" x14ac:dyDescent="0.35">
      <c r="A113" s="236" t="s">
        <v>4101</v>
      </c>
      <c r="B113" s="257" t="s">
        <v>526</v>
      </c>
      <c r="C113" s="22" t="s">
        <v>1348</v>
      </c>
      <c r="D113" s="236" t="s">
        <v>245</v>
      </c>
      <c r="E113" s="236" t="s">
        <v>4102</v>
      </c>
      <c r="F113" s="196" t="s">
        <v>4103</v>
      </c>
      <c r="G113" s="196" t="s">
        <v>4104</v>
      </c>
      <c r="H113" s="196" t="s">
        <v>4105</v>
      </c>
      <c r="I113" s="258"/>
      <c r="J113" s="242"/>
      <c r="K113" s="196" t="s">
        <v>4106</v>
      </c>
      <c r="L113" s="258"/>
      <c r="M113" s="258" t="s">
        <v>146</v>
      </c>
      <c r="N113" s="292" t="s">
        <v>251</v>
      </c>
      <c r="O113" s="241" t="s">
        <v>1888</v>
      </c>
      <c r="P113" s="102"/>
      <c r="Q113" s="258" t="s">
        <v>1889</v>
      </c>
      <c r="R113" s="258" t="s">
        <v>4107</v>
      </c>
      <c r="S113" s="236" t="s">
        <v>4108</v>
      </c>
      <c r="T113" s="236" t="s">
        <v>4109</v>
      </c>
      <c r="U113" s="236" t="s">
        <v>4110</v>
      </c>
      <c r="V113" s="236" t="s">
        <v>4111</v>
      </c>
      <c r="W113" s="103"/>
      <c r="Y113" s="103"/>
      <c r="AA113" s="243">
        <f>IF(OR(J113="Fail",ISBLANK(J113)),INDEX('Issue Code Table'!C:C,MATCH(N:N,'Issue Code Table'!A:A,0)),IF(M113="Critical",6,IF(M113="Significant",5,IF(M113="Moderate",3,2))))</f>
        <v>5</v>
      </c>
    </row>
    <row r="114" spans="1:27" customFormat="1" ht="112.5" x14ac:dyDescent="0.35">
      <c r="A114" s="236" t="s">
        <v>4112</v>
      </c>
      <c r="B114" s="257" t="s">
        <v>542</v>
      </c>
      <c r="C114" s="22" t="s">
        <v>543</v>
      </c>
      <c r="D114" s="236" t="s">
        <v>245</v>
      </c>
      <c r="E114" s="236" t="s">
        <v>4113</v>
      </c>
      <c r="F114" s="196" t="s">
        <v>1984</v>
      </c>
      <c r="G114" s="196" t="s">
        <v>4114</v>
      </c>
      <c r="H114" s="196" t="s">
        <v>4115</v>
      </c>
      <c r="I114" s="258"/>
      <c r="J114" s="242"/>
      <c r="K114" s="196" t="s">
        <v>4116</v>
      </c>
      <c r="L114" s="258"/>
      <c r="M114" s="258" t="s">
        <v>157</v>
      </c>
      <c r="N114" s="260" t="s">
        <v>954</v>
      </c>
      <c r="O114" s="241" t="s">
        <v>955</v>
      </c>
      <c r="P114" s="102"/>
      <c r="Q114" s="258" t="s">
        <v>1988</v>
      </c>
      <c r="R114" s="258" t="s">
        <v>1989</v>
      </c>
      <c r="S114" s="236" t="s">
        <v>1990</v>
      </c>
      <c r="T114" s="236" t="s">
        <v>4117</v>
      </c>
      <c r="U114" s="236" t="s">
        <v>4118</v>
      </c>
      <c r="V114" s="236"/>
      <c r="W114" s="103"/>
      <c r="Y114" s="103"/>
      <c r="AA114" s="243">
        <f>IF(OR(J114="Fail",ISBLANK(J114)),INDEX('Issue Code Table'!C:C,MATCH(N:N,'Issue Code Table'!A:A,0)),IF(M114="Critical",6,IF(M114="Significant",5,IF(M114="Moderate",3,2))))</f>
        <v>4</v>
      </c>
    </row>
    <row r="115" spans="1:27" customFormat="1" ht="125" x14ac:dyDescent="0.35">
      <c r="A115" s="236" t="s">
        <v>4119</v>
      </c>
      <c r="B115" s="257" t="s">
        <v>542</v>
      </c>
      <c r="C115" s="22" t="s">
        <v>543</v>
      </c>
      <c r="D115" s="236" t="s">
        <v>245</v>
      </c>
      <c r="E115" s="236" t="s">
        <v>4120</v>
      </c>
      <c r="F115" s="196" t="s">
        <v>1996</v>
      </c>
      <c r="G115" s="196" t="s">
        <v>4121</v>
      </c>
      <c r="H115" s="196" t="s">
        <v>4122</v>
      </c>
      <c r="I115" s="258"/>
      <c r="J115" s="242"/>
      <c r="K115" s="196" t="s">
        <v>4123</v>
      </c>
      <c r="L115" s="258"/>
      <c r="M115" s="258" t="s">
        <v>157</v>
      </c>
      <c r="N115" s="260" t="s">
        <v>954</v>
      </c>
      <c r="O115" s="241" t="s">
        <v>955</v>
      </c>
      <c r="P115" s="102"/>
      <c r="Q115" s="258" t="s">
        <v>1988</v>
      </c>
      <c r="R115" s="258" t="s">
        <v>2000</v>
      </c>
      <c r="S115" s="236" t="s">
        <v>2001</v>
      </c>
      <c r="T115" s="236" t="s">
        <v>3410</v>
      </c>
      <c r="U115" s="236" t="s">
        <v>4124</v>
      </c>
      <c r="V115" s="236"/>
      <c r="W115" s="103"/>
      <c r="Y115" s="103"/>
      <c r="AA115" s="243">
        <f>IF(OR(J115="Fail",ISBLANK(J115)),INDEX('Issue Code Table'!C:C,MATCH(N:N,'Issue Code Table'!A:A,0)),IF(M115="Critical",6,IF(M115="Significant",5,IF(M115="Moderate",3,2))))</f>
        <v>4</v>
      </c>
    </row>
    <row r="116" spans="1:27" customFormat="1" ht="112.5" x14ac:dyDescent="0.35">
      <c r="A116" s="236" t="s">
        <v>4125</v>
      </c>
      <c r="B116" s="257" t="s">
        <v>542</v>
      </c>
      <c r="C116" s="22" t="s">
        <v>543</v>
      </c>
      <c r="D116" s="236" t="s">
        <v>245</v>
      </c>
      <c r="E116" s="236" t="s">
        <v>4126</v>
      </c>
      <c r="F116" s="196" t="s">
        <v>2007</v>
      </c>
      <c r="G116" s="196" t="s">
        <v>4127</v>
      </c>
      <c r="H116" s="196" t="s">
        <v>4128</v>
      </c>
      <c r="I116" s="258"/>
      <c r="J116" s="242"/>
      <c r="K116" s="196" t="s">
        <v>4129</v>
      </c>
      <c r="L116" s="258"/>
      <c r="M116" s="258" t="s">
        <v>157</v>
      </c>
      <c r="N116" s="260" t="s">
        <v>954</v>
      </c>
      <c r="O116" s="241" t="s">
        <v>955</v>
      </c>
      <c r="P116" s="102"/>
      <c r="Q116" s="258" t="s">
        <v>1988</v>
      </c>
      <c r="R116" s="258" t="s">
        <v>2011</v>
      </c>
      <c r="S116" s="236" t="s">
        <v>2012</v>
      </c>
      <c r="T116" s="236" t="s">
        <v>3417</v>
      </c>
      <c r="U116" s="236" t="s">
        <v>4130</v>
      </c>
      <c r="V116" s="236"/>
      <c r="W116" s="103"/>
      <c r="Y116" s="103"/>
      <c r="AA116" s="243">
        <f>IF(OR(J116="Fail",ISBLANK(J116)),INDEX('Issue Code Table'!C:C,MATCH(N:N,'Issue Code Table'!A:A,0)),IF(M116="Critical",6,IF(M116="Significant",5,IF(M116="Moderate",3,2))))</f>
        <v>4</v>
      </c>
    </row>
    <row r="117" spans="1:27" customFormat="1" ht="112.5" x14ac:dyDescent="0.35">
      <c r="A117" s="236" t="s">
        <v>4131</v>
      </c>
      <c r="B117" s="257" t="s">
        <v>373</v>
      </c>
      <c r="C117" s="22" t="s">
        <v>374</v>
      </c>
      <c r="D117" s="236" t="s">
        <v>245</v>
      </c>
      <c r="E117" s="236" t="s">
        <v>4132</v>
      </c>
      <c r="F117" s="196" t="s">
        <v>4133</v>
      </c>
      <c r="G117" s="196" t="s">
        <v>4134</v>
      </c>
      <c r="H117" s="196" t="s">
        <v>4128</v>
      </c>
      <c r="I117" s="258"/>
      <c r="J117" s="242"/>
      <c r="K117" s="196" t="s">
        <v>4129</v>
      </c>
      <c r="L117" s="258"/>
      <c r="M117" s="258" t="s">
        <v>157</v>
      </c>
      <c r="N117" s="260" t="s">
        <v>954</v>
      </c>
      <c r="O117" s="241" t="s">
        <v>955</v>
      </c>
      <c r="P117" s="102"/>
      <c r="Q117" s="258" t="s">
        <v>1988</v>
      </c>
      <c r="R117" s="258" t="s">
        <v>2022</v>
      </c>
      <c r="S117" s="236" t="s">
        <v>3425</v>
      </c>
      <c r="T117" s="236" t="s">
        <v>4135</v>
      </c>
      <c r="U117" s="236" t="s">
        <v>4136</v>
      </c>
      <c r="V117" s="236"/>
      <c r="W117" s="103"/>
      <c r="Y117" s="103"/>
      <c r="AA117" s="243">
        <f>IF(OR(J117="Fail",ISBLANK(J117)),INDEX('Issue Code Table'!C:C,MATCH(N:N,'Issue Code Table'!A:A,0)),IF(M117="Critical",6,IF(M117="Significant",5,IF(M117="Moderate",3,2))))</f>
        <v>4</v>
      </c>
    </row>
    <row r="118" spans="1:27" customFormat="1" ht="112.5" x14ac:dyDescent="0.35">
      <c r="A118" s="236" t="s">
        <v>4137</v>
      </c>
      <c r="B118" s="257" t="s">
        <v>373</v>
      </c>
      <c r="C118" s="22" t="s">
        <v>374</v>
      </c>
      <c r="D118" s="236" t="s">
        <v>245</v>
      </c>
      <c r="E118" s="236" t="s">
        <v>4138</v>
      </c>
      <c r="F118" s="196" t="s">
        <v>4139</v>
      </c>
      <c r="G118" s="196" t="s">
        <v>4140</v>
      </c>
      <c r="H118" s="196" t="s">
        <v>4141</v>
      </c>
      <c r="I118" s="258"/>
      <c r="J118" s="242"/>
      <c r="K118" s="196" t="s">
        <v>4142</v>
      </c>
      <c r="L118" s="258"/>
      <c r="M118" s="258" t="s">
        <v>157</v>
      </c>
      <c r="N118" s="260" t="s">
        <v>954</v>
      </c>
      <c r="O118" s="241" t="s">
        <v>955</v>
      </c>
      <c r="P118" s="102"/>
      <c r="Q118" s="258" t="s">
        <v>1988</v>
      </c>
      <c r="R118" s="258" t="s">
        <v>2033</v>
      </c>
      <c r="S118" s="236" t="s">
        <v>3434</v>
      </c>
      <c r="T118" s="236" t="s">
        <v>4143</v>
      </c>
      <c r="U118" s="236" t="s">
        <v>4144</v>
      </c>
      <c r="V118" s="236"/>
      <c r="W118" s="103"/>
      <c r="Y118" s="103"/>
      <c r="AA118" s="243">
        <f>IF(OR(J118="Fail",ISBLANK(J118)),INDEX('Issue Code Table'!C:C,MATCH(N:N,'Issue Code Table'!A:A,0)),IF(M118="Critical",6,IF(M118="Significant",5,IF(M118="Moderate",3,2))))</f>
        <v>4</v>
      </c>
    </row>
    <row r="119" spans="1:27" customFormat="1" ht="112.5" x14ac:dyDescent="0.35">
      <c r="A119" s="236" t="s">
        <v>4145</v>
      </c>
      <c r="B119" s="257" t="s">
        <v>373</v>
      </c>
      <c r="C119" s="22" t="s">
        <v>374</v>
      </c>
      <c r="D119" s="236" t="s">
        <v>245</v>
      </c>
      <c r="E119" s="236" t="s">
        <v>3438</v>
      </c>
      <c r="F119" s="196" t="s">
        <v>4146</v>
      </c>
      <c r="G119" s="196" t="s">
        <v>4147</v>
      </c>
      <c r="H119" s="196" t="s">
        <v>4148</v>
      </c>
      <c r="I119" s="258"/>
      <c r="J119" s="242"/>
      <c r="K119" s="196" t="s">
        <v>4129</v>
      </c>
      <c r="L119" s="258"/>
      <c r="M119" s="258" t="s">
        <v>157</v>
      </c>
      <c r="N119" s="260" t="s">
        <v>954</v>
      </c>
      <c r="O119" s="241" t="s">
        <v>955</v>
      </c>
      <c r="P119" s="102"/>
      <c r="Q119" s="258" t="s">
        <v>1988</v>
      </c>
      <c r="R119" s="258" t="s">
        <v>2044</v>
      </c>
      <c r="S119" s="236" t="s">
        <v>3443</v>
      </c>
      <c r="T119" s="236" t="s">
        <v>4149</v>
      </c>
      <c r="U119" s="236" t="s">
        <v>4150</v>
      </c>
      <c r="V119" s="236"/>
      <c r="W119" s="103"/>
      <c r="Y119" s="103"/>
      <c r="AA119" s="243">
        <f>IF(OR(J119="Fail",ISBLANK(J119)),INDEX('Issue Code Table'!C:C,MATCH(N:N,'Issue Code Table'!A:A,0)),IF(M119="Critical",6,IF(M119="Significant",5,IF(M119="Moderate",3,2))))</f>
        <v>4</v>
      </c>
    </row>
    <row r="120" spans="1:27" customFormat="1" ht="250" x14ac:dyDescent="0.35">
      <c r="A120" s="236" t="s">
        <v>4151</v>
      </c>
      <c r="B120" s="257" t="s">
        <v>282</v>
      </c>
      <c r="C120" s="22" t="s">
        <v>283</v>
      </c>
      <c r="D120" s="236" t="s">
        <v>245</v>
      </c>
      <c r="E120" s="236" t="s">
        <v>4152</v>
      </c>
      <c r="F120" s="196" t="s">
        <v>2051</v>
      </c>
      <c r="G120" s="196" t="s">
        <v>4153</v>
      </c>
      <c r="H120" s="196" t="s">
        <v>2053</v>
      </c>
      <c r="I120" s="258"/>
      <c r="J120" s="242"/>
      <c r="K120" s="196" t="s">
        <v>4154</v>
      </c>
      <c r="L120" s="258"/>
      <c r="M120" s="258" t="s">
        <v>157</v>
      </c>
      <c r="N120" s="260" t="s">
        <v>954</v>
      </c>
      <c r="O120" s="241" t="s">
        <v>955</v>
      </c>
      <c r="P120" s="102"/>
      <c r="Q120" s="258" t="s">
        <v>1988</v>
      </c>
      <c r="R120" s="258" t="s">
        <v>2055</v>
      </c>
      <c r="S120" s="236" t="s">
        <v>3449</v>
      </c>
      <c r="T120" s="236" t="s">
        <v>3450</v>
      </c>
      <c r="U120" s="236" t="s">
        <v>4155</v>
      </c>
      <c r="V120" s="236"/>
      <c r="W120" s="103"/>
      <c r="Y120" s="103"/>
      <c r="AA120" s="243">
        <f>IF(OR(J120="Fail",ISBLANK(J120)),INDEX('Issue Code Table'!C:C,MATCH(N:N,'Issue Code Table'!A:A,0)),IF(M120="Critical",6,IF(M120="Significant",5,IF(M120="Moderate",3,2))))</f>
        <v>4</v>
      </c>
    </row>
    <row r="121" spans="1:27" customFormat="1" ht="212.5" x14ac:dyDescent="0.35">
      <c r="A121" s="236" t="s">
        <v>4156</v>
      </c>
      <c r="B121" s="283" t="s">
        <v>150</v>
      </c>
      <c r="C121" s="284" t="s">
        <v>151</v>
      </c>
      <c r="D121" s="236" t="s">
        <v>245</v>
      </c>
      <c r="E121" s="236" t="s">
        <v>4157</v>
      </c>
      <c r="F121" s="196" t="s">
        <v>2062</v>
      </c>
      <c r="G121" s="196" t="s">
        <v>4158</v>
      </c>
      <c r="H121" s="196" t="s">
        <v>2064</v>
      </c>
      <c r="I121" s="258"/>
      <c r="J121" s="242"/>
      <c r="K121" s="196" t="s">
        <v>4159</v>
      </c>
      <c r="L121" s="258"/>
      <c r="M121" s="258" t="s">
        <v>157</v>
      </c>
      <c r="N121" s="260" t="s">
        <v>954</v>
      </c>
      <c r="O121" s="241" t="s">
        <v>955</v>
      </c>
      <c r="P121" s="102"/>
      <c r="Q121" s="258" t="s">
        <v>1988</v>
      </c>
      <c r="R121" s="258" t="s">
        <v>2066</v>
      </c>
      <c r="S121" s="236" t="s">
        <v>2067</v>
      </c>
      <c r="T121" s="236" t="s">
        <v>2068</v>
      </c>
      <c r="U121" s="236" t="s">
        <v>2068</v>
      </c>
      <c r="V121" s="236"/>
      <c r="W121" s="103"/>
      <c r="Y121" s="103"/>
      <c r="AA121" s="243">
        <f>IF(OR(J121="Fail",ISBLANK(J121)),INDEX('Issue Code Table'!C:C,MATCH(N:N,'Issue Code Table'!A:A,0)),IF(M121="Critical",6,IF(M121="Significant",5,IF(M121="Moderate",3,2))))</f>
        <v>4</v>
      </c>
    </row>
    <row r="122" spans="1:27" customFormat="1" ht="225" x14ac:dyDescent="0.35">
      <c r="A122" s="236" t="s">
        <v>4160</v>
      </c>
      <c r="B122" s="283" t="s">
        <v>150</v>
      </c>
      <c r="C122" s="284" t="s">
        <v>151</v>
      </c>
      <c r="D122" s="236" t="s">
        <v>245</v>
      </c>
      <c r="E122" s="236" t="s">
        <v>4161</v>
      </c>
      <c r="F122" s="196" t="s">
        <v>2071</v>
      </c>
      <c r="G122" s="196" t="s">
        <v>4162</v>
      </c>
      <c r="H122" s="196" t="s">
        <v>2064</v>
      </c>
      <c r="I122" s="258"/>
      <c r="J122" s="242"/>
      <c r="K122" s="196" t="s">
        <v>4159</v>
      </c>
      <c r="L122" s="258"/>
      <c r="M122" s="258" t="s">
        <v>157</v>
      </c>
      <c r="N122" s="260" t="s">
        <v>954</v>
      </c>
      <c r="O122" s="241" t="s">
        <v>955</v>
      </c>
      <c r="P122" s="102"/>
      <c r="Q122" s="258" t="s">
        <v>1988</v>
      </c>
      <c r="R122" s="258" t="s">
        <v>2075</v>
      </c>
      <c r="S122" s="236" t="s">
        <v>2067</v>
      </c>
      <c r="T122" s="236" t="s">
        <v>2068</v>
      </c>
      <c r="U122" s="236" t="s">
        <v>2068</v>
      </c>
      <c r="V122" s="236"/>
      <c r="W122" s="103"/>
      <c r="Y122" s="103"/>
      <c r="AA122" s="243">
        <f>IF(OR(J122="Fail",ISBLANK(J122)),INDEX('Issue Code Table'!C:C,MATCH(N:N,'Issue Code Table'!A:A,0)),IF(M122="Critical",6,IF(M122="Significant",5,IF(M122="Moderate",3,2))))</f>
        <v>4</v>
      </c>
    </row>
    <row r="123" spans="1:27" customFormat="1" ht="250" x14ac:dyDescent="0.35">
      <c r="A123" s="236" t="s">
        <v>4163</v>
      </c>
      <c r="B123" s="257" t="s">
        <v>282</v>
      </c>
      <c r="C123" s="22" t="s">
        <v>283</v>
      </c>
      <c r="D123" s="236" t="s">
        <v>231</v>
      </c>
      <c r="E123" s="236" t="s">
        <v>2077</v>
      </c>
      <c r="F123" s="196" t="s">
        <v>2078</v>
      </c>
      <c r="G123" s="196" t="s">
        <v>4164</v>
      </c>
      <c r="H123" s="196" t="s">
        <v>2080</v>
      </c>
      <c r="I123" s="258"/>
      <c r="J123" s="242"/>
      <c r="K123" s="196" t="s">
        <v>4165</v>
      </c>
      <c r="L123" s="258"/>
      <c r="M123" s="258" t="s">
        <v>157</v>
      </c>
      <c r="N123" s="260" t="s">
        <v>954</v>
      </c>
      <c r="O123" s="241" t="s">
        <v>955</v>
      </c>
      <c r="P123" s="102"/>
      <c r="Q123" s="258" t="s">
        <v>1988</v>
      </c>
      <c r="R123" s="258" t="s">
        <v>2082</v>
      </c>
      <c r="S123" s="236" t="s">
        <v>2083</v>
      </c>
      <c r="T123" s="236" t="s">
        <v>2084</v>
      </c>
      <c r="U123" s="236" t="s">
        <v>4166</v>
      </c>
      <c r="V123" s="236"/>
      <c r="W123" s="103"/>
      <c r="Y123" s="103"/>
      <c r="AA123" s="243">
        <f>IF(OR(J123="Fail",ISBLANK(J123)),INDEX('Issue Code Table'!C:C,MATCH(N:N,'Issue Code Table'!A:A,0)),IF(M123="Critical",6,IF(M123="Significant",5,IF(M123="Moderate",3,2))))</f>
        <v>4</v>
      </c>
    </row>
    <row r="124" spans="1:27" customFormat="1" ht="237.5" x14ac:dyDescent="0.35">
      <c r="A124" s="236" t="s">
        <v>4167</v>
      </c>
      <c r="B124" s="257" t="s">
        <v>282</v>
      </c>
      <c r="C124" s="22" t="s">
        <v>283</v>
      </c>
      <c r="D124" s="236" t="s">
        <v>231</v>
      </c>
      <c r="E124" s="236" t="s">
        <v>2088</v>
      </c>
      <c r="F124" s="196" t="s">
        <v>2089</v>
      </c>
      <c r="G124" s="196" t="s">
        <v>4168</v>
      </c>
      <c r="H124" s="196" t="s">
        <v>2091</v>
      </c>
      <c r="I124" s="258"/>
      <c r="J124" s="242"/>
      <c r="K124" s="196" t="s">
        <v>4169</v>
      </c>
      <c r="L124" s="258"/>
      <c r="M124" s="258" t="s">
        <v>157</v>
      </c>
      <c r="N124" s="260" t="s">
        <v>954</v>
      </c>
      <c r="O124" s="241" t="s">
        <v>955</v>
      </c>
      <c r="P124" s="102"/>
      <c r="Q124" s="258" t="s">
        <v>1988</v>
      </c>
      <c r="R124" s="258" t="s">
        <v>2092</v>
      </c>
      <c r="S124" s="236" t="s">
        <v>2093</v>
      </c>
      <c r="T124" s="236" t="s">
        <v>2094</v>
      </c>
      <c r="U124" s="236" t="s">
        <v>4170</v>
      </c>
      <c r="V124" s="236"/>
      <c r="W124" s="103"/>
      <c r="Y124" s="103"/>
      <c r="AA124" s="243">
        <f>IF(OR(J124="Fail",ISBLANK(J124)),INDEX('Issue Code Table'!C:C,MATCH(N:N,'Issue Code Table'!A:A,0)),IF(M124="Critical",6,IF(M124="Significant",5,IF(M124="Moderate",3,2))))</f>
        <v>4</v>
      </c>
    </row>
    <row r="125" spans="1:27" customFormat="1" ht="275" x14ac:dyDescent="0.35">
      <c r="A125" s="236" t="s">
        <v>4171</v>
      </c>
      <c r="B125" s="257" t="s">
        <v>542</v>
      </c>
      <c r="C125" s="22" t="s">
        <v>543</v>
      </c>
      <c r="D125" s="236" t="s">
        <v>245</v>
      </c>
      <c r="E125" s="236" t="s">
        <v>4172</v>
      </c>
      <c r="F125" s="196" t="s">
        <v>4173</v>
      </c>
      <c r="G125" s="196" t="s">
        <v>3458</v>
      </c>
      <c r="H125" s="196" t="s">
        <v>2101</v>
      </c>
      <c r="I125" s="258"/>
      <c r="J125" s="242"/>
      <c r="K125" s="196" t="s">
        <v>4174</v>
      </c>
      <c r="L125" s="258"/>
      <c r="M125" s="258" t="s">
        <v>146</v>
      </c>
      <c r="N125" s="260" t="s">
        <v>533</v>
      </c>
      <c r="O125" s="241" t="s">
        <v>534</v>
      </c>
      <c r="P125" s="102"/>
      <c r="Q125" s="258" t="s">
        <v>2105</v>
      </c>
      <c r="R125" s="258" t="s">
        <v>2106</v>
      </c>
      <c r="S125" s="236" t="s">
        <v>4175</v>
      </c>
      <c r="T125" s="236" t="s">
        <v>3462</v>
      </c>
      <c r="U125" s="236" t="s">
        <v>4176</v>
      </c>
      <c r="V125" s="236" t="s">
        <v>4177</v>
      </c>
      <c r="W125" s="103"/>
      <c r="Y125" s="103"/>
      <c r="AA125" s="243">
        <f>IF(OR(J125="Fail",ISBLANK(J125)),INDEX('Issue Code Table'!C:C,MATCH(N:N,'Issue Code Table'!A:A,0)),IF(M125="Critical",6,IF(M125="Significant",5,IF(M125="Moderate",3,2))))</f>
        <v>7</v>
      </c>
    </row>
    <row r="126" spans="1:27" customFormat="1" ht="137.5" x14ac:dyDescent="0.35">
      <c r="A126" s="236" t="s">
        <v>4178</v>
      </c>
      <c r="B126" s="257" t="s">
        <v>542</v>
      </c>
      <c r="C126" s="22" t="s">
        <v>543</v>
      </c>
      <c r="D126" s="236" t="s">
        <v>245</v>
      </c>
      <c r="E126" s="236" t="s">
        <v>4179</v>
      </c>
      <c r="F126" s="196" t="s">
        <v>2099</v>
      </c>
      <c r="G126" s="196" t="s">
        <v>3514</v>
      </c>
      <c r="H126" s="196" t="s">
        <v>4180</v>
      </c>
      <c r="I126" s="258"/>
      <c r="J126" s="242"/>
      <c r="K126" s="196" t="s">
        <v>4181</v>
      </c>
      <c r="L126" s="258"/>
      <c r="M126" s="258" t="s">
        <v>146</v>
      </c>
      <c r="N126" s="281" t="s">
        <v>2103</v>
      </c>
      <c r="O126" s="241" t="s">
        <v>2104</v>
      </c>
      <c r="P126" s="102"/>
      <c r="Q126" s="258" t="s">
        <v>2105</v>
      </c>
      <c r="R126" s="258" t="s">
        <v>2117</v>
      </c>
      <c r="S126" s="236" t="s">
        <v>2107</v>
      </c>
      <c r="T126" s="236" t="s">
        <v>3517</v>
      </c>
      <c r="U126" s="236" t="s">
        <v>4182</v>
      </c>
      <c r="V126" s="236" t="s">
        <v>4183</v>
      </c>
      <c r="W126" s="103"/>
      <c r="Y126" s="103"/>
      <c r="AA126" s="243">
        <f>IF(OR(J126="Fail",ISBLANK(J126)),INDEX('Issue Code Table'!C:C,MATCH(N:N,'Issue Code Table'!A:A,0)),IF(M126="Critical",6,IF(M126="Significant",5,IF(M126="Moderate",3,2))))</f>
        <v>7</v>
      </c>
    </row>
    <row r="127" spans="1:27" customFormat="1" ht="100" x14ac:dyDescent="0.35">
      <c r="A127" s="236" t="s">
        <v>4184</v>
      </c>
      <c r="B127" s="257" t="s">
        <v>282</v>
      </c>
      <c r="C127" s="22" t="s">
        <v>283</v>
      </c>
      <c r="D127" s="236" t="s">
        <v>245</v>
      </c>
      <c r="E127" s="236" t="s">
        <v>4185</v>
      </c>
      <c r="F127" s="196" t="s">
        <v>2139</v>
      </c>
      <c r="G127" s="196" t="s">
        <v>4186</v>
      </c>
      <c r="H127" s="196" t="s">
        <v>2141</v>
      </c>
      <c r="I127" s="258"/>
      <c r="J127" s="242"/>
      <c r="K127" s="196" t="s">
        <v>4187</v>
      </c>
      <c r="L127" s="258"/>
      <c r="M127" s="258" t="s">
        <v>146</v>
      </c>
      <c r="N127" s="260" t="s">
        <v>251</v>
      </c>
      <c r="O127" s="241" t="s">
        <v>252</v>
      </c>
      <c r="P127" s="102"/>
      <c r="Q127" s="258" t="s">
        <v>2105</v>
      </c>
      <c r="R127" s="258" t="s">
        <v>2126</v>
      </c>
      <c r="S127" s="236" t="s">
        <v>2144</v>
      </c>
      <c r="T127" s="236" t="s">
        <v>4188</v>
      </c>
      <c r="U127" s="236" t="s">
        <v>4189</v>
      </c>
      <c r="V127" s="236" t="s">
        <v>2147</v>
      </c>
      <c r="W127" s="103"/>
      <c r="Y127" s="103"/>
      <c r="AA127" s="243">
        <f>IF(OR(J127="Fail",ISBLANK(J127)),INDEX('Issue Code Table'!C:C,MATCH(N:N,'Issue Code Table'!A:A,0)),IF(M127="Critical",6,IF(M127="Significant",5,IF(M127="Moderate",3,2))))</f>
        <v>5</v>
      </c>
    </row>
    <row r="128" spans="1:27" customFormat="1" ht="337.5" x14ac:dyDescent="0.35">
      <c r="A128" s="236" t="s">
        <v>4190</v>
      </c>
      <c r="B128" s="257" t="s">
        <v>203</v>
      </c>
      <c r="C128" s="22" t="s">
        <v>204</v>
      </c>
      <c r="D128" s="236" t="s">
        <v>245</v>
      </c>
      <c r="E128" s="236" t="s">
        <v>4191</v>
      </c>
      <c r="F128" s="196" t="s">
        <v>2150</v>
      </c>
      <c r="G128" s="196" t="s">
        <v>4192</v>
      </c>
      <c r="H128" s="196" t="s">
        <v>2152</v>
      </c>
      <c r="I128" s="258"/>
      <c r="J128" s="242"/>
      <c r="K128" s="196" t="s">
        <v>4193</v>
      </c>
      <c r="L128" s="258"/>
      <c r="M128" s="258" t="s">
        <v>146</v>
      </c>
      <c r="N128" s="260" t="s">
        <v>251</v>
      </c>
      <c r="O128" s="241" t="s">
        <v>252</v>
      </c>
      <c r="P128" s="102"/>
      <c r="Q128" s="258" t="s">
        <v>2105</v>
      </c>
      <c r="R128" s="258" t="s">
        <v>2134</v>
      </c>
      <c r="S128" s="236" t="s">
        <v>2155</v>
      </c>
      <c r="T128" s="236" t="s">
        <v>2156</v>
      </c>
      <c r="U128" s="236" t="s">
        <v>4194</v>
      </c>
      <c r="V128" s="236" t="s">
        <v>2158</v>
      </c>
      <c r="W128" s="103"/>
      <c r="Y128" s="103"/>
      <c r="AA128" s="243">
        <f>IF(OR(J128="Fail",ISBLANK(J128)),INDEX('Issue Code Table'!C:C,MATCH(N:N,'Issue Code Table'!A:A,0)),IF(M128="Critical",6,IF(M128="Significant",5,IF(M128="Moderate",3,2))))</f>
        <v>5</v>
      </c>
    </row>
    <row r="129" spans="1:27" customFormat="1" ht="212.5" x14ac:dyDescent="0.35">
      <c r="A129" s="236" t="s">
        <v>4195</v>
      </c>
      <c r="B129" s="257" t="s">
        <v>373</v>
      </c>
      <c r="C129" s="22" t="s">
        <v>374</v>
      </c>
      <c r="D129" s="236" t="s">
        <v>245</v>
      </c>
      <c r="E129" s="236" t="s">
        <v>4196</v>
      </c>
      <c r="F129" s="196" t="s">
        <v>2161</v>
      </c>
      <c r="G129" s="196" t="s">
        <v>4197</v>
      </c>
      <c r="H129" s="196" t="s">
        <v>4198</v>
      </c>
      <c r="I129" s="258"/>
      <c r="J129" s="242"/>
      <c r="K129" s="196" t="s">
        <v>4199</v>
      </c>
      <c r="L129" s="258"/>
      <c r="M129" s="258" t="s">
        <v>146</v>
      </c>
      <c r="N129" s="292" t="s">
        <v>251</v>
      </c>
      <c r="O129" s="241" t="s">
        <v>252</v>
      </c>
      <c r="P129" s="102"/>
      <c r="Q129" s="258" t="s">
        <v>2105</v>
      </c>
      <c r="R129" s="258" t="s">
        <v>2143</v>
      </c>
      <c r="S129" s="236" t="s">
        <v>2166</v>
      </c>
      <c r="T129" s="236" t="s">
        <v>2167</v>
      </c>
      <c r="U129" s="236" t="s">
        <v>4200</v>
      </c>
      <c r="V129" s="236" t="s">
        <v>4201</v>
      </c>
      <c r="W129" s="103"/>
      <c r="Y129" s="103"/>
      <c r="AA129" s="243">
        <f>IF(OR(J129="Fail",ISBLANK(J129)),INDEX('Issue Code Table'!C:C,MATCH(N:N,'Issue Code Table'!A:A,0)),IF(M129="Critical",6,IF(M129="Significant",5,IF(M129="Moderate",3,2))))</f>
        <v>5</v>
      </c>
    </row>
    <row r="130" spans="1:27" customFormat="1" ht="409.5" x14ac:dyDescent="0.35">
      <c r="A130" s="236" t="s">
        <v>4202</v>
      </c>
      <c r="B130" s="257" t="s">
        <v>373</v>
      </c>
      <c r="C130" s="22" t="s">
        <v>374</v>
      </c>
      <c r="D130" s="236" t="s">
        <v>245</v>
      </c>
      <c r="E130" s="236" t="s">
        <v>4203</v>
      </c>
      <c r="F130" s="196" t="s">
        <v>2172</v>
      </c>
      <c r="G130" s="196" t="s">
        <v>4204</v>
      </c>
      <c r="H130" s="196" t="s">
        <v>4205</v>
      </c>
      <c r="I130" s="258"/>
      <c r="J130" s="242"/>
      <c r="K130" s="196" t="s">
        <v>4206</v>
      </c>
      <c r="L130" s="258"/>
      <c r="M130" s="258" t="s">
        <v>146</v>
      </c>
      <c r="N130" s="292" t="s">
        <v>380</v>
      </c>
      <c r="O130" s="241" t="s">
        <v>1888</v>
      </c>
      <c r="P130" s="102"/>
      <c r="Q130" s="258" t="s">
        <v>2105</v>
      </c>
      <c r="R130" s="258" t="s">
        <v>2154</v>
      </c>
      <c r="S130" s="236" t="s">
        <v>2177</v>
      </c>
      <c r="T130" s="236" t="s">
        <v>2178</v>
      </c>
      <c r="U130" s="236" t="s">
        <v>4207</v>
      </c>
      <c r="V130" s="236" t="s">
        <v>4208</v>
      </c>
      <c r="W130" s="103"/>
      <c r="Y130" s="103"/>
      <c r="AA130" s="243">
        <f>IF(OR(J130="Fail",ISBLANK(J130)),INDEX('Issue Code Table'!C:C,MATCH(N:N,'Issue Code Table'!A:A,0)),IF(M130="Critical",6,IF(M130="Significant",5,IF(M130="Moderate",3,2))))</f>
        <v>5</v>
      </c>
    </row>
    <row r="131" spans="1:27" customFormat="1" ht="250" x14ac:dyDescent="0.35">
      <c r="A131" s="236" t="s">
        <v>4209</v>
      </c>
      <c r="B131" s="257" t="s">
        <v>373</v>
      </c>
      <c r="C131" s="22" t="s">
        <v>374</v>
      </c>
      <c r="D131" s="236" t="s">
        <v>245</v>
      </c>
      <c r="E131" s="236" t="s">
        <v>4210</v>
      </c>
      <c r="F131" s="196" t="s">
        <v>2183</v>
      </c>
      <c r="G131" s="196" t="s">
        <v>4211</v>
      </c>
      <c r="H131" s="196" t="s">
        <v>4198</v>
      </c>
      <c r="I131" s="258"/>
      <c r="J131" s="242"/>
      <c r="K131" s="196" t="s">
        <v>4199</v>
      </c>
      <c r="L131" s="258"/>
      <c r="M131" s="258" t="s">
        <v>146</v>
      </c>
      <c r="N131" s="260" t="s">
        <v>251</v>
      </c>
      <c r="O131" s="241" t="s">
        <v>252</v>
      </c>
      <c r="P131" s="102"/>
      <c r="Q131" s="258" t="s">
        <v>2105</v>
      </c>
      <c r="R131" s="258" t="s">
        <v>2165</v>
      </c>
      <c r="S131" s="236" t="s">
        <v>2188</v>
      </c>
      <c r="T131" s="236" t="s">
        <v>2189</v>
      </c>
      <c r="U131" s="236" t="s">
        <v>2189</v>
      </c>
      <c r="V131" s="236" t="s">
        <v>4212</v>
      </c>
      <c r="W131" s="103"/>
      <c r="Y131" s="103"/>
      <c r="AA131" s="243">
        <f>IF(OR(J131="Fail",ISBLANK(J131)),INDEX('Issue Code Table'!C:C,MATCH(N:N,'Issue Code Table'!A:A,0)),IF(M131="Critical",6,IF(M131="Significant",5,IF(M131="Moderate",3,2))))</f>
        <v>5</v>
      </c>
    </row>
    <row r="132" spans="1:27" customFormat="1" ht="387.5" x14ac:dyDescent="0.35">
      <c r="A132" s="236" t="s">
        <v>4213</v>
      </c>
      <c r="B132" s="257" t="s">
        <v>373</v>
      </c>
      <c r="C132" s="22" t="s">
        <v>374</v>
      </c>
      <c r="D132" s="236" t="s">
        <v>245</v>
      </c>
      <c r="E132" s="236" t="s">
        <v>4214</v>
      </c>
      <c r="F132" s="196" t="s">
        <v>2193</v>
      </c>
      <c r="G132" s="196" t="s">
        <v>4215</v>
      </c>
      <c r="H132" s="196" t="s">
        <v>4216</v>
      </c>
      <c r="I132" s="258"/>
      <c r="J132" s="242"/>
      <c r="K132" s="196" t="s">
        <v>4217</v>
      </c>
      <c r="L132" s="258"/>
      <c r="M132" s="258" t="s">
        <v>157</v>
      </c>
      <c r="N132" s="260" t="s">
        <v>954</v>
      </c>
      <c r="O132" s="241" t="s">
        <v>955</v>
      </c>
      <c r="P132" s="102"/>
      <c r="Q132" s="258" t="s">
        <v>2105</v>
      </c>
      <c r="R132" s="258" t="s">
        <v>2176</v>
      </c>
      <c r="S132" s="236" t="s">
        <v>2198</v>
      </c>
      <c r="T132" s="236" t="s">
        <v>2199</v>
      </c>
      <c r="U132" s="236" t="s">
        <v>4218</v>
      </c>
      <c r="V132" s="236"/>
      <c r="W132" s="103"/>
      <c r="Y132" s="103"/>
      <c r="AA132" s="243">
        <f>IF(OR(J132="Fail",ISBLANK(J132)),INDEX('Issue Code Table'!C:C,MATCH(N:N,'Issue Code Table'!A:A,0)),IF(M132="Critical",6,IF(M132="Significant",5,IF(M132="Moderate",3,2))))</f>
        <v>4</v>
      </c>
    </row>
    <row r="133" spans="1:27" customFormat="1" ht="250" x14ac:dyDescent="0.35">
      <c r="A133" s="236" t="s">
        <v>4219</v>
      </c>
      <c r="B133" s="257" t="s">
        <v>203</v>
      </c>
      <c r="C133" s="22" t="s">
        <v>204</v>
      </c>
      <c r="D133" s="236" t="s">
        <v>245</v>
      </c>
      <c r="E133" s="236" t="s">
        <v>4220</v>
      </c>
      <c r="F133" s="196" t="s">
        <v>2204</v>
      </c>
      <c r="G133" s="196" t="s">
        <v>4221</v>
      </c>
      <c r="H133" s="196" t="s">
        <v>4222</v>
      </c>
      <c r="I133" s="258"/>
      <c r="J133" s="242"/>
      <c r="K133" s="196" t="s">
        <v>4223</v>
      </c>
      <c r="L133" s="258"/>
      <c r="M133" s="258" t="s">
        <v>157</v>
      </c>
      <c r="N133" s="260" t="s">
        <v>954</v>
      </c>
      <c r="O133" s="241" t="s">
        <v>955</v>
      </c>
      <c r="P133" s="102"/>
      <c r="Q133" s="258" t="s">
        <v>2105</v>
      </c>
      <c r="R133" s="258" t="s">
        <v>2187</v>
      </c>
      <c r="S133" s="236" t="s">
        <v>2209</v>
      </c>
      <c r="T133" s="236" t="s">
        <v>4224</v>
      </c>
      <c r="U133" s="236" t="s">
        <v>4225</v>
      </c>
      <c r="V133" s="236"/>
      <c r="W133" s="103"/>
      <c r="Y133" s="103"/>
      <c r="AA133" s="243">
        <f>IF(OR(J133="Fail",ISBLANK(J133)),INDEX('Issue Code Table'!C:C,MATCH(N:N,'Issue Code Table'!A:A,0)),IF(M133="Critical",6,IF(M133="Significant",5,IF(M133="Moderate",3,2))))</f>
        <v>4</v>
      </c>
    </row>
    <row r="134" spans="1:27" customFormat="1" ht="250" x14ac:dyDescent="0.35">
      <c r="A134" s="236" t="s">
        <v>4226</v>
      </c>
      <c r="B134" s="257" t="s">
        <v>542</v>
      </c>
      <c r="C134" s="22" t="s">
        <v>543</v>
      </c>
      <c r="D134" s="236" t="s">
        <v>245</v>
      </c>
      <c r="E134" s="236" t="s">
        <v>4227</v>
      </c>
      <c r="F134" s="196" t="s">
        <v>2214</v>
      </c>
      <c r="G134" s="196" t="s">
        <v>4228</v>
      </c>
      <c r="H134" s="196" t="s">
        <v>4229</v>
      </c>
      <c r="I134" s="258"/>
      <c r="J134" s="242"/>
      <c r="K134" s="196" t="s">
        <v>4230</v>
      </c>
      <c r="L134" s="258"/>
      <c r="M134" s="258" t="s">
        <v>157</v>
      </c>
      <c r="N134" s="260" t="s">
        <v>954</v>
      </c>
      <c r="O134" s="241" t="s">
        <v>955</v>
      </c>
      <c r="P134" s="102"/>
      <c r="Q134" s="258" t="s">
        <v>2105</v>
      </c>
      <c r="R134" s="258" t="s">
        <v>2197</v>
      </c>
      <c r="S134" s="236" t="s">
        <v>2219</v>
      </c>
      <c r="T134" s="236" t="s">
        <v>4231</v>
      </c>
      <c r="U134" s="236" t="s">
        <v>4232</v>
      </c>
      <c r="V134" s="236"/>
      <c r="W134" s="103"/>
      <c r="Y134" s="103"/>
      <c r="AA134" s="243">
        <f>IF(OR(J134="Fail",ISBLANK(J134)),INDEX('Issue Code Table'!C:C,MATCH(N:N,'Issue Code Table'!A:A,0)),IF(M134="Critical",6,IF(M134="Significant",5,IF(M134="Moderate",3,2))))</f>
        <v>4</v>
      </c>
    </row>
    <row r="135" spans="1:27" customFormat="1" ht="409.5" x14ac:dyDescent="0.35">
      <c r="A135" s="236" t="s">
        <v>4233</v>
      </c>
      <c r="B135" s="257" t="s">
        <v>373</v>
      </c>
      <c r="C135" s="22" t="s">
        <v>374</v>
      </c>
      <c r="D135" s="236" t="s">
        <v>245</v>
      </c>
      <c r="E135" s="236" t="s">
        <v>4234</v>
      </c>
      <c r="F135" s="196" t="s">
        <v>2224</v>
      </c>
      <c r="G135" s="196" t="s">
        <v>4235</v>
      </c>
      <c r="H135" s="196" t="s">
        <v>4230</v>
      </c>
      <c r="I135" s="258"/>
      <c r="J135" s="242"/>
      <c r="K135" s="196" t="s">
        <v>4230</v>
      </c>
      <c r="L135" s="258"/>
      <c r="M135" s="258" t="s">
        <v>157</v>
      </c>
      <c r="N135" s="260" t="s">
        <v>954</v>
      </c>
      <c r="O135" s="241" t="s">
        <v>955</v>
      </c>
      <c r="P135" s="102"/>
      <c r="Q135" s="258" t="s">
        <v>2105</v>
      </c>
      <c r="R135" s="258" t="s">
        <v>2208</v>
      </c>
      <c r="S135" s="236" t="s">
        <v>3474</v>
      </c>
      <c r="T135" s="236" t="s">
        <v>4236</v>
      </c>
      <c r="U135" s="236" t="s">
        <v>4237</v>
      </c>
      <c r="V135" s="236"/>
      <c r="W135" s="103"/>
      <c r="Y135" s="103"/>
      <c r="AA135" s="243">
        <f>IF(OR(J135="Fail",ISBLANK(J135)),INDEX('Issue Code Table'!C:C,MATCH(N:N,'Issue Code Table'!A:A,0)),IF(M135="Critical",6,IF(M135="Significant",5,IF(M135="Moderate",3,2))))</f>
        <v>4</v>
      </c>
    </row>
    <row r="136" spans="1:27" customFormat="1" ht="262.5" x14ac:dyDescent="0.35">
      <c r="A136" s="236" t="s">
        <v>4238</v>
      </c>
      <c r="B136" s="257" t="s">
        <v>203</v>
      </c>
      <c r="C136" s="22" t="s">
        <v>204</v>
      </c>
      <c r="D136" s="236" t="s">
        <v>245</v>
      </c>
      <c r="E136" s="236" t="s">
        <v>4239</v>
      </c>
      <c r="F136" s="196" t="s">
        <v>2233</v>
      </c>
      <c r="G136" s="196" t="s">
        <v>4240</v>
      </c>
      <c r="H136" s="196" t="s">
        <v>4241</v>
      </c>
      <c r="I136" s="258"/>
      <c r="J136" s="242"/>
      <c r="K136" s="196" t="s">
        <v>4241</v>
      </c>
      <c r="L136" s="258"/>
      <c r="M136" s="258" t="s">
        <v>146</v>
      </c>
      <c r="N136" s="260" t="s">
        <v>1112</v>
      </c>
      <c r="O136" s="241" t="s">
        <v>1113</v>
      </c>
      <c r="P136" s="102"/>
      <c r="Q136" s="258" t="s">
        <v>2105</v>
      </c>
      <c r="R136" s="258" t="s">
        <v>2218</v>
      </c>
      <c r="S136" s="236" t="s">
        <v>2238</v>
      </c>
      <c r="T136" s="236" t="s">
        <v>4242</v>
      </c>
      <c r="U136" s="236" t="s">
        <v>4243</v>
      </c>
      <c r="V136" s="236" t="s">
        <v>3480</v>
      </c>
      <c r="W136" s="103"/>
      <c r="Y136" s="103"/>
      <c r="AA136" s="243">
        <f>IF(OR(J136="Fail",ISBLANK(J136)),INDEX('Issue Code Table'!C:C,MATCH(N:N,'Issue Code Table'!A:A,0)),IF(M136="Critical",6,IF(M136="Significant",5,IF(M136="Moderate",3,2))))</f>
        <v>5</v>
      </c>
    </row>
    <row r="137" spans="1:27" customFormat="1" ht="187.5" x14ac:dyDescent="0.35">
      <c r="A137" s="236" t="s">
        <v>4244</v>
      </c>
      <c r="B137" s="257" t="s">
        <v>150</v>
      </c>
      <c r="C137" s="22" t="s">
        <v>151</v>
      </c>
      <c r="D137" s="236" t="s">
        <v>245</v>
      </c>
      <c r="E137" s="236" t="s">
        <v>4245</v>
      </c>
      <c r="F137" s="196" t="s">
        <v>2244</v>
      </c>
      <c r="G137" s="196" t="s">
        <v>2245</v>
      </c>
      <c r="H137" s="196" t="s">
        <v>4246</v>
      </c>
      <c r="I137" s="258"/>
      <c r="J137" s="242"/>
      <c r="K137" s="196" t="s">
        <v>4247</v>
      </c>
      <c r="L137" s="258"/>
      <c r="M137" s="258" t="s">
        <v>146</v>
      </c>
      <c r="N137" s="288" t="s">
        <v>251</v>
      </c>
      <c r="O137" s="241" t="s">
        <v>252</v>
      </c>
      <c r="P137" s="102"/>
      <c r="Q137" s="258" t="s">
        <v>2105</v>
      </c>
      <c r="R137" s="258" t="s">
        <v>2227</v>
      </c>
      <c r="S137" s="236" t="s">
        <v>2249</v>
      </c>
      <c r="T137" s="236" t="s">
        <v>2250</v>
      </c>
      <c r="U137" s="236" t="s">
        <v>4248</v>
      </c>
      <c r="V137" s="236" t="s">
        <v>4249</v>
      </c>
      <c r="W137" s="103"/>
      <c r="Y137" s="103"/>
      <c r="AA137" s="243">
        <f>IF(OR(J137="Fail",ISBLANK(J137)),INDEX('Issue Code Table'!C:C,MATCH(N:N,'Issue Code Table'!A:A,0)),IF(M137="Critical",6,IF(M137="Significant",5,IF(M137="Moderate",3,2))))</f>
        <v>5</v>
      </c>
    </row>
    <row r="138" spans="1:27" customFormat="1" ht="175" x14ac:dyDescent="0.35">
      <c r="A138" s="236" t="s">
        <v>4250</v>
      </c>
      <c r="B138" s="257" t="s">
        <v>3486</v>
      </c>
      <c r="C138" s="22" t="s">
        <v>4251</v>
      </c>
      <c r="D138" s="236" t="s">
        <v>245</v>
      </c>
      <c r="E138" s="236" t="s">
        <v>2264</v>
      </c>
      <c r="F138" s="196" t="s">
        <v>2255</v>
      </c>
      <c r="G138" s="196" t="s">
        <v>4252</v>
      </c>
      <c r="H138" s="196" t="s">
        <v>4253</v>
      </c>
      <c r="I138" s="258"/>
      <c r="J138" s="242"/>
      <c r="K138" s="196" t="s">
        <v>4254</v>
      </c>
      <c r="L138" s="258"/>
      <c r="M138" s="258" t="s">
        <v>146</v>
      </c>
      <c r="N138" s="288" t="s">
        <v>251</v>
      </c>
      <c r="O138" s="241" t="s">
        <v>252</v>
      </c>
      <c r="P138" s="102"/>
      <c r="Q138" s="258" t="s">
        <v>2105</v>
      </c>
      <c r="R138" s="258" t="s">
        <v>2237</v>
      </c>
      <c r="S138" s="236" t="s">
        <v>2262</v>
      </c>
      <c r="T138" s="236" t="s">
        <v>2263</v>
      </c>
      <c r="U138" s="236" t="s">
        <v>4255</v>
      </c>
      <c r="V138" s="236" t="s">
        <v>4256</v>
      </c>
      <c r="W138" s="103"/>
      <c r="Y138" s="103"/>
      <c r="AA138" s="243">
        <f>IF(OR(J138="Fail",ISBLANK(J138)),INDEX('Issue Code Table'!C:C,MATCH(N:N,'Issue Code Table'!A:A,0)),IF(M138="Critical",6,IF(M138="Significant",5,IF(M138="Moderate",3,2))))</f>
        <v>5</v>
      </c>
    </row>
    <row r="139" spans="1:27" customFormat="1" ht="125" x14ac:dyDescent="0.35">
      <c r="A139" s="236" t="s">
        <v>4257</v>
      </c>
      <c r="B139" s="257" t="s">
        <v>3486</v>
      </c>
      <c r="C139" s="22" t="s">
        <v>4251</v>
      </c>
      <c r="D139" s="236" t="s">
        <v>245</v>
      </c>
      <c r="E139" s="236" t="s">
        <v>2274</v>
      </c>
      <c r="F139" s="196" t="s">
        <v>4258</v>
      </c>
      <c r="G139" s="196" t="s">
        <v>4259</v>
      </c>
      <c r="H139" s="196" t="s">
        <v>4260</v>
      </c>
      <c r="I139" s="258"/>
      <c r="J139" s="242"/>
      <c r="K139" s="196" t="s">
        <v>4261</v>
      </c>
      <c r="L139" s="258"/>
      <c r="M139" s="258" t="s">
        <v>146</v>
      </c>
      <c r="N139" s="288" t="s">
        <v>251</v>
      </c>
      <c r="O139" s="241" t="s">
        <v>252</v>
      </c>
      <c r="P139" s="102"/>
      <c r="Q139" s="258" t="s">
        <v>2105</v>
      </c>
      <c r="R139" s="258" t="s">
        <v>2248</v>
      </c>
      <c r="S139" s="236" t="s">
        <v>2272</v>
      </c>
      <c r="T139" s="236" t="s">
        <v>2273</v>
      </c>
      <c r="U139" s="236" t="s">
        <v>4262</v>
      </c>
      <c r="V139" s="236" t="s">
        <v>4263</v>
      </c>
      <c r="W139" s="103"/>
      <c r="Y139" s="103"/>
      <c r="AA139" s="243">
        <f>IF(OR(J139="Fail",ISBLANK(J139)),INDEX('Issue Code Table'!C:C,MATCH(N:N,'Issue Code Table'!A:A,0)),IF(M139="Critical",6,IF(M139="Significant",5,IF(M139="Moderate",3,2))))</f>
        <v>5</v>
      </c>
    </row>
    <row r="140" spans="1:27" customFormat="1" ht="137.5" x14ac:dyDescent="0.35">
      <c r="A140" s="236" t="s">
        <v>4264</v>
      </c>
      <c r="B140" s="257" t="s">
        <v>3486</v>
      </c>
      <c r="C140" s="22" t="s">
        <v>4251</v>
      </c>
      <c r="D140" s="236" t="s">
        <v>245</v>
      </c>
      <c r="E140" s="236" t="s">
        <v>4265</v>
      </c>
      <c r="F140" s="196" t="s">
        <v>2277</v>
      </c>
      <c r="G140" s="196" t="s">
        <v>4266</v>
      </c>
      <c r="H140" s="196" t="s">
        <v>4267</v>
      </c>
      <c r="I140" s="258"/>
      <c r="J140" s="242"/>
      <c r="K140" s="196" t="s">
        <v>4268</v>
      </c>
      <c r="L140" s="258"/>
      <c r="M140" s="258" t="s">
        <v>146</v>
      </c>
      <c r="N140" s="288" t="s">
        <v>251</v>
      </c>
      <c r="O140" s="241" t="s">
        <v>252</v>
      </c>
      <c r="P140" s="102"/>
      <c r="Q140" s="258" t="s">
        <v>2105</v>
      </c>
      <c r="R140" s="258" t="s">
        <v>2261</v>
      </c>
      <c r="S140" s="236" t="s">
        <v>3502</v>
      </c>
      <c r="T140" s="236" t="s">
        <v>2283</v>
      </c>
      <c r="U140" s="236" t="s">
        <v>4269</v>
      </c>
      <c r="V140" s="236" t="s">
        <v>4270</v>
      </c>
      <c r="W140" s="103"/>
      <c r="Y140" s="103"/>
      <c r="AA140" s="243">
        <f>IF(OR(J140="Fail",ISBLANK(J140)),INDEX('Issue Code Table'!C:C,MATCH(N:N,'Issue Code Table'!A:A,0)),IF(M140="Critical",6,IF(M140="Significant",5,IF(M140="Moderate",3,2))))</f>
        <v>5</v>
      </c>
    </row>
    <row r="141" spans="1:27" customFormat="1" ht="137.5" x14ac:dyDescent="0.35">
      <c r="A141" s="236" t="s">
        <v>4271</v>
      </c>
      <c r="B141" s="257" t="s">
        <v>3486</v>
      </c>
      <c r="C141" s="22" t="s">
        <v>4251</v>
      </c>
      <c r="D141" s="236" t="s">
        <v>245</v>
      </c>
      <c r="E141" s="236" t="s">
        <v>4272</v>
      </c>
      <c r="F141" s="196" t="s">
        <v>2287</v>
      </c>
      <c r="G141" s="196" t="s">
        <v>4273</v>
      </c>
      <c r="H141" s="196" t="s">
        <v>4274</v>
      </c>
      <c r="I141" s="258"/>
      <c r="J141" s="242"/>
      <c r="K141" s="196" t="s">
        <v>4275</v>
      </c>
      <c r="L141" s="258"/>
      <c r="M141" s="258" t="s">
        <v>146</v>
      </c>
      <c r="N141" s="288" t="s">
        <v>251</v>
      </c>
      <c r="O141" s="241" t="s">
        <v>252</v>
      </c>
      <c r="P141" s="102"/>
      <c r="Q141" s="258" t="s">
        <v>2105</v>
      </c>
      <c r="R141" s="258" t="s">
        <v>2271</v>
      </c>
      <c r="S141" s="236" t="s">
        <v>2292</v>
      </c>
      <c r="T141" s="236" t="s">
        <v>2293</v>
      </c>
      <c r="U141" s="236" t="s">
        <v>4276</v>
      </c>
      <c r="V141" s="236" t="s">
        <v>4277</v>
      </c>
      <c r="W141" s="103"/>
      <c r="Y141" s="103"/>
      <c r="AA141" s="243">
        <f>IF(OR(J141="Fail",ISBLANK(J141)),INDEX('Issue Code Table'!C:C,MATCH(N:N,'Issue Code Table'!A:A,0)),IF(M141="Critical",6,IF(M141="Significant",5,IF(M141="Moderate",3,2))))</f>
        <v>5</v>
      </c>
    </row>
    <row r="142" spans="1:27" customFormat="1" ht="100" x14ac:dyDescent="0.35">
      <c r="A142" s="236" t="s">
        <v>4278</v>
      </c>
      <c r="B142" s="257" t="s">
        <v>150</v>
      </c>
      <c r="C142" s="22" t="s">
        <v>151</v>
      </c>
      <c r="D142" s="236" t="s">
        <v>245</v>
      </c>
      <c r="E142" s="236" t="s">
        <v>4279</v>
      </c>
      <c r="F142" s="196" t="s">
        <v>2297</v>
      </c>
      <c r="G142" s="196" t="s">
        <v>4280</v>
      </c>
      <c r="H142" s="196" t="s">
        <v>4281</v>
      </c>
      <c r="I142" s="258"/>
      <c r="J142" s="242"/>
      <c r="K142" s="196" t="s">
        <v>4282</v>
      </c>
      <c r="L142" s="258"/>
      <c r="M142" s="258" t="s">
        <v>146</v>
      </c>
      <c r="N142" s="292" t="s">
        <v>251</v>
      </c>
      <c r="O142" s="241" t="s">
        <v>252</v>
      </c>
      <c r="P142" s="102"/>
      <c r="Q142" s="258" t="s">
        <v>2105</v>
      </c>
      <c r="R142" s="258" t="s">
        <v>2281</v>
      </c>
      <c r="S142" s="236" t="s">
        <v>2302</v>
      </c>
      <c r="T142" s="236" t="s">
        <v>2303</v>
      </c>
      <c r="U142" s="236" t="s">
        <v>2303</v>
      </c>
      <c r="V142" s="236" t="s">
        <v>2304</v>
      </c>
      <c r="W142" s="103"/>
      <c r="Y142" s="103"/>
      <c r="AA142" s="243">
        <f>IF(OR(J142="Fail",ISBLANK(J142)),INDEX('Issue Code Table'!C:C,MATCH(N:N,'Issue Code Table'!A:A,0)),IF(M142="Critical",6,IF(M142="Significant",5,IF(M142="Moderate",3,2))))</f>
        <v>5</v>
      </c>
    </row>
    <row r="143" spans="1:27" customFormat="1" ht="162.5" x14ac:dyDescent="0.35">
      <c r="A143" s="236" t="s">
        <v>4283</v>
      </c>
      <c r="B143" s="257" t="s">
        <v>203</v>
      </c>
      <c r="C143" s="22" t="s">
        <v>204</v>
      </c>
      <c r="D143" s="236" t="s">
        <v>245</v>
      </c>
      <c r="E143" s="236" t="s">
        <v>4284</v>
      </c>
      <c r="F143" s="196" t="s">
        <v>463</v>
      </c>
      <c r="G143" s="196" t="s">
        <v>4285</v>
      </c>
      <c r="H143" s="196" t="s">
        <v>4286</v>
      </c>
      <c r="I143" s="258"/>
      <c r="J143" s="242"/>
      <c r="K143" s="196" t="s">
        <v>466</v>
      </c>
      <c r="L143" s="258"/>
      <c r="M143" s="258" t="s">
        <v>146</v>
      </c>
      <c r="N143" s="288" t="s">
        <v>251</v>
      </c>
      <c r="O143" s="241" t="s">
        <v>252</v>
      </c>
      <c r="P143" s="102"/>
      <c r="Q143" s="258" t="s">
        <v>404</v>
      </c>
      <c r="R143" s="258" t="s">
        <v>416</v>
      </c>
      <c r="S143" s="236" t="s">
        <v>417</v>
      </c>
      <c r="T143" s="236" t="s">
        <v>4287</v>
      </c>
      <c r="U143" s="236" t="s">
        <v>4288</v>
      </c>
      <c r="V143" s="236" t="s">
        <v>470</v>
      </c>
      <c r="W143" s="103"/>
      <c r="Y143" s="103"/>
      <c r="AA143" s="243">
        <f>IF(OR(J143="Fail",ISBLANK(J143)),INDEX('Issue Code Table'!C:C,MATCH(N:N,'Issue Code Table'!A:A,0)),IF(M143="Critical",6,IF(M143="Significant",5,IF(M143="Moderate",3,2))))</f>
        <v>5</v>
      </c>
    </row>
    <row r="144" spans="1:27" customFormat="1" ht="162.5" x14ac:dyDescent="0.35">
      <c r="A144" s="236" t="s">
        <v>4289</v>
      </c>
      <c r="B144" s="257" t="s">
        <v>203</v>
      </c>
      <c r="C144" s="22" t="s">
        <v>204</v>
      </c>
      <c r="D144" s="236" t="s">
        <v>245</v>
      </c>
      <c r="E144" s="236" t="s">
        <v>2524</v>
      </c>
      <c r="F144" s="196" t="s">
        <v>2525</v>
      </c>
      <c r="G144" s="196" t="s">
        <v>4290</v>
      </c>
      <c r="H144" s="196" t="s">
        <v>4291</v>
      </c>
      <c r="I144" s="258"/>
      <c r="J144" s="242"/>
      <c r="K144" s="196" t="s">
        <v>4292</v>
      </c>
      <c r="L144" s="258"/>
      <c r="M144" s="258" t="s">
        <v>146</v>
      </c>
      <c r="N144" s="281" t="s">
        <v>251</v>
      </c>
      <c r="O144" s="241" t="s">
        <v>252</v>
      </c>
      <c r="P144" s="102"/>
      <c r="Q144" s="258" t="s">
        <v>635</v>
      </c>
      <c r="R144" s="258" t="s">
        <v>636</v>
      </c>
      <c r="S144" s="236" t="s">
        <v>2531</v>
      </c>
      <c r="T144" s="236" t="s">
        <v>2532</v>
      </c>
      <c r="U144" s="236" t="s">
        <v>2533</v>
      </c>
      <c r="V144" s="236" t="s">
        <v>2534</v>
      </c>
      <c r="W144" s="103"/>
      <c r="Y144" s="103"/>
      <c r="AA144" s="243">
        <f>IF(OR(J144="Fail",ISBLANK(J144)),INDEX('Issue Code Table'!C:C,MATCH(N:N,'Issue Code Table'!A:A,0)),IF(M144="Critical",6,IF(M144="Significant",5,IF(M144="Moderate",3,2))))</f>
        <v>5</v>
      </c>
    </row>
    <row r="145" spans="1:27" customFormat="1" ht="175" x14ac:dyDescent="0.35">
      <c r="A145" s="236" t="s">
        <v>4293</v>
      </c>
      <c r="B145" s="257" t="s">
        <v>203</v>
      </c>
      <c r="C145" s="22" t="s">
        <v>204</v>
      </c>
      <c r="D145" s="236" t="s">
        <v>245</v>
      </c>
      <c r="E145" s="236" t="s">
        <v>2536</v>
      </c>
      <c r="F145" s="196" t="s">
        <v>4294</v>
      </c>
      <c r="G145" s="196" t="s">
        <v>4295</v>
      </c>
      <c r="H145" s="196" t="s">
        <v>2539</v>
      </c>
      <c r="I145" s="258"/>
      <c r="J145" s="242"/>
      <c r="K145" s="196" t="s">
        <v>2540</v>
      </c>
      <c r="L145" s="258"/>
      <c r="M145" s="258" t="s">
        <v>146</v>
      </c>
      <c r="N145" s="281" t="s">
        <v>251</v>
      </c>
      <c r="O145" s="241" t="s">
        <v>252</v>
      </c>
      <c r="P145" s="102"/>
      <c r="Q145" s="258" t="s">
        <v>635</v>
      </c>
      <c r="R145" s="258" t="s">
        <v>645</v>
      </c>
      <c r="S145" s="236" t="s">
        <v>2542</v>
      </c>
      <c r="T145" s="236" t="s">
        <v>2543</v>
      </c>
      <c r="U145" s="236" t="s">
        <v>2544</v>
      </c>
      <c r="V145" s="236" t="s">
        <v>2545</v>
      </c>
      <c r="W145" s="103"/>
      <c r="Y145" s="103"/>
      <c r="AA145" s="243">
        <f>IF(OR(J145="Fail",ISBLANK(J145)),INDEX('Issue Code Table'!C:C,MATCH(N:N,'Issue Code Table'!A:A,0)),IF(M145="Critical",6,IF(M145="Significant",5,IF(M145="Moderate",3,2))))</f>
        <v>5</v>
      </c>
    </row>
    <row r="146" spans="1:27" customFormat="1" ht="375" x14ac:dyDescent="0.35">
      <c r="A146" s="236" t="s">
        <v>4296</v>
      </c>
      <c r="B146" s="257" t="s">
        <v>203</v>
      </c>
      <c r="C146" s="22" t="s">
        <v>204</v>
      </c>
      <c r="D146" s="236" t="s">
        <v>245</v>
      </c>
      <c r="E146" s="236" t="s">
        <v>4297</v>
      </c>
      <c r="F146" s="196" t="s">
        <v>2548</v>
      </c>
      <c r="G146" s="196" t="s">
        <v>4298</v>
      </c>
      <c r="H146" s="196" t="s">
        <v>4299</v>
      </c>
      <c r="I146" s="258"/>
      <c r="J146" s="242"/>
      <c r="K146" s="196" t="s">
        <v>4300</v>
      </c>
      <c r="L146" s="258"/>
      <c r="M146" s="258" t="s">
        <v>146</v>
      </c>
      <c r="N146" s="289" t="s">
        <v>251</v>
      </c>
      <c r="O146" s="241" t="s">
        <v>252</v>
      </c>
      <c r="P146" s="102"/>
      <c r="Q146" s="258" t="s">
        <v>635</v>
      </c>
      <c r="R146" s="258" t="s">
        <v>653</v>
      </c>
      <c r="S146" s="236" t="s">
        <v>2553</v>
      </c>
      <c r="T146" s="236" t="s">
        <v>4301</v>
      </c>
      <c r="U146" s="236" t="s">
        <v>2555</v>
      </c>
      <c r="V146" s="236" t="s">
        <v>2556</v>
      </c>
      <c r="W146" s="103"/>
      <c r="Y146" s="103"/>
      <c r="AA146" s="243">
        <f>IF(OR(J146="Fail",ISBLANK(J146)),INDEX('Issue Code Table'!C:C,MATCH(N:N,'Issue Code Table'!A:A,0)),IF(M146="Critical",6,IF(M146="Significant",5,IF(M146="Moderate",3,2))))</f>
        <v>5</v>
      </c>
    </row>
    <row r="147" spans="1:27" customFormat="1" ht="225" x14ac:dyDescent="0.35">
      <c r="A147" s="236" t="s">
        <v>4302</v>
      </c>
      <c r="B147" s="257" t="s">
        <v>613</v>
      </c>
      <c r="C147" s="22" t="s">
        <v>614</v>
      </c>
      <c r="D147" s="236" t="s">
        <v>245</v>
      </c>
      <c r="E147" s="236" t="s">
        <v>4303</v>
      </c>
      <c r="F147" s="196" t="s">
        <v>629</v>
      </c>
      <c r="G147" s="196" t="s">
        <v>4304</v>
      </c>
      <c r="H147" s="196" t="s">
        <v>2560</v>
      </c>
      <c r="I147" s="258"/>
      <c r="J147" s="242"/>
      <c r="K147" s="196" t="s">
        <v>619</v>
      </c>
      <c r="L147" s="258"/>
      <c r="M147" s="258" t="s">
        <v>221</v>
      </c>
      <c r="N147" s="288" t="s">
        <v>633</v>
      </c>
      <c r="O147" s="241" t="s">
        <v>4305</v>
      </c>
      <c r="P147" s="102"/>
      <c r="Q147" s="258" t="s">
        <v>4306</v>
      </c>
      <c r="R147" s="258" t="s">
        <v>4307</v>
      </c>
      <c r="S147" s="236" t="s">
        <v>637</v>
      </c>
      <c r="T147" s="236" t="s">
        <v>4308</v>
      </c>
      <c r="U147" s="236" t="s">
        <v>4309</v>
      </c>
      <c r="V147" s="236"/>
      <c r="W147" s="103"/>
      <c r="Y147" s="103"/>
      <c r="AA147" s="243">
        <f>IF(OR(J147="Fail",ISBLANK(J147)),INDEX('Issue Code Table'!C:C,MATCH(N:N,'Issue Code Table'!A:A,0)),IF(M147="Critical",6,IF(M147="Significant",5,IF(M147="Moderate",3,2))))</f>
        <v>1</v>
      </c>
    </row>
    <row r="148" spans="1:27" customFormat="1" ht="200" x14ac:dyDescent="0.35">
      <c r="A148" s="236" t="s">
        <v>4310</v>
      </c>
      <c r="B148" s="257" t="s">
        <v>613</v>
      </c>
      <c r="C148" s="22" t="s">
        <v>614</v>
      </c>
      <c r="D148" s="236" t="s">
        <v>245</v>
      </c>
      <c r="E148" s="236" t="s">
        <v>4311</v>
      </c>
      <c r="F148" s="196" t="s">
        <v>4312</v>
      </c>
      <c r="G148" s="196" t="s">
        <v>4313</v>
      </c>
      <c r="H148" s="196" t="s">
        <v>2560</v>
      </c>
      <c r="I148" s="258"/>
      <c r="J148" s="242"/>
      <c r="K148" s="196" t="s">
        <v>619</v>
      </c>
      <c r="L148" s="258"/>
      <c r="M148" s="258" t="s">
        <v>221</v>
      </c>
      <c r="N148" s="288" t="s">
        <v>633</v>
      </c>
      <c r="O148" s="241" t="s">
        <v>4305</v>
      </c>
      <c r="P148" s="102"/>
      <c r="Q148" s="258" t="s">
        <v>4306</v>
      </c>
      <c r="R148" s="258" t="s">
        <v>4314</v>
      </c>
      <c r="S148" s="236" t="s">
        <v>637</v>
      </c>
      <c r="T148" s="236" t="s">
        <v>2565</v>
      </c>
      <c r="U148" s="236" t="s">
        <v>4315</v>
      </c>
      <c r="V148" s="236"/>
      <c r="W148" s="103"/>
      <c r="Y148" s="103"/>
      <c r="AA148" s="243">
        <f>IF(OR(J148="Fail",ISBLANK(J148)),INDEX('Issue Code Table'!C:C,MATCH(N:N,'Issue Code Table'!A:A,0)),IF(M148="Critical",6,IF(M148="Significant",5,IF(M148="Moderate",3,2))))</f>
        <v>1</v>
      </c>
    </row>
    <row r="149" spans="1:27" customFormat="1" ht="187.5" x14ac:dyDescent="0.35">
      <c r="A149" s="236" t="s">
        <v>4316</v>
      </c>
      <c r="B149" s="257" t="s">
        <v>613</v>
      </c>
      <c r="C149" s="22" t="s">
        <v>614</v>
      </c>
      <c r="D149" s="236" t="s">
        <v>245</v>
      </c>
      <c r="E149" s="236" t="s">
        <v>4317</v>
      </c>
      <c r="F149" s="196" t="s">
        <v>650</v>
      </c>
      <c r="G149" s="196" t="s">
        <v>4318</v>
      </c>
      <c r="H149" s="196" t="s">
        <v>2560</v>
      </c>
      <c r="I149" s="258"/>
      <c r="J149" s="242"/>
      <c r="K149" s="196" t="s">
        <v>619</v>
      </c>
      <c r="L149" s="258"/>
      <c r="M149" s="258" t="s">
        <v>221</v>
      </c>
      <c r="N149" s="288" t="s">
        <v>633</v>
      </c>
      <c r="O149" s="241" t="s">
        <v>4305</v>
      </c>
      <c r="P149" s="102"/>
      <c r="Q149" s="258" t="s">
        <v>4306</v>
      </c>
      <c r="R149" s="258" t="s">
        <v>4319</v>
      </c>
      <c r="S149" s="236" t="s">
        <v>637</v>
      </c>
      <c r="T149" s="236" t="s">
        <v>2569</v>
      </c>
      <c r="U149" s="236" t="s">
        <v>4320</v>
      </c>
      <c r="V149" s="236"/>
      <c r="W149" s="103"/>
      <c r="Y149" s="103"/>
      <c r="AA149" s="243">
        <f>IF(OR(J149="Fail",ISBLANK(J149)),INDEX('Issue Code Table'!C:C,MATCH(N:N,'Issue Code Table'!A:A,0)),IF(M149="Critical",6,IF(M149="Significant",5,IF(M149="Moderate",3,2))))</f>
        <v>1</v>
      </c>
    </row>
    <row r="150" spans="1:27" customFormat="1" ht="100" x14ac:dyDescent="0.35">
      <c r="A150" s="236" t="s">
        <v>4321</v>
      </c>
      <c r="B150" s="257" t="s">
        <v>373</v>
      </c>
      <c r="C150" s="22" t="s">
        <v>374</v>
      </c>
      <c r="D150" s="236" t="s">
        <v>245</v>
      </c>
      <c r="E150" s="236" t="s">
        <v>4322</v>
      </c>
      <c r="F150" s="196" t="s">
        <v>658</v>
      </c>
      <c r="G150" s="196" t="s">
        <v>4323</v>
      </c>
      <c r="H150" s="196" t="s">
        <v>4324</v>
      </c>
      <c r="I150" s="258"/>
      <c r="J150" s="242"/>
      <c r="K150" s="196" t="s">
        <v>4325</v>
      </c>
      <c r="L150" s="258"/>
      <c r="M150" s="258" t="s">
        <v>157</v>
      </c>
      <c r="N150" s="288" t="s">
        <v>954</v>
      </c>
      <c r="O150" s="241" t="s">
        <v>955</v>
      </c>
      <c r="P150" s="102"/>
      <c r="Q150" s="258" t="s">
        <v>4306</v>
      </c>
      <c r="R150" s="258" t="s">
        <v>4326</v>
      </c>
      <c r="S150" s="236" t="s">
        <v>663</v>
      </c>
      <c r="T150" s="236" t="s">
        <v>2575</v>
      </c>
      <c r="U150" s="236" t="s">
        <v>4327</v>
      </c>
      <c r="V150" s="236"/>
      <c r="W150" s="103"/>
      <c r="Y150" s="103"/>
      <c r="AA150" s="243">
        <f>IF(OR(J150="Fail",ISBLANK(J150)),INDEX('Issue Code Table'!C:C,MATCH(N:N,'Issue Code Table'!A:A,0)),IF(M150="Critical",6,IF(M150="Significant",5,IF(M150="Moderate",3,2))))</f>
        <v>4</v>
      </c>
    </row>
    <row r="151" spans="1:27" customFormat="1" ht="112.5" x14ac:dyDescent="0.35">
      <c r="A151" s="236" t="s">
        <v>4328</v>
      </c>
      <c r="B151" s="257" t="s">
        <v>373</v>
      </c>
      <c r="C151" s="22" t="s">
        <v>374</v>
      </c>
      <c r="D151" s="236" t="s">
        <v>245</v>
      </c>
      <c r="E151" s="236" t="s">
        <v>4329</v>
      </c>
      <c r="F151" s="196" t="s">
        <v>669</v>
      </c>
      <c r="G151" s="196" t="s">
        <v>4330</v>
      </c>
      <c r="H151" s="196" t="s">
        <v>4331</v>
      </c>
      <c r="I151" s="258"/>
      <c r="J151" s="242"/>
      <c r="K151" s="196" t="s">
        <v>4332</v>
      </c>
      <c r="L151" s="258"/>
      <c r="M151" s="258" t="s">
        <v>157</v>
      </c>
      <c r="N151" s="288" t="s">
        <v>954</v>
      </c>
      <c r="O151" s="241" t="s">
        <v>955</v>
      </c>
      <c r="P151" s="102"/>
      <c r="Q151" s="258" t="s">
        <v>4306</v>
      </c>
      <c r="R151" s="258" t="s">
        <v>4333</v>
      </c>
      <c r="S151" s="236" t="s">
        <v>674</v>
      </c>
      <c r="T151" s="236" t="s">
        <v>2582</v>
      </c>
      <c r="U151" s="236" t="s">
        <v>4334</v>
      </c>
      <c r="V151" s="236"/>
      <c r="W151" s="103"/>
      <c r="Y151" s="103"/>
      <c r="AA151" s="243">
        <f>IF(OR(J151="Fail",ISBLANK(J151)),INDEX('Issue Code Table'!C:C,MATCH(N:N,'Issue Code Table'!A:A,0)),IF(M151="Critical",6,IF(M151="Significant",5,IF(M151="Moderate",3,2))))</f>
        <v>4</v>
      </c>
    </row>
    <row r="152" spans="1:27" customFormat="1" ht="112.5" x14ac:dyDescent="0.35">
      <c r="A152" s="236" t="s">
        <v>4335</v>
      </c>
      <c r="B152" s="257" t="s">
        <v>373</v>
      </c>
      <c r="C152" s="22" t="s">
        <v>374</v>
      </c>
      <c r="D152" s="236" t="s">
        <v>245</v>
      </c>
      <c r="E152" s="236" t="s">
        <v>4336</v>
      </c>
      <c r="F152" s="196" t="s">
        <v>679</v>
      </c>
      <c r="G152" s="196" t="s">
        <v>4337</v>
      </c>
      <c r="H152" s="196" t="s">
        <v>4338</v>
      </c>
      <c r="I152" s="258"/>
      <c r="J152" s="242"/>
      <c r="K152" s="196" t="s">
        <v>4339</v>
      </c>
      <c r="L152" s="258"/>
      <c r="M152" s="258" t="s">
        <v>157</v>
      </c>
      <c r="N152" s="288" t="s">
        <v>954</v>
      </c>
      <c r="O152" s="241" t="s">
        <v>955</v>
      </c>
      <c r="P152" s="102"/>
      <c r="Q152" s="258" t="s">
        <v>4306</v>
      </c>
      <c r="R152" s="258" t="s">
        <v>4340</v>
      </c>
      <c r="S152" s="236" t="s">
        <v>684</v>
      </c>
      <c r="T152" s="236" t="s">
        <v>2588</v>
      </c>
      <c r="U152" s="236" t="s">
        <v>4341</v>
      </c>
      <c r="V152" s="236"/>
      <c r="W152" s="103"/>
      <c r="Y152" s="103"/>
      <c r="AA152" s="243">
        <f>IF(OR(J152="Fail",ISBLANK(J152)),INDEX('Issue Code Table'!C:C,MATCH(N:N,'Issue Code Table'!A:A,0)),IF(M152="Critical",6,IF(M152="Significant",5,IF(M152="Moderate",3,2))))</f>
        <v>4</v>
      </c>
    </row>
    <row r="153" spans="1:27" customFormat="1" ht="300" x14ac:dyDescent="0.35">
      <c r="A153" s="236" t="s">
        <v>4342</v>
      </c>
      <c r="B153" s="257" t="s">
        <v>203</v>
      </c>
      <c r="C153" s="22" t="s">
        <v>204</v>
      </c>
      <c r="D153" s="236" t="s">
        <v>231</v>
      </c>
      <c r="E153" s="236" t="s">
        <v>4343</v>
      </c>
      <c r="F153" s="196" t="s">
        <v>4344</v>
      </c>
      <c r="G153" s="196" t="s">
        <v>4345</v>
      </c>
      <c r="H153" s="196" t="s">
        <v>4346</v>
      </c>
      <c r="I153" s="258"/>
      <c r="J153" s="242"/>
      <c r="K153" s="196" t="s">
        <v>4347</v>
      </c>
      <c r="L153" s="258"/>
      <c r="M153" s="258" t="s">
        <v>221</v>
      </c>
      <c r="N153" s="289" t="s">
        <v>987</v>
      </c>
      <c r="O153" s="241" t="s">
        <v>988</v>
      </c>
      <c r="P153" s="102"/>
      <c r="Q153" s="258" t="s">
        <v>989</v>
      </c>
      <c r="R153" s="258" t="s">
        <v>990</v>
      </c>
      <c r="S153" s="236" t="s">
        <v>991</v>
      </c>
      <c r="T153" s="236" t="s">
        <v>4348</v>
      </c>
      <c r="U153" s="236" t="s">
        <v>4349</v>
      </c>
      <c r="V153" s="236"/>
      <c r="W153" s="103"/>
      <c r="Y153" s="103"/>
      <c r="AA153" s="243">
        <f>IF(OR(J153="Fail",ISBLANK(J153)),INDEX('Issue Code Table'!C:C,MATCH(N:N,'Issue Code Table'!A:A,0)),IF(M153="Critical",6,IF(M153="Significant",5,IF(M153="Moderate",3,2))))</f>
        <v>3</v>
      </c>
    </row>
    <row r="154" spans="1:27" customFormat="1" ht="409.5" x14ac:dyDescent="0.35">
      <c r="A154" s="236" t="s">
        <v>4350</v>
      </c>
      <c r="B154" s="257" t="s">
        <v>980</v>
      </c>
      <c r="C154" s="22" t="s">
        <v>981</v>
      </c>
      <c r="D154" s="236" t="s">
        <v>231</v>
      </c>
      <c r="E154" s="236" t="s">
        <v>2604</v>
      </c>
      <c r="F154" s="196" t="s">
        <v>4351</v>
      </c>
      <c r="G154" s="196" t="s">
        <v>4352</v>
      </c>
      <c r="H154" s="196" t="s">
        <v>4353</v>
      </c>
      <c r="I154" s="258"/>
      <c r="J154" s="242"/>
      <c r="K154" s="196" t="s">
        <v>4354</v>
      </c>
      <c r="L154" s="258"/>
      <c r="M154" s="258" t="s">
        <v>221</v>
      </c>
      <c r="N154" s="289" t="s">
        <v>987</v>
      </c>
      <c r="O154" s="241" t="s">
        <v>988</v>
      </c>
      <c r="P154" s="102"/>
      <c r="Q154" s="258" t="s">
        <v>989</v>
      </c>
      <c r="R154" s="258" t="s">
        <v>1001</v>
      </c>
      <c r="S154" s="236" t="s">
        <v>2610</v>
      </c>
      <c r="T154" s="236" t="s">
        <v>4355</v>
      </c>
      <c r="U154" s="236" t="s">
        <v>4356</v>
      </c>
      <c r="V154" s="236"/>
      <c r="W154" s="103"/>
      <c r="Y154" s="103"/>
      <c r="AA154" s="243">
        <f>IF(OR(J154="Fail",ISBLANK(J154)),INDEX('Issue Code Table'!C:C,MATCH(N:N,'Issue Code Table'!A:A,0)),IF(M154="Critical",6,IF(M154="Significant",5,IF(M154="Moderate",3,2))))</f>
        <v>3</v>
      </c>
    </row>
    <row r="155" spans="1:27" customFormat="1" ht="225" x14ac:dyDescent="0.35">
      <c r="A155" s="236" t="s">
        <v>4357</v>
      </c>
      <c r="B155" s="257" t="s">
        <v>980</v>
      </c>
      <c r="C155" s="22" t="s">
        <v>981</v>
      </c>
      <c r="D155" s="236" t="s">
        <v>245</v>
      </c>
      <c r="E155" s="236" t="s">
        <v>1006</v>
      </c>
      <c r="F155" s="196" t="s">
        <v>4358</v>
      </c>
      <c r="G155" s="196" t="s">
        <v>4359</v>
      </c>
      <c r="H155" s="196" t="s">
        <v>4360</v>
      </c>
      <c r="I155" s="258"/>
      <c r="J155" s="242"/>
      <c r="K155" s="196" t="s">
        <v>4361</v>
      </c>
      <c r="L155" s="258"/>
      <c r="M155" s="258" t="s">
        <v>146</v>
      </c>
      <c r="N155" s="288" t="s">
        <v>208</v>
      </c>
      <c r="O155" s="241" t="s">
        <v>209</v>
      </c>
      <c r="P155" s="102"/>
      <c r="Q155" s="258" t="s">
        <v>989</v>
      </c>
      <c r="R155" s="258" t="s">
        <v>1011</v>
      </c>
      <c r="S155" s="236" t="s">
        <v>4362</v>
      </c>
      <c r="T155" s="236" t="s">
        <v>4363</v>
      </c>
      <c r="U155" s="236" t="s">
        <v>4364</v>
      </c>
      <c r="V155" s="236" t="s">
        <v>4365</v>
      </c>
      <c r="W155" s="103"/>
      <c r="Y155" s="103"/>
      <c r="AA155" s="243">
        <f>IF(OR(J155="Fail",ISBLANK(J155)),INDEX('Issue Code Table'!C:C,MATCH(N:N,'Issue Code Table'!A:A,0)),IF(M155="Critical",6,IF(M155="Significant",5,IF(M155="Moderate",3,2))))</f>
        <v>5</v>
      </c>
    </row>
    <row r="156" spans="1:27" customFormat="1" ht="287.5" x14ac:dyDescent="0.35">
      <c r="A156" s="236" t="s">
        <v>4366</v>
      </c>
      <c r="B156" s="257" t="s">
        <v>203</v>
      </c>
      <c r="C156" s="22" t="s">
        <v>204</v>
      </c>
      <c r="D156" s="236" t="s">
        <v>245</v>
      </c>
      <c r="E156" s="236" t="s">
        <v>4367</v>
      </c>
      <c r="F156" s="196" t="s">
        <v>4368</v>
      </c>
      <c r="G156" s="196" t="s">
        <v>4369</v>
      </c>
      <c r="H156" s="196" t="s">
        <v>4370</v>
      </c>
      <c r="I156" s="258"/>
      <c r="J156" s="242"/>
      <c r="K156" s="196" t="s">
        <v>4371</v>
      </c>
      <c r="L156" s="258"/>
      <c r="M156" s="258" t="s">
        <v>146</v>
      </c>
      <c r="N156" s="288" t="s">
        <v>251</v>
      </c>
      <c r="O156" s="241" t="s">
        <v>252</v>
      </c>
      <c r="P156" s="102"/>
      <c r="Q156" s="258" t="s">
        <v>1300</v>
      </c>
      <c r="R156" s="258" t="s">
        <v>2872</v>
      </c>
      <c r="S156" s="236" t="s">
        <v>4372</v>
      </c>
      <c r="T156" s="236" t="s">
        <v>4373</v>
      </c>
      <c r="U156" s="236" t="s">
        <v>4374</v>
      </c>
      <c r="V156" s="236" t="s">
        <v>4375</v>
      </c>
      <c r="W156" s="103"/>
      <c r="Y156" s="103"/>
      <c r="AA156" s="243">
        <f>IF(OR(J156="Fail",ISBLANK(J156)),INDEX('Issue Code Table'!C:C,MATCH(N:N,'Issue Code Table'!A:A,0)),IF(M156="Critical",6,IF(M156="Significant",5,IF(M156="Moderate",3,2))))</f>
        <v>5</v>
      </c>
    </row>
    <row r="157" spans="1:27" customFormat="1" ht="262.5" x14ac:dyDescent="0.35">
      <c r="A157" s="236" t="s">
        <v>4376</v>
      </c>
      <c r="B157" s="257" t="s">
        <v>203</v>
      </c>
      <c r="C157" s="22" t="s">
        <v>204</v>
      </c>
      <c r="D157" s="236" t="s">
        <v>245</v>
      </c>
      <c r="E157" s="236" t="s">
        <v>4377</v>
      </c>
      <c r="F157" s="196" t="s">
        <v>4378</v>
      </c>
      <c r="G157" s="196" t="s">
        <v>4379</v>
      </c>
      <c r="H157" s="196" t="s">
        <v>4380</v>
      </c>
      <c r="I157" s="258"/>
      <c r="J157" s="242"/>
      <c r="K157" s="196" t="s">
        <v>4381</v>
      </c>
      <c r="L157" s="258"/>
      <c r="M157" s="258" t="s">
        <v>146</v>
      </c>
      <c r="N157" s="292" t="s">
        <v>251</v>
      </c>
      <c r="O157" s="241" t="s">
        <v>252</v>
      </c>
      <c r="P157" s="102"/>
      <c r="Q157" s="258" t="s">
        <v>1300</v>
      </c>
      <c r="R157" s="258" t="s">
        <v>4382</v>
      </c>
      <c r="S157" s="236" t="s">
        <v>4383</v>
      </c>
      <c r="T157" s="236" t="s">
        <v>4384</v>
      </c>
      <c r="U157" s="236" t="s">
        <v>4385</v>
      </c>
      <c r="V157" s="236" t="s">
        <v>4386</v>
      </c>
      <c r="W157" s="103"/>
      <c r="Y157" s="103"/>
      <c r="AA157" s="243">
        <f>IF(OR(J157="Fail",ISBLANK(J157)),INDEX('Issue Code Table'!C:C,MATCH(N:N,'Issue Code Table'!A:A,0)),IF(M157="Critical",6,IF(M157="Significant",5,IF(M157="Moderate",3,2))))</f>
        <v>5</v>
      </c>
    </row>
    <row r="158" spans="1:27" customFormat="1" ht="120.75" customHeight="1" x14ac:dyDescent="0.35">
      <c r="A158" s="236" t="s">
        <v>4387</v>
      </c>
      <c r="B158" s="257" t="s">
        <v>1105</v>
      </c>
      <c r="C158" s="22" t="s">
        <v>1106</v>
      </c>
      <c r="D158" s="236" t="s">
        <v>245</v>
      </c>
      <c r="E158" s="236" t="s">
        <v>4388</v>
      </c>
      <c r="F158" s="196" t="s">
        <v>4389</v>
      </c>
      <c r="G158" s="196" t="s">
        <v>4390</v>
      </c>
      <c r="H158" s="196" t="s">
        <v>4391</v>
      </c>
      <c r="I158" s="258"/>
      <c r="J158" s="242"/>
      <c r="K158" s="196" t="s">
        <v>4392</v>
      </c>
      <c r="L158" s="258"/>
      <c r="M158" s="258" t="s">
        <v>146</v>
      </c>
      <c r="N158" s="285" t="s">
        <v>1354</v>
      </c>
      <c r="O158" s="241" t="s">
        <v>4393</v>
      </c>
      <c r="P158" s="102"/>
      <c r="Q158" s="258" t="s">
        <v>1300</v>
      </c>
      <c r="R158" s="258" t="s">
        <v>4394</v>
      </c>
      <c r="S158" s="236" t="s">
        <v>4395</v>
      </c>
      <c r="T158" s="236" t="s">
        <v>4396</v>
      </c>
      <c r="U158" s="236" t="s">
        <v>4397</v>
      </c>
      <c r="V158" s="236" t="s">
        <v>4398</v>
      </c>
      <c r="W158" s="103"/>
      <c r="Y158" s="103"/>
      <c r="AA158" s="243">
        <f>IF(OR(J158="Fail",ISBLANK(J158)),INDEX('Issue Code Table'!C:C,MATCH(N:N,'Issue Code Table'!A:A,0)),IF(M158="Critical",6,IF(M158="Significant",5,IF(M158="Moderate",3,2))))</f>
        <v>6</v>
      </c>
    </row>
    <row r="159" spans="1:27" customFormat="1" ht="224.25" customHeight="1" x14ac:dyDescent="0.35">
      <c r="A159" s="236" t="s">
        <v>4399</v>
      </c>
      <c r="B159" s="257" t="s">
        <v>1105</v>
      </c>
      <c r="C159" s="22" t="s">
        <v>1106</v>
      </c>
      <c r="D159" s="236" t="s">
        <v>245</v>
      </c>
      <c r="E159" s="236" t="s">
        <v>4400</v>
      </c>
      <c r="F159" s="196" t="s">
        <v>4401</v>
      </c>
      <c r="G159" s="196" t="s">
        <v>4402</v>
      </c>
      <c r="H159" s="196" t="s">
        <v>4403</v>
      </c>
      <c r="I159" s="258"/>
      <c r="J159" s="242"/>
      <c r="K159" s="196" t="s">
        <v>4404</v>
      </c>
      <c r="L159" s="258"/>
      <c r="M159" s="258" t="s">
        <v>221</v>
      </c>
      <c r="N159" s="288" t="s">
        <v>4405</v>
      </c>
      <c r="O159" s="241" t="s">
        <v>4406</v>
      </c>
      <c r="P159" s="102"/>
      <c r="Q159" s="258" t="s">
        <v>1300</v>
      </c>
      <c r="R159" s="258" t="s">
        <v>4407</v>
      </c>
      <c r="S159" s="236" t="s">
        <v>4408</v>
      </c>
      <c r="T159" s="236" t="s">
        <v>4409</v>
      </c>
      <c r="U159" s="236" t="s">
        <v>4410</v>
      </c>
      <c r="V159" s="236"/>
      <c r="W159" s="103"/>
      <c r="Y159" s="103"/>
      <c r="AA159" s="243">
        <f>IF(OR(J159="Fail",ISBLANK(J159)),INDEX('Issue Code Table'!C:C,MATCH(N:N,'Issue Code Table'!A:A,0)),IF(M159="Critical",6,IF(M159="Significant",5,IF(M159="Moderate",3,2))))</f>
        <v>2</v>
      </c>
    </row>
    <row r="160" spans="1:27" customFormat="1" ht="287.5" x14ac:dyDescent="0.35">
      <c r="A160" s="236" t="s">
        <v>4411</v>
      </c>
      <c r="B160" s="257" t="s">
        <v>1105</v>
      </c>
      <c r="C160" s="22" t="s">
        <v>1106</v>
      </c>
      <c r="D160" s="236" t="s">
        <v>231</v>
      </c>
      <c r="E160" s="236" t="s">
        <v>4412</v>
      </c>
      <c r="F160" s="196" t="s">
        <v>4413</v>
      </c>
      <c r="G160" s="196" t="s">
        <v>4414</v>
      </c>
      <c r="H160" s="196" t="s">
        <v>4415</v>
      </c>
      <c r="I160" s="258"/>
      <c r="J160" s="242"/>
      <c r="K160" s="196" t="s">
        <v>4416</v>
      </c>
      <c r="L160" s="258"/>
      <c r="M160" s="258" t="s">
        <v>221</v>
      </c>
      <c r="N160" s="288" t="s">
        <v>4405</v>
      </c>
      <c r="O160" s="241" t="s">
        <v>4406</v>
      </c>
      <c r="P160" s="102"/>
      <c r="Q160" s="258" t="s">
        <v>1300</v>
      </c>
      <c r="R160" s="258" t="s">
        <v>4417</v>
      </c>
      <c r="S160" s="236" t="s">
        <v>4418</v>
      </c>
      <c r="T160" s="236" t="s">
        <v>4419</v>
      </c>
      <c r="U160" s="236" t="s">
        <v>4420</v>
      </c>
      <c r="V160" s="236"/>
      <c r="W160" s="103"/>
      <c r="Y160" s="103"/>
      <c r="AA160" s="243">
        <f>IF(OR(J160="Fail",ISBLANK(J160)),INDEX('Issue Code Table'!C:C,MATCH(N:N,'Issue Code Table'!A:A,0)),IF(M160="Critical",6,IF(M160="Significant",5,IF(M160="Moderate",3,2))))</f>
        <v>2</v>
      </c>
    </row>
    <row r="161" spans="1:27" customFormat="1" ht="237.5" x14ac:dyDescent="0.35">
      <c r="A161" s="236" t="s">
        <v>4421</v>
      </c>
      <c r="B161" s="257" t="s">
        <v>1105</v>
      </c>
      <c r="C161" s="22" t="s">
        <v>1106</v>
      </c>
      <c r="D161" s="236" t="s">
        <v>231</v>
      </c>
      <c r="E161" s="236" t="s">
        <v>4422</v>
      </c>
      <c r="F161" s="196" t="s">
        <v>4423</v>
      </c>
      <c r="G161" s="196" t="s">
        <v>4424</v>
      </c>
      <c r="H161" s="196" t="s">
        <v>4425</v>
      </c>
      <c r="I161" s="258"/>
      <c r="J161" s="242"/>
      <c r="K161" s="196" t="s">
        <v>4426</v>
      </c>
      <c r="L161" s="258"/>
      <c r="M161" s="258" t="s">
        <v>146</v>
      </c>
      <c r="N161" s="292" t="s">
        <v>251</v>
      </c>
      <c r="O161" s="241" t="s">
        <v>252</v>
      </c>
      <c r="P161" s="102"/>
      <c r="Q161" s="258" t="s">
        <v>1300</v>
      </c>
      <c r="R161" s="258" t="s">
        <v>4427</v>
      </c>
      <c r="S161" s="236" t="s">
        <v>4428</v>
      </c>
      <c r="T161" s="236" t="s">
        <v>4429</v>
      </c>
      <c r="U161" s="236" t="s">
        <v>4430</v>
      </c>
      <c r="V161" s="236" t="s">
        <v>4431</v>
      </c>
      <c r="W161" s="103"/>
      <c r="Y161" s="103"/>
      <c r="AA161" s="243">
        <f>IF(OR(J161="Fail",ISBLANK(J161)),INDEX('Issue Code Table'!C:C,MATCH(N:N,'Issue Code Table'!A:A,0)),IF(M161="Critical",6,IF(M161="Significant",5,IF(M161="Moderate",3,2))))</f>
        <v>5</v>
      </c>
    </row>
    <row r="162" spans="1:27" customFormat="1" ht="187.5" x14ac:dyDescent="0.35">
      <c r="A162" s="236" t="s">
        <v>4432</v>
      </c>
      <c r="B162" s="257" t="s">
        <v>203</v>
      </c>
      <c r="C162" s="22" t="s">
        <v>204</v>
      </c>
      <c r="D162" s="236" t="s">
        <v>245</v>
      </c>
      <c r="E162" s="236" t="s">
        <v>4433</v>
      </c>
      <c r="F162" s="196" t="s">
        <v>4434</v>
      </c>
      <c r="G162" s="196" t="s">
        <v>4435</v>
      </c>
      <c r="H162" s="196" t="s">
        <v>4436</v>
      </c>
      <c r="I162" s="258"/>
      <c r="J162" s="242"/>
      <c r="K162" s="196" t="s">
        <v>4437</v>
      </c>
      <c r="L162" s="258"/>
      <c r="M162" s="258" t="s">
        <v>146</v>
      </c>
      <c r="N162" s="285" t="s">
        <v>1354</v>
      </c>
      <c r="O162" s="241" t="s">
        <v>4393</v>
      </c>
      <c r="P162" s="102"/>
      <c r="Q162" s="258" t="s">
        <v>1310</v>
      </c>
      <c r="R162" s="258" t="s">
        <v>2877</v>
      </c>
      <c r="S162" s="236" t="s">
        <v>4438</v>
      </c>
      <c r="T162" s="236" t="s">
        <v>4439</v>
      </c>
      <c r="U162" s="236" t="s">
        <v>4440</v>
      </c>
      <c r="V162" s="236" t="s">
        <v>4441</v>
      </c>
      <c r="W162" s="103"/>
      <c r="Y162" s="103"/>
      <c r="AA162" s="243">
        <f>IF(OR(J162="Fail",ISBLANK(J162)),INDEX('Issue Code Table'!C:C,MATCH(N:N,'Issue Code Table'!A:A,0)),IF(M162="Critical",6,IF(M162="Significant",5,IF(M162="Moderate",3,2))))</f>
        <v>6</v>
      </c>
    </row>
    <row r="163" spans="1:27" customFormat="1" ht="262.5" x14ac:dyDescent="0.35">
      <c r="A163" s="236" t="s">
        <v>4442</v>
      </c>
      <c r="B163" s="257" t="s">
        <v>203</v>
      </c>
      <c r="C163" s="22" t="s">
        <v>204</v>
      </c>
      <c r="D163" s="236" t="s">
        <v>245</v>
      </c>
      <c r="E163" s="236" t="s">
        <v>4443</v>
      </c>
      <c r="F163" s="196" t="s">
        <v>4444</v>
      </c>
      <c r="G163" s="196" t="s">
        <v>4445</v>
      </c>
      <c r="H163" s="196" t="s">
        <v>4446</v>
      </c>
      <c r="I163" s="258"/>
      <c r="J163" s="242"/>
      <c r="K163" s="196" t="s">
        <v>4447</v>
      </c>
      <c r="L163" s="258"/>
      <c r="M163" s="258" t="s">
        <v>146</v>
      </c>
      <c r="N163" s="285" t="s">
        <v>1354</v>
      </c>
      <c r="O163" s="241" t="s">
        <v>4393</v>
      </c>
      <c r="P163" s="102"/>
      <c r="Q163" s="258" t="s">
        <v>1310</v>
      </c>
      <c r="R163" s="258" t="s">
        <v>2882</v>
      </c>
      <c r="S163" s="236" t="s">
        <v>4448</v>
      </c>
      <c r="T163" s="236" t="s">
        <v>4449</v>
      </c>
      <c r="U163" s="236" t="s">
        <v>4450</v>
      </c>
      <c r="V163" s="236" t="s">
        <v>4451</v>
      </c>
      <c r="W163" s="103"/>
      <c r="Y163" s="103"/>
      <c r="AA163" s="243">
        <f>IF(OR(J163="Fail",ISBLANK(J163)),INDEX('Issue Code Table'!C:C,MATCH(N:N,'Issue Code Table'!A:A,0)),IF(M163="Critical",6,IF(M163="Significant",5,IF(M163="Moderate",3,2))))</f>
        <v>6</v>
      </c>
    </row>
    <row r="164" spans="1:27" customFormat="1" ht="175" x14ac:dyDescent="0.35">
      <c r="A164" s="236" t="s">
        <v>4452</v>
      </c>
      <c r="B164" s="257" t="s">
        <v>203</v>
      </c>
      <c r="C164" s="22" t="s">
        <v>204</v>
      </c>
      <c r="D164" s="236" t="s">
        <v>231</v>
      </c>
      <c r="E164" s="236" t="s">
        <v>4453</v>
      </c>
      <c r="F164" s="196" t="s">
        <v>4454</v>
      </c>
      <c r="G164" s="196" t="s">
        <v>4455</v>
      </c>
      <c r="H164" s="196" t="s">
        <v>4456</v>
      </c>
      <c r="I164" s="258"/>
      <c r="J164" s="242"/>
      <c r="K164" s="196" t="s">
        <v>4457</v>
      </c>
      <c r="L164" s="258"/>
      <c r="M164" s="258" t="s">
        <v>146</v>
      </c>
      <c r="N164" s="285" t="s">
        <v>1354</v>
      </c>
      <c r="O164" s="241" t="s">
        <v>4393</v>
      </c>
      <c r="P164" s="102"/>
      <c r="Q164" s="258" t="s">
        <v>1310</v>
      </c>
      <c r="R164" s="258" t="s">
        <v>2888</v>
      </c>
      <c r="S164" s="236" t="s">
        <v>4458</v>
      </c>
      <c r="T164" s="236" t="s">
        <v>4459</v>
      </c>
      <c r="U164" s="236" t="s">
        <v>4460</v>
      </c>
      <c r="V164" s="236" t="s">
        <v>4461</v>
      </c>
      <c r="W164" s="103"/>
      <c r="Y164" s="103"/>
      <c r="AA164" s="243">
        <f>IF(OR(J164="Fail",ISBLANK(J164)),INDEX('Issue Code Table'!C:C,MATCH(N:N,'Issue Code Table'!A:A,0)),IF(M164="Critical",6,IF(M164="Significant",5,IF(M164="Moderate",3,2))))</f>
        <v>6</v>
      </c>
    </row>
    <row r="165" spans="1:27" customFormat="1" ht="137.5" x14ac:dyDescent="0.35">
      <c r="A165" s="236" t="s">
        <v>4462</v>
      </c>
      <c r="B165" s="257" t="s">
        <v>1105</v>
      </c>
      <c r="C165" s="22" t="s">
        <v>1106</v>
      </c>
      <c r="D165" s="236" t="s">
        <v>245</v>
      </c>
      <c r="E165" s="236" t="s">
        <v>4463</v>
      </c>
      <c r="F165" s="196" t="s">
        <v>4464</v>
      </c>
      <c r="G165" s="196" t="s">
        <v>4465</v>
      </c>
      <c r="H165" s="196" t="s">
        <v>4466</v>
      </c>
      <c r="I165" s="258"/>
      <c r="J165" s="242"/>
      <c r="K165" s="196" t="s">
        <v>4467</v>
      </c>
      <c r="L165" s="258"/>
      <c r="M165" s="258" t="s">
        <v>146</v>
      </c>
      <c r="N165" s="285" t="s">
        <v>1354</v>
      </c>
      <c r="O165" s="241" t="s">
        <v>4393</v>
      </c>
      <c r="P165" s="102"/>
      <c r="Q165" s="258" t="s">
        <v>1310</v>
      </c>
      <c r="R165" s="258" t="s">
        <v>2896</v>
      </c>
      <c r="S165" s="236" t="s">
        <v>4468</v>
      </c>
      <c r="T165" s="236" t="s">
        <v>4469</v>
      </c>
      <c r="U165" s="236" t="s">
        <v>4470</v>
      </c>
      <c r="V165" s="236" t="s">
        <v>4471</v>
      </c>
      <c r="W165" s="103"/>
      <c r="Y165" s="103"/>
      <c r="AA165" s="243">
        <f>IF(OR(J165="Fail",ISBLANK(J165)),INDEX('Issue Code Table'!C:C,MATCH(N:N,'Issue Code Table'!A:A,0)),IF(M165="Critical",6,IF(M165="Significant",5,IF(M165="Moderate",3,2))))</f>
        <v>6</v>
      </c>
    </row>
    <row r="166" spans="1:27" customFormat="1" ht="175" x14ac:dyDescent="0.35">
      <c r="A166" s="236" t="s">
        <v>4472</v>
      </c>
      <c r="B166" s="257" t="s">
        <v>1105</v>
      </c>
      <c r="C166" s="22" t="s">
        <v>1106</v>
      </c>
      <c r="D166" s="236" t="s">
        <v>245</v>
      </c>
      <c r="E166" s="236" t="s">
        <v>4473</v>
      </c>
      <c r="F166" s="196" t="s">
        <v>4474</v>
      </c>
      <c r="G166" s="196" t="s">
        <v>4475</v>
      </c>
      <c r="H166" s="196" t="s">
        <v>4476</v>
      </c>
      <c r="I166" s="258"/>
      <c r="J166" s="242"/>
      <c r="K166" s="196" t="s">
        <v>4477</v>
      </c>
      <c r="L166" s="258"/>
      <c r="M166" s="258" t="s">
        <v>146</v>
      </c>
      <c r="N166" s="285" t="s">
        <v>1354</v>
      </c>
      <c r="O166" s="241" t="s">
        <v>4393</v>
      </c>
      <c r="P166" s="102"/>
      <c r="Q166" s="258" t="s">
        <v>1310</v>
      </c>
      <c r="R166" s="258" t="s">
        <v>4478</v>
      </c>
      <c r="S166" s="236" t="s">
        <v>4479</v>
      </c>
      <c r="T166" s="236" t="s">
        <v>4480</v>
      </c>
      <c r="U166" s="236" t="s">
        <v>4481</v>
      </c>
      <c r="V166" s="236" t="s">
        <v>4482</v>
      </c>
      <c r="W166" s="103"/>
      <c r="Y166" s="103"/>
      <c r="AA166" s="243">
        <f>IF(OR(J166="Fail",ISBLANK(J166)),INDEX('Issue Code Table'!C:C,MATCH(N:N,'Issue Code Table'!A:A,0)),IF(M166="Critical",6,IF(M166="Significant",5,IF(M166="Moderate",3,2))))</f>
        <v>6</v>
      </c>
    </row>
    <row r="167" spans="1:27" customFormat="1" ht="409.5" x14ac:dyDescent="0.35">
      <c r="A167" s="236" t="s">
        <v>4483</v>
      </c>
      <c r="B167" s="257" t="s">
        <v>1105</v>
      </c>
      <c r="C167" s="22" t="s">
        <v>1106</v>
      </c>
      <c r="D167" s="236" t="s">
        <v>245</v>
      </c>
      <c r="E167" s="236" t="s">
        <v>1362</v>
      </c>
      <c r="F167" s="196" t="s">
        <v>4484</v>
      </c>
      <c r="G167" s="196" t="s">
        <v>4485</v>
      </c>
      <c r="H167" s="196" t="s">
        <v>1365</v>
      </c>
      <c r="I167" s="258"/>
      <c r="J167" s="242"/>
      <c r="K167" s="196" t="s">
        <v>1366</v>
      </c>
      <c r="L167" s="258"/>
      <c r="M167" s="258" t="s">
        <v>146</v>
      </c>
      <c r="N167" s="285" t="s">
        <v>1354</v>
      </c>
      <c r="O167" s="241" t="s">
        <v>4393</v>
      </c>
      <c r="P167" s="102"/>
      <c r="Q167" s="258" t="s">
        <v>1310</v>
      </c>
      <c r="R167" s="258" t="s">
        <v>4486</v>
      </c>
      <c r="S167" s="236" t="s">
        <v>4487</v>
      </c>
      <c r="T167" s="236" t="s">
        <v>4488</v>
      </c>
      <c r="U167" s="236" t="s">
        <v>4489</v>
      </c>
      <c r="V167" s="236" t="s">
        <v>4490</v>
      </c>
      <c r="W167" s="103"/>
      <c r="Y167" s="103"/>
      <c r="AA167" s="243">
        <f>IF(OR(J167="Fail",ISBLANK(J167)),INDEX('Issue Code Table'!C:C,MATCH(N:N,'Issue Code Table'!A:A,0)),IF(M167="Critical",6,IF(M167="Significant",5,IF(M167="Moderate",3,2))))</f>
        <v>6</v>
      </c>
    </row>
    <row r="168" spans="1:27" customFormat="1" ht="409.5" x14ac:dyDescent="0.35">
      <c r="A168" s="236" t="s">
        <v>4491</v>
      </c>
      <c r="B168" s="257" t="s">
        <v>1105</v>
      </c>
      <c r="C168" s="22" t="s">
        <v>1106</v>
      </c>
      <c r="D168" s="236" t="s">
        <v>231</v>
      </c>
      <c r="E168" s="236" t="s">
        <v>1373</v>
      </c>
      <c r="F168" s="196" t="s">
        <v>4492</v>
      </c>
      <c r="G168" s="196" t="s">
        <v>4493</v>
      </c>
      <c r="H168" s="196" t="s">
        <v>1376</v>
      </c>
      <c r="I168" s="258"/>
      <c r="J168" s="242"/>
      <c r="K168" s="196" t="s">
        <v>1377</v>
      </c>
      <c r="L168" s="258"/>
      <c r="M168" s="258" t="s">
        <v>146</v>
      </c>
      <c r="N168" s="285" t="s">
        <v>1354</v>
      </c>
      <c r="O168" s="241" t="s">
        <v>4393</v>
      </c>
      <c r="P168" s="102"/>
      <c r="Q168" s="258" t="s">
        <v>1310</v>
      </c>
      <c r="R168" s="258" t="s">
        <v>4494</v>
      </c>
      <c r="S168" s="236" t="s">
        <v>4495</v>
      </c>
      <c r="T168" s="236" t="s">
        <v>4496</v>
      </c>
      <c r="U168" s="236" t="s">
        <v>4497</v>
      </c>
      <c r="V168" s="236" t="s">
        <v>4498</v>
      </c>
      <c r="W168" s="103"/>
      <c r="Y168" s="103"/>
      <c r="AA168" s="243">
        <f>IF(OR(J168="Fail",ISBLANK(J168)),INDEX('Issue Code Table'!C:C,MATCH(N:N,'Issue Code Table'!A:A,0)),IF(M168="Critical",6,IF(M168="Significant",5,IF(M168="Moderate",3,2))))</f>
        <v>6</v>
      </c>
    </row>
    <row r="169" spans="1:27" customFormat="1" ht="237.5" x14ac:dyDescent="0.35">
      <c r="A169" s="236" t="s">
        <v>4499</v>
      </c>
      <c r="B169" s="257" t="s">
        <v>1105</v>
      </c>
      <c r="C169" s="22" t="s">
        <v>1106</v>
      </c>
      <c r="D169" s="236" t="s">
        <v>245</v>
      </c>
      <c r="E169" s="236" t="s">
        <v>1349</v>
      </c>
      <c r="F169" s="196" t="s">
        <v>4500</v>
      </c>
      <c r="G169" s="196" t="s">
        <v>4501</v>
      </c>
      <c r="H169" s="196" t="s">
        <v>1352</v>
      </c>
      <c r="I169" s="258"/>
      <c r="J169" s="242"/>
      <c r="K169" s="196" t="s">
        <v>1353</v>
      </c>
      <c r="L169" s="258"/>
      <c r="M169" s="258" t="s">
        <v>146</v>
      </c>
      <c r="N169" s="285" t="s">
        <v>1354</v>
      </c>
      <c r="O169" s="241" t="s">
        <v>4393</v>
      </c>
      <c r="P169" s="102"/>
      <c r="Q169" s="258" t="s">
        <v>1310</v>
      </c>
      <c r="R169" s="258" t="s">
        <v>4502</v>
      </c>
      <c r="S169" s="236" t="s">
        <v>4503</v>
      </c>
      <c r="T169" s="236" t="s">
        <v>4504</v>
      </c>
      <c r="U169" s="236" t="s">
        <v>4505</v>
      </c>
      <c r="V169" s="236" t="s">
        <v>1360</v>
      </c>
      <c r="W169" s="103"/>
      <c r="Y169" s="103"/>
      <c r="AA169" s="243">
        <f>IF(OR(J169="Fail",ISBLANK(J169)),INDEX('Issue Code Table'!C:C,MATCH(N:N,'Issue Code Table'!A:A,0)),IF(M169="Critical",6,IF(M169="Significant",5,IF(M169="Moderate",3,2))))</f>
        <v>6</v>
      </c>
    </row>
    <row r="170" spans="1:27" customFormat="1" ht="87.5" x14ac:dyDescent="0.35">
      <c r="A170" s="236" t="s">
        <v>4506</v>
      </c>
      <c r="B170" s="257" t="s">
        <v>203</v>
      </c>
      <c r="C170" s="22" t="s">
        <v>204</v>
      </c>
      <c r="D170" s="236" t="s">
        <v>245</v>
      </c>
      <c r="E170" s="236" t="s">
        <v>4507</v>
      </c>
      <c r="F170" s="196" t="s">
        <v>4508</v>
      </c>
      <c r="G170" s="196" t="s">
        <v>4509</v>
      </c>
      <c r="H170" s="196" t="s">
        <v>4510</v>
      </c>
      <c r="I170" s="258"/>
      <c r="J170" s="242"/>
      <c r="K170" s="196" t="s">
        <v>4511</v>
      </c>
      <c r="L170" s="258"/>
      <c r="M170" s="258" t="s">
        <v>146</v>
      </c>
      <c r="N170" s="285" t="s">
        <v>1354</v>
      </c>
      <c r="O170" s="241" t="s">
        <v>4393</v>
      </c>
      <c r="P170" s="102"/>
      <c r="Q170" s="258" t="s">
        <v>1310</v>
      </c>
      <c r="R170" s="258" t="s">
        <v>4512</v>
      </c>
      <c r="S170" s="236" t="s">
        <v>4513</v>
      </c>
      <c r="T170" s="236" t="s">
        <v>4514</v>
      </c>
      <c r="U170" s="236" t="s">
        <v>4515</v>
      </c>
      <c r="V170" s="236" t="s">
        <v>4516</v>
      </c>
      <c r="W170" s="103"/>
      <c r="Y170" s="103"/>
      <c r="AA170" s="243">
        <f>IF(OR(J170="Fail",ISBLANK(J170)),INDEX('Issue Code Table'!C:C,MATCH(N:N,'Issue Code Table'!A:A,0)),IF(M170="Critical",6,IF(M170="Significant",5,IF(M170="Moderate",3,2))))</f>
        <v>6</v>
      </c>
    </row>
    <row r="171" spans="1:27" customFormat="1" ht="409.5" x14ac:dyDescent="0.35">
      <c r="A171" s="236" t="s">
        <v>4517</v>
      </c>
      <c r="B171" s="257" t="s">
        <v>1105</v>
      </c>
      <c r="C171" s="22" t="s">
        <v>1106</v>
      </c>
      <c r="D171" s="236" t="s">
        <v>245</v>
      </c>
      <c r="E171" s="236" t="s">
        <v>4518</v>
      </c>
      <c r="F171" s="196" t="s">
        <v>4519</v>
      </c>
      <c r="G171" s="196" t="s">
        <v>4520</v>
      </c>
      <c r="H171" s="196" t="s">
        <v>4521</v>
      </c>
      <c r="I171" s="258"/>
      <c r="J171" s="242"/>
      <c r="K171" s="196" t="s">
        <v>4522</v>
      </c>
      <c r="L171" s="258"/>
      <c r="M171" s="258" t="s">
        <v>146</v>
      </c>
      <c r="N171" s="285" t="s">
        <v>1354</v>
      </c>
      <c r="O171" s="241" t="s">
        <v>4393</v>
      </c>
      <c r="P171" s="102"/>
      <c r="Q171" s="258" t="s">
        <v>1310</v>
      </c>
      <c r="R171" s="258" t="s">
        <v>4523</v>
      </c>
      <c r="S171" s="236" t="s">
        <v>4524</v>
      </c>
      <c r="T171" s="236" t="s">
        <v>4525</v>
      </c>
      <c r="U171" s="236" t="s">
        <v>4526</v>
      </c>
      <c r="V171" s="236" t="s">
        <v>4527</v>
      </c>
      <c r="W171" s="103"/>
      <c r="Y171" s="103"/>
      <c r="AA171" s="243">
        <f>IF(OR(J171="Fail",ISBLANK(J171)),INDEX('Issue Code Table'!C:C,MATCH(N:N,'Issue Code Table'!A:A,0)),IF(M171="Critical",6,IF(M171="Significant",5,IF(M171="Moderate",3,2))))</f>
        <v>6</v>
      </c>
    </row>
    <row r="172" spans="1:27" customFormat="1" ht="227.25" customHeight="1" x14ac:dyDescent="0.35">
      <c r="A172" s="236" t="s">
        <v>4528</v>
      </c>
      <c r="B172" s="257" t="s">
        <v>203</v>
      </c>
      <c r="C172" s="22" t="s">
        <v>204</v>
      </c>
      <c r="D172" s="236" t="s">
        <v>245</v>
      </c>
      <c r="E172" s="236" t="s">
        <v>4529</v>
      </c>
      <c r="F172" s="196" t="s">
        <v>2868</v>
      </c>
      <c r="G172" s="196" t="s">
        <v>4530</v>
      </c>
      <c r="H172" s="196" t="s">
        <v>2870</v>
      </c>
      <c r="I172" s="258"/>
      <c r="J172" s="242"/>
      <c r="K172" s="196" t="s">
        <v>2871</v>
      </c>
      <c r="L172" s="258"/>
      <c r="M172" s="258" t="s">
        <v>146</v>
      </c>
      <c r="N172" s="285" t="s">
        <v>1354</v>
      </c>
      <c r="O172" s="241" t="s">
        <v>4393</v>
      </c>
      <c r="P172" s="102"/>
      <c r="Q172" s="258" t="s">
        <v>2907</v>
      </c>
      <c r="R172" s="258" t="s">
        <v>4531</v>
      </c>
      <c r="S172" s="236" t="s">
        <v>2873</v>
      </c>
      <c r="T172" s="236" t="s">
        <v>4532</v>
      </c>
      <c r="U172" s="236" t="s">
        <v>4533</v>
      </c>
      <c r="V172" s="236" t="s">
        <v>4534</v>
      </c>
      <c r="W172" s="103"/>
      <c r="Y172" s="103"/>
      <c r="AA172" s="243">
        <f>IF(OR(J172="Fail",ISBLANK(J172)),INDEX('Issue Code Table'!C:C,MATCH(N:N,'Issue Code Table'!A:A,0)),IF(M172="Critical",6,IF(M172="Significant",5,IF(M172="Moderate",3,2))))</f>
        <v>6</v>
      </c>
    </row>
    <row r="173" spans="1:27" customFormat="1" ht="75" x14ac:dyDescent="0.35">
      <c r="A173" s="236" t="s">
        <v>4535</v>
      </c>
      <c r="B173" s="257" t="s">
        <v>203</v>
      </c>
      <c r="C173" s="22" t="s">
        <v>204</v>
      </c>
      <c r="D173" s="236" t="s">
        <v>245</v>
      </c>
      <c r="E173" s="236" t="s">
        <v>4377</v>
      </c>
      <c r="F173" s="196" t="s">
        <v>4536</v>
      </c>
      <c r="G173" s="196" t="s">
        <v>4537</v>
      </c>
      <c r="H173" s="196" t="s">
        <v>4538</v>
      </c>
      <c r="I173" s="258"/>
      <c r="J173" s="242"/>
      <c r="K173" s="196" t="s">
        <v>4539</v>
      </c>
      <c r="L173" s="258"/>
      <c r="M173" s="258" t="s">
        <v>146</v>
      </c>
      <c r="N173" s="285" t="s">
        <v>1354</v>
      </c>
      <c r="O173" s="241" t="s">
        <v>4393</v>
      </c>
      <c r="P173" s="102"/>
      <c r="Q173" s="258" t="s">
        <v>2907</v>
      </c>
      <c r="R173" s="258" t="s">
        <v>4540</v>
      </c>
      <c r="S173" s="236" t="s">
        <v>4541</v>
      </c>
      <c r="T173" s="236" t="s">
        <v>4542</v>
      </c>
      <c r="U173" s="236" t="s">
        <v>4543</v>
      </c>
      <c r="V173" s="236" t="s">
        <v>4544</v>
      </c>
      <c r="W173" s="103"/>
      <c r="Y173" s="103"/>
      <c r="AA173" s="243">
        <f>IF(OR(J173="Fail",ISBLANK(J173)),INDEX('Issue Code Table'!C:C,MATCH(N:N,'Issue Code Table'!A:A,0)),IF(M173="Critical",6,IF(M173="Significant",5,IF(M173="Moderate",3,2))))</f>
        <v>6</v>
      </c>
    </row>
    <row r="174" spans="1:27" customFormat="1" ht="237.5" x14ac:dyDescent="0.35">
      <c r="A174" s="236" t="s">
        <v>4545</v>
      </c>
      <c r="B174" s="257" t="s">
        <v>203</v>
      </c>
      <c r="C174" s="22" t="s">
        <v>204</v>
      </c>
      <c r="D174" s="236" t="s">
        <v>245</v>
      </c>
      <c r="E174" s="236" t="s">
        <v>4546</v>
      </c>
      <c r="F174" s="196" t="s">
        <v>4444</v>
      </c>
      <c r="G174" s="196" t="s">
        <v>4547</v>
      </c>
      <c r="H174" s="196" t="s">
        <v>4446</v>
      </c>
      <c r="I174" s="258"/>
      <c r="J174" s="242"/>
      <c r="K174" s="196" t="s">
        <v>4447</v>
      </c>
      <c r="L174" s="258"/>
      <c r="M174" s="258" t="s">
        <v>146</v>
      </c>
      <c r="N174" s="285" t="s">
        <v>1354</v>
      </c>
      <c r="O174" s="241" t="s">
        <v>4393</v>
      </c>
      <c r="P174" s="102"/>
      <c r="Q174" s="258" t="s">
        <v>2907</v>
      </c>
      <c r="R174" s="258" t="s">
        <v>4548</v>
      </c>
      <c r="S174" s="236" t="s">
        <v>4549</v>
      </c>
      <c r="T174" s="236" t="s">
        <v>4550</v>
      </c>
      <c r="U174" s="236" t="s">
        <v>4551</v>
      </c>
      <c r="V174" s="236" t="s">
        <v>4552</v>
      </c>
      <c r="W174" s="103"/>
      <c r="Y174" s="103"/>
      <c r="AA174" s="243">
        <f>IF(OR(J174="Fail",ISBLANK(J174)),INDEX('Issue Code Table'!C:C,MATCH(N:N,'Issue Code Table'!A:A,0)),IF(M174="Critical",6,IF(M174="Significant",5,IF(M174="Moderate",3,2))))</f>
        <v>6</v>
      </c>
    </row>
    <row r="175" spans="1:27" customFormat="1" ht="112.5" x14ac:dyDescent="0.35">
      <c r="A175" s="236" t="s">
        <v>4553</v>
      </c>
      <c r="B175" s="257" t="s">
        <v>1105</v>
      </c>
      <c r="C175" s="22" t="s">
        <v>1106</v>
      </c>
      <c r="D175" s="236" t="s">
        <v>245</v>
      </c>
      <c r="E175" s="236" t="s">
        <v>4554</v>
      </c>
      <c r="F175" s="196" t="s">
        <v>1350</v>
      </c>
      <c r="G175" s="196" t="s">
        <v>4555</v>
      </c>
      <c r="H175" s="196" t="s">
        <v>4556</v>
      </c>
      <c r="I175" s="258"/>
      <c r="J175" s="242"/>
      <c r="K175" s="196" t="s">
        <v>1388</v>
      </c>
      <c r="L175" s="258"/>
      <c r="M175" s="258" t="s">
        <v>146</v>
      </c>
      <c r="N175" s="285" t="s">
        <v>1354</v>
      </c>
      <c r="O175" s="241" t="s">
        <v>4393</v>
      </c>
      <c r="P175" s="102"/>
      <c r="Q175" s="258" t="s">
        <v>2918</v>
      </c>
      <c r="R175" s="258" t="s">
        <v>4557</v>
      </c>
      <c r="S175" s="236" t="s">
        <v>2897</v>
      </c>
      <c r="T175" s="236" t="s">
        <v>2898</v>
      </c>
      <c r="U175" s="236" t="s">
        <v>4558</v>
      </c>
      <c r="V175" s="236" t="s">
        <v>4451</v>
      </c>
      <c r="W175" s="103"/>
      <c r="Y175" s="103"/>
      <c r="AA175" s="243">
        <f>IF(OR(J175="Fail",ISBLANK(J175)),INDEX('Issue Code Table'!C:C,MATCH(N:N,'Issue Code Table'!A:A,0)),IF(M175="Critical",6,IF(M175="Significant",5,IF(M175="Moderate",3,2))))</f>
        <v>6</v>
      </c>
    </row>
    <row r="176" spans="1:27" customFormat="1" ht="262.5" x14ac:dyDescent="0.35">
      <c r="A176" s="236" t="s">
        <v>4559</v>
      </c>
      <c r="B176" s="257" t="s">
        <v>1105</v>
      </c>
      <c r="C176" s="22" t="s">
        <v>1106</v>
      </c>
      <c r="D176" s="236" t="s">
        <v>245</v>
      </c>
      <c r="E176" s="236" t="s">
        <v>4560</v>
      </c>
      <c r="F176" s="196" t="s">
        <v>1363</v>
      </c>
      <c r="G176" s="196" t="s">
        <v>1364</v>
      </c>
      <c r="H176" s="196" t="s">
        <v>4561</v>
      </c>
      <c r="I176" s="258"/>
      <c r="J176" s="242"/>
      <c r="K176" s="196" t="s">
        <v>4562</v>
      </c>
      <c r="L176" s="258"/>
      <c r="M176" s="258" t="s">
        <v>146</v>
      </c>
      <c r="N176" s="285" t="s">
        <v>1354</v>
      </c>
      <c r="O176" s="241" t="s">
        <v>4393</v>
      </c>
      <c r="P176" s="102"/>
      <c r="Q176" s="258" t="s">
        <v>2918</v>
      </c>
      <c r="R176" s="258" t="s">
        <v>4563</v>
      </c>
      <c r="S176" s="236" t="s">
        <v>2878</v>
      </c>
      <c r="T176" s="236" t="s">
        <v>2879</v>
      </c>
      <c r="U176" s="236" t="s">
        <v>4564</v>
      </c>
      <c r="V176" s="236" t="s">
        <v>4565</v>
      </c>
      <c r="W176" s="103"/>
      <c r="Y176" s="103"/>
      <c r="AA176" s="243">
        <f>IF(OR(J176="Fail",ISBLANK(J176)),INDEX('Issue Code Table'!C:C,MATCH(N:N,'Issue Code Table'!A:A,0)),IF(M176="Critical",6,IF(M176="Significant",5,IF(M176="Moderate",3,2))))</f>
        <v>6</v>
      </c>
    </row>
    <row r="177" spans="1:27" customFormat="1" ht="115.5" customHeight="1" x14ac:dyDescent="0.35">
      <c r="A177" s="236" t="s">
        <v>4566</v>
      </c>
      <c r="B177" s="257" t="s">
        <v>1105</v>
      </c>
      <c r="C177" s="22" t="s">
        <v>1106</v>
      </c>
      <c r="D177" s="236" t="s">
        <v>231</v>
      </c>
      <c r="E177" s="236" t="s">
        <v>1374</v>
      </c>
      <c r="F177" s="196" t="s">
        <v>1374</v>
      </c>
      <c r="G177" s="196" t="s">
        <v>2881</v>
      </c>
      <c r="H177" s="196" t="s">
        <v>4567</v>
      </c>
      <c r="I177" s="258"/>
      <c r="J177" s="242"/>
      <c r="K177" s="196" t="s">
        <v>4568</v>
      </c>
      <c r="L177" s="258"/>
      <c r="M177" s="258" t="s">
        <v>146</v>
      </c>
      <c r="N177" s="285" t="s">
        <v>1354</v>
      </c>
      <c r="O177" s="241" t="s">
        <v>4393</v>
      </c>
      <c r="P177" s="102"/>
      <c r="Q177" s="258" t="s">
        <v>2918</v>
      </c>
      <c r="R177" s="258" t="s">
        <v>4569</v>
      </c>
      <c r="S177" s="236" t="s">
        <v>2883</v>
      </c>
      <c r="T177" s="236" t="s">
        <v>2884</v>
      </c>
      <c r="U177" s="236" t="s">
        <v>4570</v>
      </c>
      <c r="V177" s="236" t="s">
        <v>4571</v>
      </c>
      <c r="W177" s="103"/>
      <c r="Y177" s="103"/>
      <c r="AA177" s="243">
        <f>IF(OR(J177="Fail",ISBLANK(J177)),INDEX('Issue Code Table'!C:C,MATCH(N:N,'Issue Code Table'!A:A,0)),IF(M177="Critical",6,IF(M177="Significant",5,IF(M177="Moderate",3,2))))</f>
        <v>6</v>
      </c>
    </row>
    <row r="178" spans="1:27" customFormat="1" ht="248.25" customHeight="1" x14ac:dyDescent="0.35">
      <c r="A178" s="236" t="s">
        <v>4572</v>
      </c>
      <c r="B178" s="257" t="s">
        <v>1105</v>
      </c>
      <c r="C178" s="22" t="s">
        <v>1106</v>
      </c>
      <c r="D178" s="236" t="s">
        <v>231</v>
      </c>
      <c r="E178" s="236" t="s">
        <v>4573</v>
      </c>
      <c r="F178" s="196" t="s">
        <v>1385</v>
      </c>
      <c r="G178" s="196" t="s">
        <v>2887</v>
      </c>
      <c r="H178" s="196" t="s">
        <v>4556</v>
      </c>
      <c r="I178" s="258"/>
      <c r="J178" s="242"/>
      <c r="K178" s="196" t="s">
        <v>1388</v>
      </c>
      <c r="L178" s="258"/>
      <c r="M178" s="258" t="s">
        <v>146</v>
      </c>
      <c r="N178" s="285" t="s">
        <v>1354</v>
      </c>
      <c r="O178" s="241" t="s">
        <v>4393</v>
      </c>
      <c r="P178" s="102"/>
      <c r="Q178" s="258" t="s">
        <v>2918</v>
      </c>
      <c r="R178" s="258" t="s">
        <v>4574</v>
      </c>
      <c r="S178" s="236" t="s">
        <v>2889</v>
      </c>
      <c r="T178" s="236" t="s">
        <v>4575</v>
      </c>
      <c r="U178" s="236" t="s">
        <v>4576</v>
      </c>
      <c r="V178" s="236" t="s">
        <v>4577</v>
      </c>
      <c r="W178" s="103"/>
      <c r="Y178" s="103"/>
      <c r="AA178" s="243">
        <f>IF(OR(J178="Fail",ISBLANK(J178)),INDEX('Issue Code Table'!C:C,MATCH(N:N,'Issue Code Table'!A:A,0)),IF(M178="Critical",6,IF(M178="Significant",5,IF(M178="Moderate",3,2))))</f>
        <v>6</v>
      </c>
    </row>
    <row r="179" spans="1:27" customFormat="1" ht="409.5" x14ac:dyDescent="0.35">
      <c r="A179" s="236" t="s">
        <v>4578</v>
      </c>
      <c r="B179" s="257" t="s">
        <v>1105</v>
      </c>
      <c r="C179" s="22" t="s">
        <v>1106</v>
      </c>
      <c r="D179" s="236" t="s">
        <v>245</v>
      </c>
      <c r="E179" s="236" t="s">
        <v>2931</v>
      </c>
      <c r="F179" s="196" t="s">
        <v>1350</v>
      </c>
      <c r="G179" s="196" t="s">
        <v>4579</v>
      </c>
      <c r="H179" s="196" t="s">
        <v>2933</v>
      </c>
      <c r="I179" s="258"/>
      <c r="J179" s="242"/>
      <c r="K179" s="196" t="s">
        <v>2934</v>
      </c>
      <c r="L179" s="293"/>
      <c r="M179" s="258" t="s">
        <v>146</v>
      </c>
      <c r="N179" s="285" t="s">
        <v>1354</v>
      </c>
      <c r="O179" s="241" t="s">
        <v>4393</v>
      </c>
      <c r="P179" s="102"/>
      <c r="Q179" s="258" t="s">
        <v>2926</v>
      </c>
      <c r="R179" s="258" t="s">
        <v>4580</v>
      </c>
      <c r="S179" s="236" t="s">
        <v>2897</v>
      </c>
      <c r="T179" s="236" t="s">
        <v>4581</v>
      </c>
      <c r="U179" s="236" t="s">
        <v>4582</v>
      </c>
      <c r="V179" s="236" t="s">
        <v>2900</v>
      </c>
      <c r="W179" s="103"/>
      <c r="Y179" s="103"/>
      <c r="AA179" s="243">
        <f>IF(OR(J179="Fail",ISBLANK(J179)),INDEX('Issue Code Table'!C:C,MATCH(N:N,'Issue Code Table'!A:A,0)),IF(M179="Critical",6,IF(M179="Significant",5,IF(M179="Moderate",3,2))))</f>
        <v>6</v>
      </c>
    </row>
    <row r="180" spans="1:27" customFormat="1" ht="409.5" x14ac:dyDescent="0.35">
      <c r="A180" s="236" t="s">
        <v>4583</v>
      </c>
      <c r="B180" s="257" t="s">
        <v>1105</v>
      </c>
      <c r="C180" s="22" t="s">
        <v>1106</v>
      </c>
      <c r="D180" s="236" t="s">
        <v>245</v>
      </c>
      <c r="E180" s="236" t="s">
        <v>4584</v>
      </c>
      <c r="F180" s="196" t="s">
        <v>2903</v>
      </c>
      <c r="G180" s="196" t="s">
        <v>4585</v>
      </c>
      <c r="H180" s="196" t="s">
        <v>4586</v>
      </c>
      <c r="I180" s="258"/>
      <c r="J180" s="242"/>
      <c r="K180" s="196" t="s">
        <v>4587</v>
      </c>
      <c r="L180" s="293"/>
      <c r="M180" s="258" t="s">
        <v>146</v>
      </c>
      <c r="N180" s="285" t="s">
        <v>1354</v>
      </c>
      <c r="O180" s="241" t="s">
        <v>4393</v>
      </c>
      <c r="P180" s="102"/>
      <c r="Q180" s="258" t="s">
        <v>2926</v>
      </c>
      <c r="R180" s="258" t="s">
        <v>4588</v>
      </c>
      <c r="S180" s="236" t="s">
        <v>2908</v>
      </c>
      <c r="T180" s="236" t="s">
        <v>2909</v>
      </c>
      <c r="U180" s="236" t="s">
        <v>4589</v>
      </c>
      <c r="V180" s="236" t="s">
        <v>2911</v>
      </c>
      <c r="W180" s="103"/>
      <c r="Y180" s="103"/>
      <c r="AA180" s="243">
        <f>IF(OR(J180="Fail",ISBLANK(J180)),INDEX('Issue Code Table'!C:C,MATCH(N:N,'Issue Code Table'!A:A,0)),IF(M180="Critical",6,IF(M180="Significant",5,IF(M180="Moderate",3,2))))</f>
        <v>6</v>
      </c>
    </row>
    <row r="181" spans="1:27" customFormat="1" ht="409.5" x14ac:dyDescent="0.35">
      <c r="A181" s="236" t="s">
        <v>4590</v>
      </c>
      <c r="B181" s="257" t="s">
        <v>1105</v>
      </c>
      <c r="C181" s="22" t="s">
        <v>1106</v>
      </c>
      <c r="D181" s="236" t="s">
        <v>231</v>
      </c>
      <c r="E181" s="236" t="s">
        <v>2913</v>
      </c>
      <c r="F181" s="196" t="s">
        <v>2914</v>
      </c>
      <c r="G181" s="196" t="s">
        <v>4591</v>
      </c>
      <c r="H181" s="196" t="s">
        <v>4592</v>
      </c>
      <c r="I181" s="236"/>
      <c r="J181" s="242"/>
      <c r="K181" s="196" t="s">
        <v>1377</v>
      </c>
      <c r="L181" s="293"/>
      <c r="M181" s="258" t="s">
        <v>146</v>
      </c>
      <c r="N181" s="288" t="s">
        <v>251</v>
      </c>
      <c r="O181" s="241" t="s">
        <v>252</v>
      </c>
      <c r="P181" s="102"/>
      <c r="Q181" s="258" t="s">
        <v>2926</v>
      </c>
      <c r="R181" s="258" t="s">
        <v>4593</v>
      </c>
      <c r="S181" s="236" t="s">
        <v>2883</v>
      </c>
      <c r="T181" s="236" t="s">
        <v>4594</v>
      </c>
      <c r="U181" s="236" t="s">
        <v>4595</v>
      </c>
      <c r="V181" s="236" t="s">
        <v>2921</v>
      </c>
      <c r="W181" s="103"/>
      <c r="Y181" s="103"/>
      <c r="AA181" s="243">
        <f>IF(OR(J181="Fail",ISBLANK(J181)),INDEX('Issue Code Table'!C:C,MATCH(N:N,'Issue Code Table'!A:A,0)),IF(M181="Critical",6,IF(M181="Significant",5,IF(M181="Moderate",3,2))))</f>
        <v>5</v>
      </c>
    </row>
    <row r="182" spans="1:27" customFormat="1" ht="409.5" x14ac:dyDescent="0.35">
      <c r="A182" s="236" t="s">
        <v>4596</v>
      </c>
      <c r="B182" s="257" t="s">
        <v>1105</v>
      </c>
      <c r="C182" s="22" t="s">
        <v>1106</v>
      </c>
      <c r="D182" s="236" t="s">
        <v>231</v>
      </c>
      <c r="E182" s="236" t="s">
        <v>4597</v>
      </c>
      <c r="F182" s="196" t="s">
        <v>1385</v>
      </c>
      <c r="G182" s="196" t="s">
        <v>4598</v>
      </c>
      <c r="H182" s="196" t="s">
        <v>4556</v>
      </c>
      <c r="I182" s="258"/>
      <c r="J182" s="242"/>
      <c r="K182" s="196" t="s">
        <v>1388</v>
      </c>
      <c r="L182" s="293"/>
      <c r="M182" s="258" t="s">
        <v>146</v>
      </c>
      <c r="N182" s="288" t="s">
        <v>251</v>
      </c>
      <c r="O182" s="241" t="s">
        <v>252</v>
      </c>
      <c r="P182" s="102"/>
      <c r="Q182" s="258" t="s">
        <v>2926</v>
      </c>
      <c r="R182" s="258" t="s">
        <v>4599</v>
      </c>
      <c r="S182" s="236" t="s">
        <v>2889</v>
      </c>
      <c r="T182" s="236" t="s">
        <v>4600</v>
      </c>
      <c r="U182" s="236" t="s">
        <v>4601</v>
      </c>
      <c r="V182" s="236" t="s">
        <v>2929</v>
      </c>
      <c r="W182" s="103"/>
      <c r="Y182" s="103"/>
      <c r="AA182" s="243">
        <f>IF(OR(J182="Fail",ISBLANK(J182)),INDEX('Issue Code Table'!C:C,MATCH(N:N,'Issue Code Table'!A:A,0)),IF(M182="Critical",6,IF(M182="Significant",5,IF(M182="Moderate",3,2))))</f>
        <v>5</v>
      </c>
    </row>
    <row r="183" spans="1:27" customFormat="1" ht="125" x14ac:dyDescent="0.35">
      <c r="A183" s="236" t="s">
        <v>4602</v>
      </c>
      <c r="B183" s="257" t="s">
        <v>203</v>
      </c>
      <c r="C183" s="22" t="s">
        <v>204</v>
      </c>
      <c r="D183" s="236" t="s">
        <v>245</v>
      </c>
      <c r="E183" s="236" t="s">
        <v>4603</v>
      </c>
      <c r="F183" s="196" t="s">
        <v>4604</v>
      </c>
      <c r="G183" s="196" t="s">
        <v>4605</v>
      </c>
      <c r="H183" s="196" t="s">
        <v>2942</v>
      </c>
      <c r="I183" s="249"/>
      <c r="J183" s="242"/>
      <c r="K183" s="196" t="s">
        <v>4606</v>
      </c>
      <c r="L183" s="249"/>
      <c r="M183" s="258" t="s">
        <v>146</v>
      </c>
      <c r="N183" s="294" t="s">
        <v>251</v>
      </c>
      <c r="O183" s="241" t="s">
        <v>252</v>
      </c>
      <c r="P183" s="102"/>
      <c r="Q183" s="258" t="s">
        <v>1438</v>
      </c>
      <c r="R183" s="258" t="s">
        <v>1439</v>
      </c>
      <c r="S183" s="236" t="s">
        <v>2945</v>
      </c>
      <c r="T183" s="236" t="s">
        <v>2946</v>
      </c>
      <c r="U183" s="236" t="s">
        <v>2947</v>
      </c>
      <c r="V183" s="236" t="s">
        <v>4607</v>
      </c>
      <c r="W183" s="103"/>
      <c r="Y183" s="103"/>
      <c r="AA183" s="243">
        <f>IF(OR(J183="Fail",ISBLANK(J183)),INDEX('Issue Code Table'!C:C,MATCH(N:N,'Issue Code Table'!A:A,0)),IF(M183="Critical",6,IF(M183="Significant",5,IF(M183="Moderate",3,2))))</f>
        <v>5</v>
      </c>
    </row>
    <row r="184" spans="1:27" customFormat="1" ht="187.5" x14ac:dyDescent="0.35">
      <c r="A184" s="236" t="s">
        <v>4608</v>
      </c>
      <c r="B184" s="257" t="s">
        <v>203</v>
      </c>
      <c r="C184" s="22" t="s">
        <v>204</v>
      </c>
      <c r="D184" s="236" t="s">
        <v>245</v>
      </c>
      <c r="E184" s="236" t="s">
        <v>1433</v>
      </c>
      <c r="F184" s="196" t="s">
        <v>4609</v>
      </c>
      <c r="G184" s="196" t="s">
        <v>4610</v>
      </c>
      <c r="H184" s="196" t="s">
        <v>4611</v>
      </c>
      <c r="I184" s="249"/>
      <c r="J184" s="242"/>
      <c r="K184" s="196" t="s">
        <v>4612</v>
      </c>
      <c r="L184" s="249"/>
      <c r="M184" s="258" t="s">
        <v>146</v>
      </c>
      <c r="N184" s="289" t="s">
        <v>2954</v>
      </c>
      <c r="O184" s="241" t="s">
        <v>4613</v>
      </c>
      <c r="P184" s="102"/>
      <c r="Q184" s="258" t="s">
        <v>1438</v>
      </c>
      <c r="R184" s="258" t="s">
        <v>1451</v>
      </c>
      <c r="S184" s="236" t="s">
        <v>1440</v>
      </c>
      <c r="T184" s="236" t="s">
        <v>4614</v>
      </c>
      <c r="U184" s="236" t="s">
        <v>4615</v>
      </c>
      <c r="V184" s="236" t="s">
        <v>4616</v>
      </c>
      <c r="W184" s="103"/>
      <c r="Y184" s="103"/>
      <c r="AA184" s="243">
        <f>IF(OR(J184="Fail",ISBLANK(J184)),INDEX('Issue Code Table'!C:C,MATCH(N:N,'Issue Code Table'!A:A,0)),IF(M184="Critical",6,IF(M184="Significant",5,IF(M184="Moderate",3,2))))</f>
        <v>6</v>
      </c>
    </row>
    <row r="185" spans="1:27" customFormat="1" ht="200" x14ac:dyDescent="0.35">
      <c r="A185" s="236" t="s">
        <v>4617</v>
      </c>
      <c r="B185" s="257" t="s">
        <v>195</v>
      </c>
      <c r="C185" s="22" t="s">
        <v>2960</v>
      </c>
      <c r="D185" s="236" t="s">
        <v>245</v>
      </c>
      <c r="E185" s="236" t="s">
        <v>1456</v>
      </c>
      <c r="F185" s="196" t="s">
        <v>4618</v>
      </c>
      <c r="G185" s="196" t="s">
        <v>4619</v>
      </c>
      <c r="H185" s="196" t="s">
        <v>1459</v>
      </c>
      <c r="I185" s="249"/>
      <c r="J185" s="242"/>
      <c r="K185" s="196" t="s">
        <v>1460</v>
      </c>
      <c r="L185" s="249"/>
      <c r="M185" s="258" t="s">
        <v>157</v>
      </c>
      <c r="N185" s="249" t="s">
        <v>200</v>
      </c>
      <c r="O185" s="241" t="s">
        <v>201</v>
      </c>
      <c r="P185" s="102"/>
      <c r="Q185" s="258" t="s">
        <v>1438</v>
      </c>
      <c r="R185" s="258" t="s">
        <v>1461</v>
      </c>
      <c r="S185" s="236" t="s">
        <v>1428</v>
      </c>
      <c r="T185" s="236" t="s">
        <v>2964</v>
      </c>
      <c r="U185" s="236" t="s">
        <v>4620</v>
      </c>
      <c r="V185" s="236"/>
      <c r="W185" s="103"/>
      <c r="Y185" s="103"/>
      <c r="AA185" s="243">
        <f>IF(OR(J185="Fail",ISBLANK(J185)),INDEX('Issue Code Table'!C:C,MATCH(N:N,'Issue Code Table'!A:A,0)),IF(M185="Critical",6,IF(M185="Significant",5,IF(M185="Moderate",3,2))))</f>
        <v>4</v>
      </c>
    </row>
    <row r="186" spans="1:27" customFormat="1" ht="312.5" x14ac:dyDescent="0.35">
      <c r="A186" s="236" t="s">
        <v>4621</v>
      </c>
      <c r="B186" s="257" t="s">
        <v>3653</v>
      </c>
      <c r="C186" s="22" t="s">
        <v>2984</v>
      </c>
      <c r="D186" s="236" t="s">
        <v>231</v>
      </c>
      <c r="E186" s="236" t="s">
        <v>1444</v>
      </c>
      <c r="F186" s="196" t="s">
        <v>1445</v>
      </c>
      <c r="G186" s="196" t="s">
        <v>4622</v>
      </c>
      <c r="H186" s="196" t="s">
        <v>1447</v>
      </c>
      <c r="I186" s="249"/>
      <c r="J186" s="242"/>
      <c r="K186" s="196" t="s">
        <v>1448</v>
      </c>
      <c r="L186" s="249"/>
      <c r="M186" s="258" t="s">
        <v>157</v>
      </c>
      <c r="N186" s="249" t="s">
        <v>1449</v>
      </c>
      <c r="O186" s="241" t="s">
        <v>1450</v>
      </c>
      <c r="P186" s="102"/>
      <c r="Q186" s="258" t="s">
        <v>1438</v>
      </c>
      <c r="R186" s="258" t="s">
        <v>1470</v>
      </c>
      <c r="S186" s="236" t="s">
        <v>1452</v>
      </c>
      <c r="T186" s="236" t="s">
        <v>4623</v>
      </c>
      <c r="U186" s="236" t="s">
        <v>4624</v>
      </c>
      <c r="V186" s="236"/>
      <c r="W186" s="103"/>
      <c r="Y186" s="103"/>
      <c r="AA186" s="243">
        <f>IF(OR(J186="Fail",ISBLANK(J186)),INDEX('Issue Code Table'!C:C,MATCH(N:N,'Issue Code Table'!A:A,0)),IF(M186="Critical",6,IF(M186="Significant",5,IF(M186="Moderate",3,2))))</f>
        <v>5</v>
      </c>
    </row>
    <row r="187" spans="1:27" customFormat="1" ht="137.5" x14ac:dyDescent="0.35">
      <c r="A187" s="236" t="s">
        <v>4625</v>
      </c>
      <c r="B187" s="257" t="s">
        <v>195</v>
      </c>
      <c r="C187" s="22" t="s">
        <v>2960</v>
      </c>
      <c r="D187" s="236" t="s">
        <v>245</v>
      </c>
      <c r="E187" s="236" t="s">
        <v>1465</v>
      </c>
      <c r="F187" s="196" t="s">
        <v>4626</v>
      </c>
      <c r="G187" s="196" t="s">
        <v>4627</v>
      </c>
      <c r="H187" s="196" t="s">
        <v>1468</v>
      </c>
      <c r="I187" s="249"/>
      <c r="J187" s="242"/>
      <c r="K187" s="196" t="s">
        <v>1469</v>
      </c>
      <c r="L187" s="249"/>
      <c r="M187" s="258" t="s">
        <v>221</v>
      </c>
      <c r="N187" s="249" t="s">
        <v>1414</v>
      </c>
      <c r="O187" s="241" t="s">
        <v>1415</v>
      </c>
      <c r="P187" s="102"/>
      <c r="Q187" s="258" t="s">
        <v>1438</v>
      </c>
      <c r="R187" s="258" t="s">
        <v>1482</v>
      </c>
      <c r="S187" s="236" t="s">
        <v>1471</v>
      </c>
      <c r="T187" s="236" t="s">
        <v>2974</v>
      </c>
      <c r="U187" s="236" t="s">
        <v>4628</v>
      </c>
      <c r="V187" s="236"/>
      <c r="W187" s="103"/>
      <c r="Y187" s="103"/>
      <c r="AA187" s="243">
        <f>IF(OR(J187="Fail",ISBLANK(J187)),INDEX('Issue Code Table'!C:C,MATCH(N:N,'Issue Code Table'!A:A,0)),IF(M187="Critical",6,IF(M187="Significant",5,IF(M187="Moderate",3,2))))</f>
        <v>4</v>
      </c>
    </row>
    <row r="188" spans="1:27" customFormat="1" ht="212.5" x14ac:dyDescent="0.35">
      <c r="A188" s="236" t="s">
        <v>4629</v>
      </c>
      <c r="B188" s="257" t="s">
        <v>203</v>
      </c>
      <c r="C188" s="22" t="s">
        <v>204</v>
      </c>
      <c r="D188" s="236" t="s">
        <v>231</v>
      </c>
      <c r="E188" s="236" t="s">
        <v>1475</v>
      </c>
      <c r="F188" s="196" t="s">
        <v>4630</v>
      </c>
      <c r="G188" s="196" t="s">
        <v>4631</v>
      </c>
      <c r="H188" s="196" t="s">
        <v>1478</v>
      </c>
      <c r="I188" s="249"/>
      <c r="J188" s="242"/>
      <c r="K188" s="196" t="s">
        <v>1479</v>
      </c>
      <c r="L188" s="249"/>
      <c r="M188" s="258" t="s">
        <v>146</v>
      </c>
      <c r="N188" s="249" t="s">
        <v>1480</v>
      </c>
      <c r="O188" s="241" t="s">
        <v>1481</v>
      </c>
      <c r="P188" s="102"/>
      <c r="Q188" s="258" t="s">
        <v>1438</v>
      </c>
      <c r="R188" s="258" t="s">
        <v>2980</v>
      </c>
      <c r="S188" s="236" t="s">
        <v>1483</v>
      </c>
      <c r="T188" s="236" t="s">
        <v>4632</v>
      </c>
      <c r="U188" s="236" t="s">
        <v>4633</v>
      </c>
      <c r="V188" s="236" t="s">
        <v>1486</v>
      </c>
      <c r="W188" s="103"/>
      <c r="Y188" s="103"/>
      <c r="AA188" s="243">
        <f>IF(OR(J188="Fail",ISBLANK(J188)),INDEX('Issue Code Table'!C:C,MATCH(N:N,'Issue Code Table'!A:A,0)),IF(M188="Critical",6,IF(M188="Significant",5,IF(M188="Moderate",3,2))))</f>
        <v>6</v>
      </c>
    </row>
    <row r="189" spans="1:27" customFormat="1" ht="141.65" customHeight="1" x14ac:dyDescent="0.35">
      <c r="A189" s="236" t="s">
        <v>4634</v>
      </c>
      <c r="B189" s="257" t="s">
        <v>3653</v>
      </c>
      <c r="C189" s="22" t="s">
        <v>2984</v>
      </c>
      <c r="D189" s="236" t="s">
        <v>245</v>
      </c>
      <c r="E189" s="236" t="s">
        <v>2985</v>
      </c>
      <c r="F189" s="196" t="s">
        <v>4635</v>
      </c>
      <c r="G189" s="196" t="s">
        <v>4636</v>
      </c>
      <c r="H189" s="196" t="s">
        <v>4637</v>
      </c>
      <c r="I189" s="258"/>
      <c r="J189" s="242"/>
      <c r="K189" s="196" t="s">
        <v>4638</v>
      </c>
      <c r="L189" s="293"/>
      <c r="M189" s="258" t="s">
        <v>221</v>
      </c>
      <c r="N189" s="260" t="s">
        <v>1414</v>
      </c>
      <c r="O189" s="241" t="s">
        <v>1415</v>
      </c>
      <c r="P189" s="102"/>
      <c r="Q189" s="258" t="s">
        <v>1493</v>
      </c>
      <c r="R189" s="258" t="s">
        <v>1494</v>
      </c>
      <c r="S189" s="236" t="s">
        <v>2991</v>
      </c>
      <c r="T189" s="236" t="s">
        <v>4639</v>
      </c>
      <c r="U189" s="236" t="s">
        <v>4640</v>
      </c>
      <c r="V189" s="236"/>
      <c r="W189" s="103"/>
      <c r="Y189" s="103"/>
      <c r="AA189" s="243">
        <f>IF(OR(J189="Fail",ISBLANK(J189)),INDEX('Issue Code Table'!C:C,MATCH(N:N,'Issue Code Table'!A:A,0)),IF(M189="Critical",6,IF(M189="Significant",5,IF(M189="Moderate",3,2))))</f>
        <v>4</v>
      </c>
    </row>
    <row r="190" spans="1:27" customFormat="1" ht="125" x14ac:dyDescent="0.35">
      <c r="A190" s="236" t="s">
        <v>4641</v>
      </c>
      <c r="B190" s="257" t="s">
        <v>373</v>
      </c>
      <c r="C190" s="22" t="s">
        <v>374</v>
      </c>
      <c r="D190" s="236" t="s">
        <v>245</v>
      </c>
      <c r="E190" s="236" t="s">
        <v>2995</v>
      </c>
      <c r="F190" s="196" t="s">
        <v>4642</v>
      </c>
      <c r="G190" s="196" t="s">
        <v>4643</v>
      </c>
      <c r="H190" s="196" t="s">
        <v>4644</v>
      </c>
      <c r="I190" s="258"/>
      <c r="J190" s="242"/>
      <c r="K190" s="196" t="s">
        <v>4645</v>
      </c>
      <c r="L190" s="293"/>
      <c r="M190" s="258" t="s">
        <v>157</v>
      </c>
      <c r="N190" s="260" t="s">
        <v>200</v>
      </c>
      <c r="O190" s="241" t="s">
        <v>201</v>
      </c>
      <c r="P190" s="102"/>
      <c r="Q190" s="258" t="s">
        <v>1493</v>
      </c>
      <c r="R190" s="258" t="s">
        <v>1504</v>
      </c>
      <c r="S190" s="236" t="s">
        <v>3001</v>
      </c>
      <c r="T190" s="236" t="s">
        <v>4646</v>
      </c>
      <c r="U190" s="236" t="s">
        <v>4647</v>
      </c>
      <c r="V190" s="236"/>
      <c r="W190" s="103"/>
      <c r="Y190" s="103"/>
      <c r="AA190" s="243">
        <f>IF(OR(J190="Fail",ISBLANK(J190)),INDEX('Issue Code Table'!C:C,MATCH(N:N,'Issue Code Table'!A:A,0)),IF(M190="Critical",6,IF(M190="Significant",5,IF(M190="Moderate",3,2))))</f>
        <v>4</v>
      </c>
    </row>
    <row r="191" spans="1:27" customFormat="1" ht="137.5" x14ac:dyDescent="0.35">
      <c r="A191" s="236" t="s">
        <v>4648</v>
      </c>
      <c r="B191" s="257" t="s">
        <v>195</v>
      </c>
      <c r="C191" s="22" t="s">
        <v>2960</v>
      </c>
      <c r="D191" s="236" t="s">
        <v>245</v>
      </c>
      <c r="E191" s="236" t="s">
        <v>3005</v>
      </c>
      <c r="F191" s="196" t="s">
        <v>4649</v>
      </c>
      <c r="G191" s="196" t="s">
        <v>4650</v>
      </c>
      <c r="H191" s="196" t="s">
        <v>4651</v>
      </c>
      <c r="I191" s="258"/>
      <c r="J191" s="242"/>
      <c r="K191" s="196" t="s">
        <v>4652</v>
      </c>
      <c r="L191" s="293"/>
      <c r="M191" s="258" t="s">
        <v>157</v>
      </c>
      <c r="N191" s="260" t="s">
        <v>200</v>
      </c>
      <c r="O191" s="241" t="s">
        <v>201</v>
      </c>
      <c r="P191" s="102"/>
      <c r="Q191" s="258" t="s">
        <v>1493</v>
      </c>
      <c r="R191" s="258" t="s">
        <v>1513</v>
      </c>
      <c r="S191" s="236" t="s">
        <v>3010</v>
      </c>
      <c r="T191" s="236" t="s">
        <v>4653</v>
      </c>
      <c r="U191" s="236" t="s">
        <v>4654</v>
      </c>
      <c r="V191" s="236"/>
      <c r="W191" s="103"/>
      <c r="Y191" s="103"/>
      <c r="AA191" s="243">
        <f>IF(OR(J191="Fail",ISBLANK(J191)),INDEX('Issue Code Table'!C:C,MATCH(N:N,'Issue Code Table'!A:A,0)),IF(M191="Critical",6,IF(M191="Significant",5,IF(M191="Moderate",3,2))))</f>
        <v>4</v>
      </c>
    </row>
    <row r="192" spans="1:27" customFormat="1" ht="225" x14ac:dyDescent="0.35">
      <c r="A192" s="236" t="s">
        <v>4655</v>
      </c>
      <c r="B192" s="257" t="s">
        <v>3157</v>
      </c>
      <c r="C192" s="22" t="s">
        <v>3158</v>
      </c>
      <c r="D192" s="236" t="s">
        <v>245</v>
      </c>
      <c r="E192" s="236" t="s">
        <v>4656</v>
      </c>
      <c r="F192" s="196" t="s">
        <v>4657</v>
      </c>
      <c r="G192" s="196" t="s">
        <v>3317</v>
      </c>
      <c r="H192" s="196" t="s">
        <v>4658</v>
      </c>
      <c r="I192" s="258"/>
      <c r="J192" s="242"/>
      <c r="K192" s="196" t="s">
        <v>1874</v>
      </c>
      <c r="L192" s="293"/>
      <c r="M192" s="258" t="s">
        <v>146</v>
      </c>
      <c r="N192" s="260" t="s">
        <v>251</v>
      </c>
      <c r="O192" s="241" t="s">
        <v>252</v>
      </c>
      <c r="P192" s="102"/>
      <c r="Q192" s="258" t="s">
        <v>1926</v>
      </c>
      <c r="R192" s="258" t="s">
        <v>1927</v>
      </c>
      <c r="S192" s="236" t="s">
        <v>3320</v>
      </c>
      <c r="T192" s="236" t="s">
        <v>4659</v>
      </c>
      <c r="U192" s="236" t="s">
        <v>4660</v>
      </c>
      <c r="V192" s="236" t="s">
        <v>4069</v>
      </c>
      <c r="W192" s="103"/>
      <c r="Y192" s="103"/>
      <c r="AA192" s="243">
        <f>IF(OR(J192="Fail",ISBLANK(J192)),INDEX('Issue Code Table'!C:C,MATCH(N:N,'Issue Code Table'!A:A,0)),IF(M192="Critical",6,IF(M192="Significant",5,IF(M192="Moderate",3,2))))</f>
        <v>5</v>
      </c>
    </row>
    <row r="193" spans="1:27" customFormat="1" ht="262.5" x14ac:dyDescent="0.35">
      <c r="A193" s="236" t="s">
        <v>4661</v>
      </c>
      <c r="B193" s="257" t="s">
        <v>542</v>
      </c>
      <c r="C193" s="22" t="s">
        <v>543</v>
      </c>
      <c r="D193" s="236" t="s">
        <v>245</v>
      </c>
      <c r="E193" s="236" t="s">
        <v>4662</v>
      </c>
      <c r="F193" s="196" t="s">
        <v>4663</v>
      </c>
      <c r="G193" s="196" t="s">
        <v>4664</v>
      </c>
      <c r="H193" s="196" t="s">
        <v>4665</v>
      </c>
      <c r="I193" s="258"/>
      <c r="J193" s="242"/>
      <c r="K193" s="196" t="s">
        <v>4666</v>
      </c>
      <c r="L193" s="293" t="s">
        <v>1923</v>
      </c>
      <c r="M193" s="258" t="s">
        <v>146</v>
      </c>
      <c r="N193" s="285" t="s">
        <v>1924</v>
      </c>
      <c r="O193" s="241" t="s">
        <v>1925</v>
      </c>
      <c r="P193" s="102"/>
      <c r="Q193" s="258" t="s">
        <v>1926</v>
      </c>
      <c r="R193" s="258" t="s">
        <v>1941</v>
      </c>
      <c r="S193" s="236" t="s">
        <v>4667</v>
      </c>
      <c r="T193" s="236" t="s">
        <v>4668</v>
      </c>
      <c r="U193" s="236" t="s">
        <v>4669</v>
      </c>
      <c r="V193" s="236" t="s">
        <v>4670</v>
      </c>
      <c r="W193" s="103"/>
      <c r="Y193" s="103"/>
      <c r="AA193" s="243">
        <f>IF(OR(J193="Fail",ISBLANK(J193)),INDEX('Issue Code Table'!C:C,MATCH(N:N,'Issue Code Table'!A:A,0)),IF(M193="Critical",6,IF(M193="Significant",5,IF(M193="Moderate",3,2))))</f>
        <v>5</v>
      </c>
    </row>
    <row r="194" spans="1:27" customFormat="1" ht="237.5" x14ac:dyDescent="0.35">
      <c r="A194" s="236" t="s">
        <v>4671</v>
      </c>
      <c r="B194" s="257" t="s">
        <v>542</v>
      </c>
      <c r="C194" s="22" t="s">
        <v>543</v>
      </c>
      <c r="D194" s="236" t="s">
        <v>245</v>
      </c>
      <c r="E194" s="236" t="s">
        <v>4672</v>
      </c>
      <c r="F194" s="196" t="s">
        <v>1934</v>
      </c>
      <c r="G194" s="196" t="s">
        <v>4673</v>
      </c>
      <c r="H194" s="196" t="s">
        <v>4674</v>
      </c>
      <c r="I194" s="258"/>
      <c r="J194" s="242"/>
      <c r="K194" s="196" t="s">
        <v>4675</v>
      </c>
      <c r="L194" s="293" t="s">
        <v>4676</v>
      </c>
      <c r="M194" s="258" t="s">
        <v>146</v>
      </c>
      <c r="N194" s="260" t="s">
        <v>1939</v>
      </c>
      <c r="O194" s="241" t="s">
        <v>1940</v>
      </c>
      <c r="P194" s="102"/>
      <c r="Q194" s="258" t="s">
        <v>1926</v>
      </c>
      <c r="R194" s="258" t="s">
        <v>1954</v>
      </c>
      <c r="S194" s="236" t="s">
        <v>1942</v>
      </c>
      <c r="T194" s="236" t="s">
        <v>4677</v>
      </c>
      <c r="U194" s="236" t="s">
        <v>4678</v>
      </c>
      <c r="V194" s="236" t="s">
        <v>4679</v>
      </c>
      <c r="W194" s="103"/>
      <c r="Y194" s="103"/>
      <c r="AA194" s="243">
        <f>IF(OR(J194="Fail",ISBLANK(J194)),INDEX('Issue Code Table'!C:C,MATCH(N:N,'Issue Code Table'!A:A,0)),IF(M194="Critical",6,IF(M194="Significant",5,IF(M194="Moderate",3,2))))</f>
        <v>5</v>
      </c>
    </row>
    <row r="195" spans="1:27" customFormat="1" ht="287.5" x14ac:dyDescent="0.35">
      <c r="A195" s="236" t="s">
        <v>4680</v>
      </c>
      <c r="B195" s="257" t="s">
        <v>150</v>
      </c>
      <c r="C195" s="22" t="s">
        <v>151</v>
      </c>
      <c r="D195" s="236" t="s">
        <v>245</v>
      </c>
      <c r="E195" s="236" t="s">
        <v>4681</v>
      </c>
      <c r="F195" s="196" t="s">
        <v>4682</v>
      </c>
      <c r="G195" s="196" t="s">
        <v>4683</v>
      </c>
      <c r="H195" s="196" t="s">
        <v>4684</v>
      </c>
      <c r="I195" s="258"/>
      <c r="J195" s="242"/>
      <c r="K195" s="196" t="s">
        <v>4685</v>
      </c>
      <c r="L195" s="249" t="s">
        <v>1951</v>
      </c>
      <c r="M195" s="258" t="s">
        <v>146</v>
      </c>
      <c r="N195" s="260" t="s">
        <v>1924</v>
      </c>
      <c r="O195" s="241" t="s">
        <v>3328</v>
      </c>
      <c r="P195" s="102"/>
      <c r="Q195" s="258" t="s">
        <v>1926</v>
      </c>
      <c r="R195" s="258" t="s">
        <v>1967</v>
      </c>
      <c r="S195" s="236" t="s">
        <v>1955</v>
      </c>
      <c r="T195" s="236" t="s">
        <v>4686</v>
      </c>
      <c r="U195" s="236" t="s">
        <v>4687</v>
      </c>
      <c r="V195" s="236" t="s">
        <v>4688</v>
      </c>
      <c r="W195" s="103"/>
      <c r="Y195" s="103"/>
      <c r="AA195" s="243">
        <f>IF(OR(J195="Fail",ISBLANK(J195)),INDEX('Issue Code Table'!C:C,MATCH(N:N,'Issue Code Table'!A:A,0)),IF(M195="Critical",6,IF(M195="Significant",5,IF(M195="Moderate",3,2))))</f>
        <v>5</v>
      </c>
    </row>
    <row r="196" spans="1:27" customFormat="1" ht="262.5" x14ac:dyDescent="0.35">
      <c r="A196" s="236" t="s">
        <v>4689</v>
      </c>
      <c r="B196" s="257" t="s">
        <v>150</v>
      </c>
      <c r="C196" s="22" t="s">
        <v>151</v>
      </c>
      <c r="D196" s="236" t="s">
        <v>245</v>
      </c>
      <c r="E196" s="236" t="s">
        <v>4690</v>
      </c>
      <c r="F196" s="196" t="s">
        <v>4691</v>
      </c>
      <c r="G196" s="196" t="s">
        <v>4692</v>
      </c>
      <c r="H196" s="196" t="s">
        <v>4693</v>
      </c>
      <c r="I196" s="258"/>
      <c r="J196" s="242"/>
      <c r="K196" s="196" t="s">
        <v>4675</v>
      </c>
      <c r="L196" s="249"/>
      <c r="M196" s="258" t="s">
        <v>157</v>
      </c>
      <c r="N196" s="249" t="s">
        <v>1965</v>
      </c>
      <c r="O196" s="241" t="s">
        <v>1966</v>
      </c>
      <c r="P196" s="102"/>
      <c r="Q196" s="258" t="s">
        <v>1926</v>
      </c>
      <c r="R196" s="258" t="s">
        <v>1977</v>
      </c>
      <c r="S196" s="236" t="s">
        <v>1968</v>
      </c>
      <c r="T196" s="236" t="s">
        <v>4694</v>
      </c>
      <c r="U196" s="236" t="s">
        <v>4695</v>
      </c>
      <c r="V196" s="236"/>
      <c r="W196" s="103"/>
      <c r="Y196" s="103"/>
      <c r="AA196" s="243">
        <f>IF(OR(J196="Fail",ISBLANK(J196)),INDEX('Issue Code Table'!C:C,MATCH(N:N,'Issue Code Table'!A:A,0)),IF(M196="Critical",6,IF(M196="Significant",5,IF(M196="Moderate",3,2))))</f>
        <v>5</v>
      </c>
    </row>
    <row r="197" spans="1:27" customFormat="1" ht="100" x14ac:dyDescent="0.35">
      <c r="A197" s="236" t="s">
        <v>4696</v>
      </c>
      <c r="B197" s="257" t="s">
        <v>542</v>
      </c>
      <c r="C197" s="22" t="s">
        <v>543</v>
      </c>
      <c r="D197" s="236" t="s">
        <v>245</v>
      </c>
      <c r="E197" s="236" t="s">
        <v>4697</v>
      </c>
      <c r="F197" s="196" t="s">
        <v>1973</v>
      </c>
      <c r="G197" s="196" t="s">
        <v>4698</v>
      </c>
      <c r="H197" s="196" t="s">
        <v>4699</v>
      </c>
      <c r="I197" s="258"/>
      <c r="J197" s="242"/>
      <c r="K197" s="196" t="s">
        <v>4685</v>
      </c>
      <c r="L197" s="249"/>
      <c r="M197" s="258" t="s">
        <v>221</v>
      </c>
      <c r="N197" s="285" t="s">
        <v>4700</v>
      </c>
      <c r="O197" s="241" t="s">
        <v>4701</v>
      </c>
      <c r="P197" s="102"/>
      <c r="Q197" s="258" t="s">
        <v>1926</v>
      </c>
      <c r="R197" s="258" t="s">
        <v>4702</v>
      </c>
      <c r="S197" s="236" t="s">
        <v>1978</v>
      </c>
      <c r="T197" s="236" t="s">
        <v>1979</v>
      </c>
      <c r="U197" s="236" t="s">
        <v>1979</v>
      </c>
      <c r="V197" s="236"/>
      <c r="W197" s="103"/>
      <c r="Y197" s="103"/>
      <c r="AA197" s="243">
        <f>IF(OR(J197="Fail",ISBLANK(J197)),INDEX('Issue Code Table'!C:C,MATCH(N:N,'Issue Code Table'!A:A,0)),IF(M197="Critical",6,IF(M197="Significant",5,IF(M197="Moderate",3,2))))</f>
        <v>4</v>
      </c>
    </row>
    <row r="198" spans="1:27" customFormat="1" ht="16.5" customHeight="1" x14ac:dyDescent="0.35">
      <c r="A198" s="51"/>
      <c r="B198" s="174" t="s">
        <v>218</v>
      </c>
      <c r="C198" s="51"/>
      <c r="D198" s="51"/>
      <c r="E198" s="51"/>
      <c r="F198" s="51"/>
      <c r="G198" s="51"/>
      <c r="H198" s="51"/>
      <c r="I198" s="51"/>
      <c r="J198" s="51"/>
      <c r="K198" s="51"/>
      <c r="L198" s="51"/>
      <c r="M198" s="51"/>
      <c r="N198" s="51"/>
      <c r="O198" s="51"/>
      <c r="P198" s="102"/>
      <c r="Q198" s="51"/>
      <c r="R198" s="51"/>
      <c r="S198" s="51"/>
      <c r="T198" s="51"/>
      <c r="U198" s="51"/>
      <c r="V198" s="51"/>
      <c r="W198" s="103"/>
      <c r="Y198" s="103"/>
      <c r="AA198" s="51"/>
    </row>
    <row r="199" spans="1:27" customFormat="1" ht="14.5" hidden="1" x14ac:dyDescent="0.35">
      <c r="A199" s="103"/>
      <c r="B199" s="103"/>
      <c r="C199" s="105"/>
      <c r="D199" s="103"/>
      <c r="E199" s="103"/>
      <c r="F199" s="103"/>
      <c r="G199" s="103"/>
      <c r="H199" s="103"/>
      <c r="I199" s="103"/>
      <c r="J199" s="103"/>
      <c r="K199" s="103"/>
      <c r="L199" s="103"/>
      <c r="M199" s="103"/>
      <c r="N199" s="103"/>
      <c r="O199" s="103"/>
      <c r="P199" s="103"/>
      <c r="Q199" s="103"/>
      <c r="R199" s="103"/>
      <c r="S199" s="103"/>
      <c r="T199" s="103"/>
      <c r="U199" s="103"/>
      <c r="V199" s="103"/>
      <c r="W199" s="103"/>
      <c r="Y199" s="103"/>
      <c r="AA199" s="1"/>
    </row>
    <row r="200" spans="1:27" customFormat="1" ht="14.5" hidden="1" x14ac:dyDescent="0.35">
      <c r="A200" s="103"/>
      <c r="B200" s="103"/>
      <c r="C200" s="105"/>
      <c r="D200" s="103"/>
      <c r="E200" s="103"/>
      <c r="F200" s="103"/>
      <c r="G200" s="103"/>
      <c r="H200" s="18" t="s">
        <v>58</v>
      </c>
      <c r="I200" s="103"/>
      <c r="J200" s="103"/>
      <c r="K200" s="103"/>
      <c r="L200" s="103"/>
      <c r="M200" s="103"/>
      <c r="N200" s="103"/>
      <c r="O200" s="103"/>
      <c r="P200" s="103"/>
      <c r="Q200" s="103"/>
      <c r="R200" s="103"/>
      <c r="S200" s="103"/>
      <c r="T200" s="103"/>
      <c r="U200" s="103"/>
      <c r="V200" s="103"/>
      <c r="W200" s="103"/>
      <c r="Y200" s="103"/>
      <c r="AA200" s="1"/>
    </row>
    <row r="201" spans="1:27" customFormat="1" ht="14.5" hidden="1" x14ac:dyDescent="0.35">
      <c r="A201" s="103"/>
      <c r="B201" s="103"/>
      <c r="C201" s="105"/>
      <c r="D201" s="103"/>
      <c r="E201" s="103"/>
      <c r="F201" s="103"/>
      <c r="G201" s="103"/>
      <c r="H201" s="18" t="s">
        <v>59</v>
      </c>
      <c r="I201" s="103"/>
      <c r="J201" s="103"/>
      <c r="K201" s="103"/>
      <c r="L201" s="103"/>
      <c r="M201" s="103"/>
      <c r="N201" s="103"/>
      <c r="O201" s="103"/>
      <c r="P201" s="103"/>
      <c r="Q201" s="103"/>
      <c r="R201" s="103"/>
      <c r="S201" s="103"/>
      <c r="T201" s="103"/>
      <c r="U201" s="103"/>
      <c r="V201" s="103"/>
      <c r="W201" s="103"/>
      <c r="Y201" s="103"/>
      <c r="AA201" s="1"/>
    </row>
    <row r="202" spans="1:27" customFormat="1" ht="14.5" hidden="1" x14ac:dyDescent="0.35">
      <c r="A202" s="103"/>
      <c r="B202" s="103"/>
      <c r="C202" s="105"/>
      <c r="D202" s="103"/>
      <c r="E202" s="103"/>
      <c r="F202" s="103"/>
      <c r="G202" s="103"/>
      <c r="H202" s="18" t="s">
        <v>47</v>
      </c>
      <c r="I202" s="103"/>
      <c r="J202" s="103"/>
      <c r="K202" s="103"/>
      <c r="L202" s="103"/>
      <c r="M202" s="103"/>
      <c r="N202" s="103"/>
      <c r="O202" s="103"/>
      <c r="P202" s="103"/>
      <c r="Q202" s="103"/>
      <c r="R202" s="103"/>
      <c r="S202" s="103"/>
      <c r="T202" s="103"/>
      <c r="U202" s="103"/>
      <c r="V202" s="103"/>
      <c r="W202" s="103"/>
      <c r="Y202" s="103"/>
      <c r="AA202" s="1"/>
    </row>
    <row r="203" spans="1:27" ht="14.5" hidden="1" x14ac:dyDescent="0.35">
      <c r="A203" s="103"/>
      <c r="B203" s="103"/>
      <c r="C203" s="105"/>
      <c r="D203" s="103"/>
      <c r="E203" s="103"/>
      <c r="F203" s="103"/>
      <c r="G203" s="103"/>
      <c r="H203" s="18" t="s">
        <v>219</v>
      </c>
      <c r="I203" s="103"/>
      <c r="J203" s="103"/>
      <c r="K203" s="103"/>
      <c r="L203" s="103"/>
      <c r="M203" s="103"/>
      <c r="N203" s="103"/>
      <c r="O203" s="103"/>
      <c r="P203" s="103"/>
      <c r="Q203" s="103"/>
      <c r="R203" s="103"/>
      <c r="S203" s="103"/>
      <c r="T203" s="103"/>
      <c r="U203" s="103"/>
      <c r="V203" s="103"/>
      <c r="W203" s="103"/>
      <c r="Y203" s="103"/>
    </row>
    <row r="204" spans="1:27" ht="14.5" hidden="1" x14ac:dyDescent="0.35">
      <c r="A204" s="103"/>
      <c r="B204" s="103"/>
      <c r="C204" s="105"/>
      <c r="D204" s="103"/>
      <c r="E204" s="103"/>
      <c r="F204" s="103"/>
      <c r="G204" s="103"/>
      <c r="H204" s="103"/>
      <c r="I204" s="103"/>
      <c r="J204" s="103"/>
      <c r="K204" s="103"/>
      <c r="L204" s="103"/>
      <c r="M204" s="103"/>
      <c r="N204" s="103"/>
      <c r="O204" s="103"/>
      <c r="P204" s="103"/>
      <c r="Q204" s="103"/>
      <c r="R204" s="103"/>
      <c r="S204" s="103"/>
      <c r="T204" s="103"/>
      <c r="U204" s="103"/>
      <c r="V204" s="103"/>
      <c r="W204" s="103"/>
      <c r="Y204" s="103"/>
    </row>
    <row r="205" spans="1:27" ht="14.5" hidden="1" x14ac:dyDescent="0.35">
      <c r="A205" s="103"/>
      <c r="B205" s="103"/>
      <c r="C205" s="105"/>
      <c r="D205" s="103"/>
      <c r="E205" s="103"/>
      <c r="F205" s="103"/>
      <c r="G205" s="103"/>
      <c r="H205" s="18" t="s">
        <v>220</v>
      </c>
      <c r="I205" s="103"/>
      <c r="J205" s="103"/>
      <c r="K205" s="103"/>
      <c r="L205" s="103"/>
      <c r="M205" s="103"/>
      <c r="N205" s="103"/>
      <c r="O205" s="103"/>
      <c r="P205" s="103"/>
      <c r="Q205" s="103"/>
      <c r="R205" s="103"/>
      <c r="S205" s="103"/>
      <c r="T205" s="103"/>
      <c r="U205" s="103"/>
      <c r="V205" s="103"/>
      <c r="W205" s="103"/>
      <c r="Y205" s="103"/>
    </row>
    <row r="206" spans="1:27" ht="14.5" hidden="1" x14ac:dyDescent="0.35">
      <c r="A206" s="103"/>
      <c r="B206" s="103"/>
      <c r="C206" s="105"/>
      <c r="D206" s="103"/>
      <c r="E206" s="103"/>
      <c r="F206" s="103"/>
      <c r="G206" s="103"/>
      <c r="H206" s="18" t="s">
        <v>136</v>
      </c>
      <c r="I206" s="103"/>
      <c r="J206" s="103"/>
      <c r="K206" s="103"/>
      <c r="L206" s="103"/>
      <c r="M206" s="103"/>
      <c r="N206" s="103"/>
      <c r="O206" s="103"/>
      <c r="P206" s="103"/>
      <c r="Q206" s="103"/>
      <c r="R206" s="103"/>
      <c r="S206" s="103"/>
      <c r="T206" s="103"/>
      <c r="U206" s="103"/>
      <c r="V206" s="103"/>
      <c r="W206" s="103"/>
      <c r="Y206" s="103"/>
    </row>
    <row r="207" spans="1:27" ht="14.5" hidden="1" x14ac:dyDescent="0.35">
      <c r="A207" s="103"/>
      <c r="B207" s="103"/>
      <c r="C207" s="105"/>
      <c r="D207" s="103"/>
      <c r="E207" s="103"/>
      <c r="F207" s="103"/>
      <c r="G207" s="103"/>
      <c r="H207" s="18" t="s">
        <v>146</v>
      </c>
      <c r="I207" s="103"/>
      <c r="J207" s="103"/>
      <c r="K207" s="103"/>
      <c r="L207" s="103"/>
      <c r="M207" s="103"/>
      <c r="N207" s="103"/>
      <c r="O207" s="103"/>
      <c r="P207" s="103"/>
      <c r="Q207" s="103"/>
      <c r="R207" s="103"/>
      <c r="S207" s="103"/>
      <c r="T207" s="103"/>
      <c r="U207" s="103"/>
      <c r="V207" s="103"/>
      <c r="W207" s="103"/>
      <c r="Y207" s="103"/>
    </row>
    <row r="208" spans="1:27" ht="14.5" hidden="1" x14ac:dyDescent="0.35">
      <c r="A208" s="103"/>
      <c r="B208" s="103"/>
      <c r="C208" s="105"/>
      <c r="D208" s="103"/>
      <c r="E208" s="103"/>
      <c r="F208" s="103"/>
      <c r="G208" s="103"/>
      <c r="H208" s="18" t="s">
        <v>157</v>
      </c>
      <c r="I208" s="103"/>
      <c r="J208" s="103"/>
      <c r="K208" s="103"/>
      <c r="L208" s="103"/>
      <c r="M208" s="103"/>
      <c r="N208" s="103"/>
      <c r="O208" s="103"/>
      <c r="P208" s="103"/>
      <c r="Q208" s="103"/>
      <c r="R208" s="103"/>
      <c r="S208" s="103"/>
      <c r="T208" s="103"/>
      <c r="U208" s="103"/>
      <c r="V208" s="103"/>
      <c r="W208" s="103"/>
      <c r="Y208" s="103"/>
    </row>
    <row r="209" spans="8:8" ht="14.5" hidden="1" x14ac:dyDescent="0.35">
      <c r="H209" s="18" t="s">
        <v>221</v>
      </c>
    </row>
    <row r="210" spans="8:8" ht="12.75" hidden="1" customHeight="1" x14ac:dyDescent="0.35">
      <c r="H210" s="103"/>
    </row>
    <row r="211" spans="8:8" ht="12.75" hidden="1" customHeight="1" x14ac:dyDescent="0.35">
      <c r="H211" s="103"/>
    </row>
    <row r="212" spans="8:8" ht="12.75" hidden="1" customHeight="1" x14ac:dyDescent="0.35">
      <c r="H212" s="103"/>
    </row>
    <row r="213" spans="8:8" ht="12.75" customHeight="1" x14ac:dyDescent="0.35">
      <c r="H213" s="103"/>
    </row>
    <row r="214" spans="8:8" ht="12.75" customHeight="1" x14ac:dyDescent="0.35">
      <c r="H214" s="103"/>
    </row>
  </sheetData>
  <protectedRanges>
    <protectedRange password="E1A2" sqref="U6:U9" name="Range1_1_1_1_3"/>
    <protectedRange password="E1A2" sqref="U4:U5" name="Range1_1_13_1_1"/>
    <protectedRange password="E1A2" sqref="U10" name="Range1_1_1_1_3_1"/>
    <protectedRange password="E1A2" sqref="U11:U12" name="Range1_1_1_1_3_2"/>
    <protectedRange password="E1A2" sqref="U13" name="Range1_1_1_1_3_3"/>
    <protectedRange password="E1A2" sqref="U14:U15" name="Range1_1_1_1_3_4"/>
    <protectedRange password="E1A2" sqref="U16" name="Range1_1_1_1_3_5"/>
    <protectedRange password="E1A2" sqref="U18" name="Range1_1_1_1_3_6"/>
    <protectedRange password="E1A2" sqref="U19" name="Range1_1_1_1_4_1"/>
    <protectedRange password="E1A2" sqref="U17" name="Range1_1_1_1_4_2"/>
    <protectedRange password="E1A2" sqref="U20" name="Range1_1_1_1_4_3"/>
    <protectedRange password="E1A2" sqref="U21" name="Range1_1_1_1_5_1_1"/>
    <protectedRange password="E1A2" sqref="U22" name="Range1_1_4_7_1"/>
    <protectedRange password="E1A2" sqref="U23" name="Range1_1_6_2_1_1"/>
    <protectedRange password="E1A2" sqref="U24" name="Range1_1_5_3"/>
    <protectedRange password="E1A2" sqref="U28" name="Range1_1_7_2"/>
    <protectedRange password="E1A2" sqref="U29" name="Range1_1_8_4"/>
    <protectedRange password="E1A2" sqref="U31" name="Range1_1_8_4_2_1"/>
    <protectedRange password="E1A2" sqref="U30" name="Range1_1_9_1_1_2"/>
    <protectedRange password="E1A2" sqref="U33" name="Range1_1_10_1_1"/>
    <protectedRange password="E1A2" sqref="U35" name="Range1_1_11_1_1_1"/>
    <protectedRange password="E1A2" sqref="U57" name="Range1_1_29_1_1_1"/>
    <protectedRange password="E1A2" sqref="U39" name="Range1_1_14_1_2"/>
    <protectedRange password="E1A2" sqref="U38" name="Range1_1_15_1_1_2"/>
    <protectedRange password="E1A2" sqref="U40" name="Range1_1_17_1_2"/>
    <protectedRange password="E1A2" sqref="U41" name="Range1_1_29_1_1_2"/>
    <protectedRange password="E1A2" sqref="U42" name="Range1_1_28_1_2"/>
    <protectedRange password="E1A2" sqref="U43" name="Range1_1_27_1_2"/>
    <protectedRange password="E1A2" sqref="U46" name="Range1_1_24_1_1_2"/>
    <protectedRange password="E1A2" sqref="U47" name="Range1_1_23_1_1_2"/>
    <protectedRange password="E1A2" sqref="U48" name="Range1_1_19_1_3"/>
    <protectedRange password="E1A2" sqref="U49" name="Range1_1_21_1_1_2"/>
    <protectedRange password="E1A2" sqref="U50" name="Range1_1_20_1_1_2"/>
    <protectedRange password="E1A2" sqref="U51" name="Range1_1_19_1_1_2"/>
    <protectedRange password="E1A2" sqref="U52" name="Range1_1_18_1_2"/>
    <protectedRange password="E1A2" sqref="U53" name="Range1_1_31_1_1_2"/>
    <protectedRange password="E1A2" sqref="U54" name="Range1_1_16_1_1_2"/>
    <protectedRange password="E1A2" sqref="U55" name="Range1_1_30_1_1_3"/>
    <protectedRange password="E1A2" sqref="U64" name="Range1_1_37_1_1_2"/>
    <protectedRange password="E1A2" sqref="U68" name="Range1_1_41_1_2"/>
    <protectedRange password="E1A2" sqref="U66" name="Range1_1_39_1_1_1_2"/>
    <protectedRange password="E1A2" sqref="U67" name="Range1_1_40_1_1_2"/>
    <protectedRange password="E1A2" sqref="U65" name="Range1_1_38_1_1_1_2"/>
    <protectedRange password="E1A2" sqref="U71" name="Range1_1_44_1_1_2"/>
    <protectedRange password="E1A2" sqref="U72" name="Range1_1_45_1_1_2"/>
    <protectedRange password="E1A2" sqref="O121" name="Range1_1_3_97_3"/>
    <protectedRange password="E1A2" sqref="O122" name="Range1_1_3_97_4"/>
    <protectedRange password="E1A2" sqref="O117" name="Range1_1_3_95_4"/>
    <protectedRange password="E1A2" sqref="O118" name="Range1_1_3_95_1_2"/>
    <protectedRange password="E1A2" sqref="O119" name="Range1_1_3_96_1"/>
    <protectedRange password="E1A2" sqref="U107" name="Range1_1_67_1"/>
    <protectedRange password="E1A2" sqref="U111" name="Range1_1_71_1"/>
    <protectedRange password="E1A2" sqref="U113" name="Range1_1_72_1"/>
    <protectedRange password="E1A2" sqref="U114" name="Range1_1_75_1"/>
    <protectedRange password="E1A2" sqref="U115" name="Range1_1_76_1"/>
    <protectedRange password="E1A2" sqref="U116" name="Range1_1_77_1"/>
    <protectedRange password="E1A2" sqref="U117" name="Range1_1_79_1"/>
    <protectedRange password="E1A2" sqref="U118" name="Range1_1_80_1"/>
    <protectedRange password="E1A2" sqref="U119" name="Range1_1_81_1"/>
    <protectedRange password="E1A2" sqref="U120" name="Range1_1_88_1"/>
    <protectedRange password="E1A2" sqref="U121:U122" name="Range1_1_89_1"/>
    <protectedRange password="E1A2" sqref="U108" name="Range1_1_68_1_1"/>
    <protectedRange password="E1A2" sqref="U109" name="Range1_1_69_1_1"/>
    <protectedRange password="E1A2" sqref="O113" name="Range1_1_3_83_1"/>
    <protectedRange password="E1A2" sqref="N113" name="Range1_11_2_1_1"/>
    <protectedRange password="E1A2" sqref="O123:O124" name="Range1_1_3_98_2"/>
    <protectedRange password="E1A2" sqref="O125" name="Range1_1_3_99_4"/>
    <protectedRange password="E1A2" sqref="O127" name="Range1_1_3_34"/>
    <protectedRange password="E1A2" sqref="N127" name="Range1_11_1_2_2"/>
    <protectedRange password="E1A2" sqref="O128" name="Range1_1_3_82"/>
    <protectedRange password="E1A2" sqref="N128" name="Range1_11_1_2_1"/>
    <protectedRange password="E1A2" sqref="U123" name="Range1_1_90_1"/>
    <protectedRange password="E1A2" sqref="U124" name="Range1_1_91_1"/>
    <protectedRange password="E1A2" sqref="U125:U126" name="Range1_1_92_1"/>
    <protectedRange password="E1A2" sqref="U128" name="Range1_1_94_1"/>
    <protectedRange password="E1A2" sqref="U127" name="Range1_1_96_1"/>
    <protectedRange password="E1A2" sqref="U130" name="Range1_1_98_1"/>
    <protectedRange password="E1A2" sqref="O130" name="Range1_1_3_83_1_1"/>
    <protectedRange password="E1A2" sqref="N130" name="Range1_11_2_1_1_1"/>
    <protectedRange password="E1A2" sqref="O129" name="Range1_1_3_83"/>
    <protectedRange password="E1A2" sqref="N129" name="Range1_12_2_1_1"/>
    <protectedRange password="E1A2" sqref="O131" name="Range1_1_3_37"/>
    <protectedRange password="E1A2" sqref="N131" name="Range1_12_2_1_2"/>
    <protectedRange password="E1A2" sqref="U131" name="Range1_1_97_1"/>
    <protectedRange password="E1A2" sqref="U132" name="Range1_1_98_1_1"/>
    <protectedRange password="E1A2" sqref="O159" name="Range1_1_3_21"/>
    <protectedRange password="E1A2" sqref="N159" name="Range1_12_4_1_1"/>
    <protectedRange password="E1A2" sqref="O136" name="Range1_1_3_41"/>
    <protectedRange password="E1A2" sqref="O137" name="Range1_1_3_44"/>
    <protectedRange password="E1A2" sqref="N137" name="Range1_12_3_1_4"/>
    <protectedRange password="E1A2" sqref="O138:O139" name="Range1_1_3_45"/>
    <protectedRange password="E1A2" sqref="N138:N139" name="Range1_12_4_1_3"/>
    <protectedRange password="E1A2" sqref="O140:O141" name="Range1_1_3_59"/>
    <protectedRange password="E1A2" sqref="N140" name="Range1_12_4_1_4"/>
    <protectedRange password="E1A2" sqref="N141" name="Range1_12_4_2_2"/>
    <protectedRange password="E1A2" sqref="O143" name="Range1_1_3_21_1"/>
    <protectedRange password="E1A2" sqref="N143" name="Range1_1_8_8"/>
    <protectedRange password="E1A2" sqref="O150" name="Range1_1_3_36_1"/>
    <protectedRange password="E1A2" sqref="O151" name="Range1_1_3_37_1"/>
    <protectedRange password="E1A2" sqref="O152" name="Range1_1_3_38_1"/>
    <protectedRange password="E1A2" sqref="O155" name="Range1_1_3_58_2"/>
    <protectedRange password="E1A2" sqref="O142" name="Range1_1_3_99_1_1"/>
    <protectedRange password="E1A2" sqref="N142" name="Range1_11_1_1_1_1"/>
    <protectedRange password="E1A2" sqref="U133:U141 U155 U143 U147 U150:U152" name="Range1_1_73"/>
    <protectedRange password="E1A2" sqref="O157" name="Range1_1_3_70"/>
    <protectedRange password="E1A2" sqref="N157" name="Range1_6_15_1"/>
    <protectedRange password="E1A2" sqref="O147:O149" name="Range1_1_3_35_1"/>
    <protectedRange password="E1A2" sqref="O156" name="Range1_1_3_63_5_1"/>
    <protectedRange password="E1A2" sqref="N156" name="Range1_6_8_1_3_1"/>
    <protectedRange password="E1A2" sqref="O160" name="Range1_1_3_21_2"/>
    <protectedRange password="E1A2" sqref="N160" name="Range1_12_4_1_2"/>
    <protectedRange password="E1A2" sqref="N161:O161" name="Range1_1_3_42"/>
    <protectedRange password="E1A2" sqref="O181:O182" name="Range1_1_3_71_3"/>
    <protectedRange password="E1A2" sqref="N181:N182" name="Range1_6_16_4_2"/>
    <protectedRange password="E1A2" sqref="U179 U174:U175" name="Range1_1_73_1"/>
    <protectedRange password="E1A2" sqref="O189" name="Range1_1_3_73"/>
    <protectedRange password="E1A2" sqref="O190:O191" name="Range1_1_3_74_1_2"/>
    <protectedRange password="E1A2" sqref="O192" name="Range1_1_3_89_2_1"/>
    <protectedRange password="E1A2" sqref="N192" name="Range1_8_1_1_2_1"/>
    <protectedRange password="E1A2" sqref="U192" name="Range1_1_70_1_1"/>
    <protectedRange password="E1A2" sqref="O32 O126" name="Range1_1_3_30"/>
    <protectedRange password="E1A2" sqref="O144:O146" name="Range1_1_3_32"/>
    <protectedRange password="E1A2" sqref="N144:N146" name="Range1_15_1"/>
    <protectedRange password="E1A2" sqref="O91" name="Range1_1_3_80_2_2"/>
    <protectedRange password="E1A2" sqref="O154 O153:P153" name="Range1_1_3_59_1"/>
    <protectedRange password="E1A2" sqref="O183" name="Range1_1_3_70_1_2"/>
    <protectedRange password="E1A2" sqref="N183" name="Range1_6_16_3_1_1"/>
    <protectedRange password="E1A2" sqref="O184" name="Range1_1_3_72_3_1_1"/>
    <protectedRange password="E1A2" sqref="O193" name="Range1_1_3_92_1_2"/>
    <protectedRange password="E1A2" sqref="O197" name="Range1_1_3_3_2"/>
    <protectedRange password="E1A2" sqref="N5:O5" name="Range1_1_3_2"/>
    <protectedRange password="E1A2" sqref="N9:O9" name="Range1_1_3_2_1"/>
    <protectedRange password="E1A2" sqref="U32" name="Range1_1_12_1_1"/>
    <protectedRange password="E1A2" sqref="U148:U149" name="Range1_1_73_5"/>
    <protectedRange password="E1A2" sqref="U193" name="Range1_1_73_2"/>
  </protectedRanges>
  <autoFilter ref="A2:AB198" xr:uid="{FDDF832B-CD6A-44AF-A113-18BA74AA8585}"/>
  <phoneticPr fontId="24" type="noConversion"/>
  <conditionalFormatting sqref="J3 J6:J9 J183:J184 J33:J100 J102:J111 J113:J178">
    <cfRule type="cellIs" dxfId="166" priority="396" operator="equal">
      <formula>"Fail"</formula>
    </cfRule>
    <cfRule type="cellIs" dxfId="165" priority="397" operator="equal">
      <formula>"Pass"</formula>
    </cfRule>
    <cfRule type="cellIs" dxfId="164" priority="398" operator="equal">
      <formula>"Info"</formula>
    </cfRule>
  </conditionalFormatting>
  <conditionalFormatting sqref="J11:J12">
    <cfRule type="cellIs" dxfId="163" priority="363" operator="equal">
      <formula>"Fail"</formula>
    </cfRule>
    <cfRule type="cellIs" dxfId="162" priority="364" operator="equal">
      <formula>"Pass"</formula>
    </cfRule>
    <cfRule type="cellIs" dxfId="161" priority="365" operator="equal">
      <formula>"Info"</formula>
    </cfRule>
  </conditionalFormatting>
  <conditionalFormatting sqref="J4:J5">
    <cfRule type="cellIs" dxfId="160" priority="373" operator="equal">
      <formula>"Fail"</formula>
    </cfRule>
    <cfRule type="cellIs" dxfId="159" priority="374" operator="equal">
      <formula>"Pass"</formula>
    </cfRule>
    <cfRule type="cellIs" dxfId="158" priority="375" operator="equal">
      <formula>"Info"</formula>
    </cfRule>
  </conditionalFormatting>
  <conditionalFormatting sqref="J10">
    <cfRule type="cellIs" dxfId="157" priority="368" operator="equal">
      <formula>"Fail"</formula>
    </cfRule>
    <cfRule type="cellIs" dxfId="156" priority="369" operator="equal">
      <formula>"Pass"</formula>
    </cfRule>
    <cfRule type="cellIs" dxfId="155" priority="370" operator="equal">
      <formula>"Info"</formula>
    </cfRule>
  </conditionalFormatting>
  <conditionalFormatting sqref="J13">
    <cfRule type="cellIs" dxfId="154" priority="358" operator="equal">
      <formula>"Fail"</formula>
    </cfRule>
    <cfRule type="cellIs" dxfId="153" priority="359" operator="equal">
      <formula>"Pass"</formula>
    </cfRule>
    <cfRule type="cellIs" dxfId="152" priority="360" operator="equal">
      <formula>"Info"</formula>
    </cfRule>
  </conditionalFormatting>
  <conditionalFormatting sqref="J14:J15">
    <cfRule type="cellIs" dxfId="151" priority="353" operator="equal">
      <formula>"Fail"</formula>
    </cfRule>
    <cfRule type="cellIs" dxfId="150" priority="354" operator="equal">
      <formula>"Pass"</formula>
    </cfRule>
    <cfRule type="cellIs" dxfId="149" priority="355" operator="equal">
      <formula>"Info"</formula>
    </cfRule>
  </conditionalFormatting>
  <conditionalFormatting sqref="J16">
    <cfRule type="cellIs" dxfId="148" priority="348" operator="equal">
      <formula>"Fail"</formula>
    </cfRule>
    <cfRule type="cellIs" dxfId="147" priority="349" operator="equal">
      <formula>"Pass"</formula>
    </cfRule>
    <cfRule type="cellIs" dxfId="146" priority="350" operator="equal">
      <formula>"Info"</formula>
    </cfRule>
  </conditionalFormatting>
  <conditionalFormatting sqref="J18:J19">
    <cfRule type="cellIs" dxfId="145" priority="343" operator="equal">
      <formula>"Fail"</formula>
    </cfRule>
    <cfRule type="cellIs" dxfId="144" priority="344" operator="equal">
      <formula>"Pass"</formula>
    </cfRule>
    <cfRule type="cellIs" dxfId="143" priority="345" operator="equal">
      <formula>"Info"</formula>
    </cfRule>
  </conditionalFormatting>
  <conditionalFormatting sqref="J17">
    <cfRule type="cellIs" dxfId="142" priority="338" operator="equal">
      <formula>"Fail"</formula>
    </cfRule>
    <cfRule type="cellIs" dxfId="141" priority="339" operator="equal">
      <formula>"Pass"</formula>
    </cfRule>
    <cfRule type="cellIs" dxfId="140" priority="340" operator="equal">
      <formula>"Info"</formula>
    </cfRule>
  </conditionalFormatting>
  <conditionalFormatting sqref="J20:J21">
    <cfRule type="cellIs" dxfId="139" priority="333" operator="equal">
      <formula>"Fail"</formula>
    </cfRule>
    <cfRule type="cellIs" dxfId="138" priority="334" operator="equal">
      <formula>"Pass"</formula>
    </cfRule>
    <cfRule type="cellIs" dxfId="137" priority="335" operator="equal">
      <formula>"Info"</formula>
    </cfRule>
  </conditionalFormatting>
  <conditionalFormatting sqref="J22">
    <cfRule type="cellIs" dxfId="136" priority="328" operator="equal">
      <formula>"Fail"</formula>
    </cfRule>
    <cfRule type="cellIs" dxfId="135" priority="329" operator="equal">
      <formula>"Pass"</formula>
    </cfRule>
    <cfRule type="cellIs" dxfId="134" priority="330" operator="equal">
      <formula>"Info"</formula>
    </cfRule>
  </conditionalFormatting>
  <conditionalFormatting sqref="J23">
    <cfRule type="cellIs" dxfId="133" priority="323" operator="equal">
      <formula>"Fail"</formula>
    </cfRule>
    <cfRule type="cellIs" dxfId="132" priority="324" operator="equal">
      <formula>"Pass"</formula>
    </cfRule>
    <cfRule type="cellIs" dxfId="131" priority="325" operator="equal">
      <formula>"Info"</formula>
    </cfRule>
  </conditionalFormatting>
  <conditionalFormatting sqref="J24 J130 J107:J111 J133:J145 J147:J153 J155 J159 J157 J174:J175 J179:J182 J113:J128">
    <cfRule type="cellIs" dxfId="130" priority="320" stopIfTrue="1" operator="equal">
      <formula>"Fail"</formula>
    </cfRule>
    <cfRule type="cellIs" dxfId="129" priority="321" stopIfTrue="1" operator="equal">
      <formula>"Pass"</formula>
    </cfRule>
    <cfRule type="cellIs" dxfId="128" priority="322" stopIfTrue="1" operator="equal">
      <formula>"Info"</formula>
    </cfRule>
  </conditionalFormatting>
  <conditionalFormatting sqref="J25:J29">
    <cfRule type="cellIs" dxfId="127" priority="315" stopIfTrue="1" operator="equal">
      <formula>"Fail"</formula>
    </cfRule>
    <cfRule type="cellIs" dxfId="126" priority="316" stopIfTrue="1" operator="equal">
      <formula>"Pass"</formula>
    </cfRule>
    <cfRule type="cellIs" dxfId="125" priority="317" stopIfTrue="1" operator="equal">
      <formula>"Info"</formula>
    </cfRule>
  </conditionalFormatting>
  <conditionalFormatting sqref="J31:J32">
    <cfRule type="cellIs" dxfId="124" priority="303" operator="equal">
      <formula>"Fail"</formula>
    </cfRule>
    <cfRule type="cellIs" dxfId="123" priority="304" operator="equal">
      <formula>"Pass"</formula>
    </cfRule>
    <cfRule type="cellIs" dxfId="122" priority="305" operator="equal">
      <formula>"Info"</formula>
    </cfRule>
  </conditionalFormatting>
  <conditionalFormatting sqref="J30">
    <cfRule type="cellIs" dxfId="121" priority="293" operator="equal">
      <formula>"Fail"</formula>
    </cfRule>
    <cfRule type="cellIs" dxfId="120" priority="294" operator="equal">
      <formula>"Pass"</formula>
    </cfRule>
    <cfRule type="cellIs" dxfId="119" priority="295" operator="equal">
      <formula>"Info"</formula>
    </cfRule>
  </conditionalFormatting>
  <conditionalFormatting sqref="J38:J40">
    <cfRule type="cellIs" dxfId="118" priority="282" operator="equal">
      <formula>"Fail"</formula>
    </cfRule>
    <cfRule type="cellIs" dxfId="117" priority="283" operator="equal">
      <formula>"Pass"</formula>
    </cfRule>
    <cfRule type="cellIs" dxfId="116" priority="284" operator="equal">
      <formula>"Info"</formula>
    </cfRule>
  </conditionalFormatting>
  <conditionalFormatting sqref="J41:J44">
    <cfRule type="cellIs" dxfId="115" priority="277" operator="equal">
      <formula>"Fail"</formula>
    </cfRule>
    <cfRule type="cellIs" dxfId="114" priority="278" operator="equal">
      <formula>"Pass"</formula>
    </cfRule>
    <cfRule type="cellIs" dxfId="113" priority="279" operator="equal">
      <formula>"Info"</formula>
    </cfRule>
  </conditionalFormatting>
  <conditionalFormatting sqref="J46:J50">
    <cfRule type="cellIs" dxfId="112" priority="272" operator="equal">
      <formula>"Fail"</formula>
    </cfRule>
    <cfRule type="cellIs" dxfId="111" priority="273" operator="equal">
      <formula>"Pass"</formula>
    </cfRule>
    <cfRule type="cellIs" dxfId="110" priority="274" operator="equal">
      <formula>"Info"</formula>
    </cfRule>
  </conditionalFormatting>
  <conditionalFormatting sqref="J51:J53">
    <cfRule type="cellIs" dxfId="109" priority="267" operator="equal">
      <formula>"Fail"</formula>
    </cfRule>
    <cfRule type="cellIs" dxfId="108" priority="268" operator="equal">
      <formula>"Pass"</formula>
    </cfRule>
    <cfRule type="cellIs" dxfId="107" priority="269" operator="equal">
      <formula>"Info"</formula>
    </cfRule>
  </conditionalFormatting>
  <conditionalFormatting sqref="J54">
    <cfRule type="cellIs" dxfId="106" priority="262" operator="equal">
      <formula>"Fail"</formula>
    </cfRule>
    <cfRule type="cellIs" dxfId="105" priority="263" operator="equal">
      <formula>"Pass"</formula>
    </cfRule>
    <cfRule type="cellIs" dxfId="104" priority="264" operator="equal">
      <formula>"Info"</formula>
    </cfRule>
  </conditionalFormatting>
  <conditionalFormatting sqref="J55">
    <cfRule type="cellIs" dxfId="103" priority="257" operator="equal">
      <formula>"Fail"</formula>
    </cfRule>
    <cfRule type="cellIs" dxfId="102" priority="258" operator="equal">
      <formula>"Pass"</formula>
    </cfRule>
    <cfRule type="cellIs" dxfId="101" priority="259" operator="equal">
      <formula>"Info"</formula>
    </cfRule>
  </conditionalFormatting>
  <conditionalFormatting sqref="J56">
    <cfRule type="cellIs" dxfId="100" priority="252" operator="equal">
      <formula>"Fail"</formula>
    </cfRule>
    <cfRule type="cellIs" dxfId="99" priority="253" operator="equal">
      <formula>"Pass"</formula>
    </cfRule>
    <cfRule type="cellIs" dxfId="98" priority="254" operator="equal">
      <formula>"Info"</formula>
    </cfRule>
  </conditionalFormatting>
  <conditionalFormatting sqref="J58:J59">
    <cfRule type="cellIs" dxfId="97" priority="247" operator="equal">
      <formula>"Fail"</formula>
    </cfRule>
    <cfRule type="cellIs" dxfId="96" priority="248" operator="equal">
      <formula>"Pass"</formula>
    </cfRule>
    <cfRule type="cellIs" dxfId="95" priority="249" operator="equal">
      <formula>"Info"</formula>
    </cfRule>
  </conditionalFormatting>
  <conditionalFormatting sqref="J60">
    <cfRule type="cellIs" dxfId="94" priority="242" operator="equal">
      <formula>"Fail"</formula>
    </cfRule>
    <cfRule type="cellIs" dxfId="93" priority="243" operator="equal">
      <formula>"Pass"</formula>
    </cfRule>
    <cfRule type="cellIs" dxfId="92" priority="244" operator="equal">
      <formula>"Info"</formula>
    </cfRule>
  </conditionalFormatting>
  <conditionalFormatting sqref="J61:J64">
    <cfRule type="cellIs" dxfId="91" priority="237" operator="equal">
      <formula>"Fail"</formula>
    </cfRule>
    <cfRule type="cellIs" dxfId="90" priority="238" operator="equal">
      <formula>"Pass"</formula>
    </cfRule>
    <cfRule type="cellIs" dxfId="89" priority="239" operator="equal">
      <formula>"Info"</formula>
    </cfRule>
  </conditionalFormatting>
  <conditionalFormatting sqref="J65:J73">
    <cfRule type="cellIs" dxfId="88" priority="232" operator="equal">
      <formula>"Fail"</formula>
    </cfRule>
    <cfRule type="cellIs" dxfId="87" priority="233" operator="equal">
      <formula>"Pass"</formula>
    </cfRule>
    <cfRule type="cellIs" dxfId="86" priority="234" operator="equal">
      <formula>"Info"</formula>
    </cfRule>
  </conditionalFormatting>
  <conditionalFormatting sqref="J74">
    <cfRule type="cellIs" dxfId="85" priority="227" operator="equal">
      <formula>"Fail"</formula>
    </cfRule>
    <cfRule type="cellIs" dxfId="84" priority="228" operator="equal">
      <formula>"Pass"</formula>
    </cfRule>
    <cfRule type="cellIs" dxfId="83" priority="229" operator="equal">
      <formula>"Info"</formula>
    </cfRule>
  </conditionalFormatting>
  <conditionalFormatting sqref="J75">
    <cfRule type="cellIs" dxfId="82" priority="222" operator="equal">
      <formula>"Fail"</formula>
    </cfRule>
    <cfRule type="cellIs" dxfId="81" priority="223" operator="equal">
      <formula>"Pass"</formula>
    </cfRule>
    <cfRule type="cellIs" dxfId="80" priority="224" operator="equal">
      <formula>"Info"</formula>
    </cfRule>
  </conditionalFormatting>
  <conditionalFormatting sqref="J197">
    <cfRule type="cellIs" dxfId="79" priority="219" stopIfTrue="1" operator="equal">
      <formula>"Fail"</formula>
    </cfRule>
    <cfRule type="cellIs" dxfId="78" priority="220" stopIfTrue="1" operator="equal">
      <formula>"Pass"</formula>
    </cfRule>
    <cfRule type="cellIs" dxfId="77" priority="221" stopIfTrue="1" operator="equal">
      <formula>"Info"</formula>
    </cfRule>
  </conditionalFormatting>
  <conditionalFormatting sqref="J195">
    <cfRule type="cellIs" dxfId="76" priority="214" stopIfTrue="1" operator="equal">
      <formula>"Fail"</formula>
    </cfRule>
    <cfRule type="cellIs" dxfId="75" priority="215" stopIfTrue="1" operator="equal">
      <formula>"Pass"</formula>
    </cfRule>
    <cfRule type="cellIs" dxfId="74" priority="216" stopIfTrue="1" operator="equal">
      <formula>"Info"</formula>
    </cfRule>
  </conditionalFormatting>
  <conditionalFormatting sqref="J194">
    <cfRule type="cellIs" dxfId="73" priority="209" stopIfTrue="1" operator="equal">
      <formula>"Fail"</formula>
    </cfRule>
    <cfRule type="cellIs" dxfId="72" priority="210" stopIfTrue="1" operator="equal">
      <formula>"Pass"</formula>
    </cfRule>
    <cfRule type="cellIs" dxfId="71" priority="211" stopIfTrue="1" operator="equal">
      <formula>"Info"</formula>
    </cfRule>
  </conditionalFormatting>
  <conditionalFormatting sqref="J90:J91">
    <cfRule type="cellIs" dxfId="70" priority="187" operator="equal">
      <formula>"Fail"</formula>
    </cfRule>
    <cfRule type="cellIs" dxfId="69" priority="188" operator="equal">
      <formula>"Pass"</formula>
    </cfRule>
    <cfRule type="cellIs" dxfId="68" priority="189" operator="equal">
      <formula>"Info"</formula>
    </cfRule>
  </conditionalFormatting>
  <conditionalFormatting sqref="J104:J106">
    <cfRule type="cellIs" dxfId="67" priority="184" stopIfTrue="1" operator="equal">
      <formula>"Fail"</formula>
    </cfRule>
    <cfRule type="cellIs" dxfId="66" priority="185" stopIfTrue="1" operator="equal">
      <formula>"Pass"</formula>
    </cfRule>
    <cfRule type="cellIs" dxfId="65" priority="186" stopIfTrue="1" operator="equal">
      <formula>"Info"</formula>
    </cfRule>
  </conditionalFormatting>
  <conditionalFormatting sqref="J129">
    <cfRule type="cellIs" dxfId="64" priority="169" stopIfTrue="1" operator="equal">
      <formula>"Fail"</formula>
    </cfRule>
    <cfRule type="cellIs" dxfId="63" priority="170" stopIfTrue="1" operator="equal">
      <formula>"Pass"</formula>
    </cfRule>
    <cfRule type="cellIs" dxfId="62" priority="171" stopIfTrue="1" operator="equal">
      <formula>"Info"</formula>
    </cfRule>
  </conditionalFormatting>
  <conditionalFormatting sqref="J131:J132">
    <cfRule type="cellIs" dxfId="61" priority="164" stopIfTrue="1" operator="equal">
      <formula>"Fail"</formula>
    </cfRule>
    <cfRule type="cellIs" dxfId="60" priority="165" stopIfTrue="1" operator="equal">
      <formula>"Pass"</formula>
    </cfRule>
    <cfRule type="cellIs" dxfId="59" priority="166" stopIfTrue="1" operator="equal">
      <formula>"Info"</formula>
    </cfRule>
  </conditionalFormatting>
  <conditionalFormatting sqref="J156">
    <cfRule type="cellIs" dxfId="58" priority="154" stopIfTrue="1" operator="equal">
      <formula>"Fail"</formula>
    </cfRule>
    <cfRule type="cellIs" dxfId="57" priority="155" stopIfTrue="1" operator="equal">
      <formula>"Pass"</formula>
    </cfRule>
    <cfRule type="cellIs" dxfId="56" priority="156" stopIfTrue="1" operator="equal">
      <formula>"Info"</formula>
    </cfRule>
  </conditionalFormatting>
  <conditionalFormatting sqref="J160:J161">
    <cfRule type="cellIs" dxfId="55" priority="149" stopIfTrue="1" operator="equal">
      <formula>"Fail"</formula>
    </cfRule>
    <cfRule type="cellIs" dxfId="54" priority="150" stopIfTrue="1" operator="equal">
      <formula>"Pass"</formula>
    </cfRule>
    <cfRule type="cellIs" dxfId="53" priority="151" stopIfTrue="1" operator="equal">
      <formula>"Info"</formula>
    </cfRule>
  </conditionalFormatting>
  <conditionalFormatting sqref="J162">
    <cfRule type="cellIs" dxfId="52" priority="144" stopIfTrue="1" operator="equal">
      <formula>"Fail"</formula>
    </cfRule>
    <cfRule type="cellIs" dxfId="51" priority="145" stopIfTrue="1" operator="equal">
      <formula>"Pass"</formula>
    </cfRule>
    <cfRule type="cellIs" dxfId="50" priority="146" stopIfTrue="1" operator="equal">
      <formula>"Info"</formula>
    </cfRule>
  </conditionalFormatting>
  <conditionalFormatting sqref="J164">
    <cfRule type="cellIs" dxfId="49" priority="139" stopIfTrue="1" operator="equal">
      <formula>"Fail"</formula>
    </cfRule>
    <cfRule type="cellIs" dxfId="48" priority="140" stopIfTrue="1" operator="equal">
      <formula>"Pass"</formula>
    </cfRule>
    <cfRule type="cellIs" dxfId="47" priority="141" stopIfTrue="1" operator="equal">
      <formula>"Info"</formula>
    </cfRule>
  </conditionalFormatting>
  <conditionalFormatting sqref="J167">
    <cfRule type="cellIs" dxfId="46" priority="132" operator="equal">
      <formula>"Fail"</formula>
    </cfRule>
    <cfRule type="cellIs" dxfId="45" priority="133" operator="equal">
      <formula>"Pass"</formula>
    </cfRule>
    <cfRule type="cellIs" dxfId="44" priority="134" operator="equal">
      <formula>"Info"</formula>
    </cfRule>
  </conditionalFormatting>
  <conditionalFormatting sqref="J168">
    <cfRule type="cellIs" dxfId="43" priority="127" operator="equal">
      <formula>"Fail"</formula>
    </cfRule>
    <cfRule type="cellIs" dxfId="42" priority="128" operator="equal">
      <formula>"Pass"</formula>
    </cfRule>
    <cfRule type="cellIs" dxfId="41" priority="129" operator="equal">
      <formula>"Info"</formula>
    </cfRule>
  </conditionalFormatting>
  <conditionalFormatting sqref="J169">
    <cfRule type="cellIs" dxfId="40" priority="122" operator="equal">
      <formula>"Fail"</formula>
    </cfRule>
    <cfRule type="cellIs" dxfId="39" priority="123" operator="equal">
      <formula>"Pass"</formula>
    </cfRule>
    <cfRule type="cellIs" dxfId="38" priority="124" operator="equal">
      <formula>"Info"</formula>
    </cfRule>
  </conditionalFormatting>
  <conditionalFormatting sqref="J170:J171">
    <cfRule type="cellIs" dxfId="37" priority="119" stopIfTrue="1" operator="equal">
      <formula>"Fail"</formula>
    </cfRule>
    <cfRule type="cellIs" dxfId="36" priority="120" stopIfTrue="1" operator="equal">
      <formula>"Pass"</formula>
    </cfRule>
    <cfRule type="cellIs" dxfId="35" priority="121" stopIfTrue="1" operator="equal">
      <formula>"Info"</formula>
    </cfRule>
  </conditionalFormatting>
  <conditionalFormatting sqref="J172:J173">
    <cfRule type="cellIs" dxfId="34" priority="114" stopIfTrue="1" operator="equal">
      <formula>"Fail"</formula>
    </cfRule>
    <cfRule type="cellIs" dxfId="33" priority="115" stopIfTrue="1" operator="equal">
      <formula>"Pass"</formula>
    </cfRule>
    <cfRule type="cellIs" dxfId="32" priority="116" stopIfTrue="1" operator="equal">
      <formula>"Info"</formula>
    </cfRule>
  </conditionalFormatting>
  <conditionalFormatting sqref="J185">
    <cfRule type="cellIs" dxfId="31" priority="107" operator="equal">
      <formula>"Fail"</formula>
    </cfRule>
    <cfRule type="cellIs" dxfId="30" priority="108" operator="equal">
      <formula>"Pass"</formula>
    </cfRule>
    <cfRule type="cellIs" dxfId="29" priority="109" operator="equal">
      <formula>"Info"</formula>
    </cfRule>
  </conditionalFormatting>
  <conditionalFormatting sqref="J186">
    <cfRule type="cellIs" dxfId="28" priority="102" operator="equal">
      <formula>"Fail"</formula>
    </cfRule>
    <cfRule type="cellIs" dxfId="27" priority="103" operator="equal">
      <formula>"Pass"</formula>
    </cfRule>
    <cfRule type="cellIs" dxfId="26" priority="104" operator="equal">
      <formula>"Info"</formula>
    </cfRule>
  </conditionalFormatting>
  <conditionalFormatting sqref="J187">
    <cfRule type="cellIs" dxfId="25" priority="97" operator="equal">
      <formula>"Fail"</formula>
    </cfRule>
    <cfRule type="cellIs" dxfId="24" priority="98" operator="equal">
      <formula>"Pass"</formula>
    </cfRule>
    <cfRule type="cellIs" dxfId="23" priority="99" operator="equal">
      <formula>"Info"</formula>
    </cfRule>
  </conditionalFormatting>
  <conditionalFormatting sqref="J188">
    <cfRule type="cellIs" dxfId="22" priority="92" operator="equal">
      <formula>"Fail"</formula>
    </cfRule>
    <cfRule type="cellIs" dxfId="21" priority="93" operator="equal">
      <formula>"Pass"</formula>
    </cfRule>
    <cfRule type="cellIs" dxfId="20" priority="94" operator="equal">
      <formula>"Info"</formula>
    </cfRule>
  </conditionalFormatting>
  <conditionalFormatting sqref="J189:J191">
    <cfRule type="cellIs" dxfId="19" priority="89" stopIfTrue="1" operator="equal">
      <formula>"Fail"</formula>
    </cfRule>
    <cfRule type="cellIs" dxfId="18" priority="90" stopIfTrue="1" operator="equal">
      <formula>"Pass"</formula>
    </cfRule>
    <cfRule type="cellIs" dxfId="17" priority="91" stopIfTrue="1" operator="equal">
      <formula>"Info"</formula>
    </cfRule>
  </conditionalFormatting>
  <conditionalFormatting sqref="J192:J193">
    <cfRule type="cellIs" dxfId="16" priority="84" stopIfTrue="1" operator="equal">
      <formula>"Fail"</formula>
    </cfRule>
    <cfRule type="cellIs" dxfId="15" priority="85" stopIfTrue="1" operator="equal">
      <formula>"Pass"</formula>
    </cfRule>
    <cfRule type="cellIs" dxfId="14" priority="86" stopIfTrue="1" operator="equal">
      <formula>"Info"</formula>
    </cfRule>
  </conditionalFormatting>
  <conditionalFormatting sqref="J196">
    <cfRule type="cellIs" dxfId="13" priority="79" stopIfTrue="1" operator="equal">
      <formula>"Fail"</formula>
    </cfRule>
    <cfRule type="cellIs" dxfId="12" priority="80" stopIfTrue="1" operator="equal">
      <formula>"Pass"</formula>
    </cfRule>
    <cfRule type="cellIs" dxfId="11" priority="81" stopIfTrue="1" operator="equal">
      <formula>"Info"</formula>
    </cfRule>
  </conditionalFormatting>
  <conditionalFormatting sqref="N3:N197">
    <cfRule type="expression" dxfId="10" priority="34" stopIfTrue="1">
      <formula>ISERROR(AA3)</formula>
    </cfRule>
  </conditionalFormatting>
  <conditionalFormatting sqref="O110">
    <cfRule type="expression" dxfId="9" priority="31" stopIfTrue="1">
      <formula>ISERROR(AC110)</formula>
    </cfRule>
  </conditionalFormatting>
  <conditionalFormatting sqref="J101">
    <cfRule type="cellIs" dxfId="8" priority="7" operator="equal">
      <formula>"Fail"</formula>
    </cfRule>
    <cfRule type="cellIs" dxfId="7" priority="8" operator="equal">
      <formula>"Pass"</formula>
    </cfRule>
    <cfRule type="cellIs" dxfId="6" priority="9" operator="equal">
      <formula>"Info"</formula>
    </cfRule>
  </conditionalFormatting>
  <conditionalFormatting sqref="J112">
    <cfRule type="cellIs" dxfId="5" priority="4" operator="equal">
      <formula>"Fail"</formula>
    </cfRule>
    <cfRule type="cellIs" dxfId="4" priority="5" operator="equal">
      <formula>"Pass"</formula>
    </cfRule>
    <cfRule type="cellIs" dxfId="3" priority="6" operator="equal">
      <formula>"Info"</formula>
    </cfRule>
  </conditionalFormatting>
  <conditionalFormatting sqref="J112">
    <cfRule type="cellIs" dxfId="2" priority="1" stopIfTrue="1" operator="equal">
      <formula>"Fail"</formula>
    </cfRule>
    <cfRule type="cellIs" dxfId="1" priority="2" stopIfTrue="1" operator="equal">
      <formula>"Pass"</formula>
    </cfRule>
    <cfRule type="cellIs" dxfId="0" priority="3" stopIfTrue="1" operator="equal">
      <formula>"Info"</formula>
    </cfRule>
  </conditionalFormatting>
  <dataValidations count="2">
    <dataValidation type="list" allowBlank="1" showInputMessage="1" showErrorMessage="1" sqref="J3:J197" xr:uid="{8E8F495A-0446-40C0-81B9-56BF6641FB83}">
      <formula1>$H$200:$H$203</formula1>
    </dataValidation>
    <dataValidation type="list" allowBlank="1" showInputMessage="1" showErrorMessage="1" sqref="M3:M197" xr:uid="{EE92C731-DDA3-4387-8F10-2212464CD36B}">
      <formula1>$H$206:$H$209</formula1>
    </dataValidation>
  </dataValidations>
  <pageMargins left="0.7" right="0.7" top="0.75" bottom="0.75" header="0.3" footer="0.3"/>
  <pageSetup orientation="portrait" r:id="rId1"/>
  <headerFooter alignWithMargins="0"/>
  <rowBreaks count="1" manualBreakCount="1">
    <brk id="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27"/>
  <sheetViews>
    <sheetView zoomScale="90" zoomScaleNormal="90" workbookViewId="0">
      <selection activeCell="B18" sqref="B18:D18"/>
    </sheetView>
  </sheetViews>
  <sheetFormatPr defaultColWidth="9.26953125" defaultRowHeight="12.75" customHeight="1" x14ac:dyDescent="0.35"/>
  <cols>
    <col min="1" max="1" width="9.26953125" style="30"/>
    <col min="2" max="2" width="13.26953125" style="30" customWidth="1"/>
    <col min="3" max="3" width="84.453125" style="90" customWidth="1"/>
    <col min="4" max="4" width="33" style="30" customWidth="1"/>
    <col min="5" max="16384" width="9.26953125" style="30"/>
  </cols>
  <sheetData>
    <row r="1" spans="1:4" ht="14.5" x14ac:dyDescent="0.35">
      <c r="A1" s="295" t="s">
        <v>4703</v>
      </c>
      <c r="B1" s="296"/>
      <c r="C1" s="297"/>
      <c r="D1" s="296"/>
    </row>
    <row r="2" spans="1:4" ht="12.65" customHeight="1" x14ac:dyDescent="0.35">
      <c r="A2" s="298" t="s">
        <v>4704</v>
      </c>
      <c r="B2" s="298" t="s">
        <v>4705</v>
      </c>
      <c r="C2" s="299" t="s">
        <v>4706</v>
      </c>
      <c r="D2" s="298" t="s">
        <v>4707</v>
      </c>
    </row>
    <row r="3" spans="1:4" ht="17.149999999999999" customHeight="1" x14ac:dyDescent="0.35">
      <c r="A3" s="300">
        <v>1</v>
      </c>
      <c r="B3" s="301">
        <v>42016</v>
      </c>
      <c r="C3" s="302" t="s">
        <v>4708</v>
      </c>
      <c r="D3" s="303" t="s">
        <v>4709</v>
      </c>
    </row>
    <row r="4" spans="1:4" ht="17.149999999999999" customHeight="1" x14ac:dyDescent="0.35">
      <c r="A4" s="300">
        <v>1.1000000000000001</v>
      </c>
      <c r="B4" s="301">
        <v>42454</v>
      </c>
      <c r="C4" s="304" t="s">
        <v>4710</v>
      </c>
      <c r="D4" s="303" t="s">
        <v>4709</v>
      </c>
    </row>
    <row r="5" spans="1:4" ht="17.149999999999999" customHeight="1" x14ac:dyDescent="0.35">
      <c r="A5" s="300">
        <v>1.2</v>
      </c>
      <c r="B5" s="301">
        <v>42643</v>
      </c>
      <c r="C5" s="304" t="s">
        <v>4711</v>
      </c>
      <c r="D5" s="303" t="s">
        <v>4709</v>
      </c>
    </row>
    <row r="6" spans="1:4" ht="17.149999999999999" customHeight="1" x14ac:dyDescent="0.35">
      <c r="A6" s="300">
        <v>1.3</v>
      </c>
      <c r="B6" s="301">
        <v>42766</v>
      </c>
      <c r="C6" s="304" t="s">
        <v>4712</v>
      </c>
      <c r="D6" s="303" t="s">
        <v>4709</v>
      </c>
    </row>
    <row r="7" spans="1:4" ht="17.149999999999999" customHeight="1" x14ac:dyDescent="0.35">
      <c r="A7" s="300">
        <v>1.3</v>
      </c>
      <c r="B7" s="301">
        <v>43008</v>
      </c>
      <c r="C7" s="304" t="s">
        <v>4713</v>
      </c>
      <c r="D7" s="303" t="s">
        <v>4709</v>
      </c>
    </row>
    <row r="8" spans="1:4" ht="17.149999999999999" customHeight="1" x14ac:dyDescent="0.35">
      <c r="A8" s="300">
        <v>2</v>
      </c>
      <c r="B8" s="301">
        <v>43131</v>
      </c>
      <c r="C8" s="304" t="s">
        <v>4714</v>
      </c>
      <c r="D8" s="303" t="s">
        <v>4709</v>
      </c>
    </row>
    <row r="9" spans="1:4" ht="17.149999999999999" customHeight="1" x14ac:dyDescent="0.35">
      <c r="A9" s="300">
        <v>2</v>
      </c>
      <c r="B9" s="301">
        <v>43373</v>
      </c>
      <c r="C9" s="304" t="s">
        <v>4715</v>
      </c>
      <c r="D9" s="303" t="s">
        <v>4709</v>
      </c>
    </row>
    <row r="10" spans="1:4" ht="17.149999999999999" customHeight="1" x14ac:dyDescent="0.35">
      <c r="A10" s="305">
        <v>2</v>
      </c>
      <c r="B10" s="306">
        <v>43555</v>
      </c>
      <c r="C10" s="196" t="s">
        <v>4716</v>
      </c>
      <c r="D10" s="303" t="s">
        <v>4709</v>
      </c>
    </row>
    <row r="11" spans="1:4" ht="17.149999999999999" customHeight="1" x14ac:dyDescent="0.35">
      <c r="A11" s="305">
        <v>2</v>
      </c>
      <c r="B11" s="306">
        <v>43738</v>
      </c>
      <c r="C11" s="196" t="s">
        <v>4715</v>
      </c>
      <c r="D11" s="303" t="s">
        <v>4709</v>
      </c>
    </row>
    <row r="12" spans="1:4" ht="17.149999999999999" customHeight="1" x14ac:dyDescent="0.35">
      <c r="A12" s="305">
        <v>3</v>
      </c>
      <c r="B12" s="306">
        <v>43921</v>
      </c>
      <c r="C12" s="304" t="s">
        <v>4717</v>
      </c>
      <c r="D12" s="303" t="s">
        <v>4709</v>
      </c>
    </row>
    <row r="13" spans="1:4" ht="17.149999999999999" customHeight="1" x14ac:dyDescent="0.35">
      <c r="A13" s="305">
        <v>3.1</v>
      </c>
      <c r="B13" s="306">
        <v>44104</v>
      </c>
      <c r="C13" s="304" t="s">
        <v>4718</v>
      </c>
      <c r="D13" s="303" t="s">
        <v>4709</v>
      </c>
    </row>
    <row r="14" spans="1:4" ht="17.149999999999999" customHeight="1" x14ac:dyDescent="0.35">
      <c r="A14" s="305">
        <v>4</v>
      </c>
      <c r="B14" s="306">
        <v>44469</v>
      </c>
      <c r="C14" s="304" t="s">
        <v>4719</v>
      </c>
      <c r="D14" s="303" t="s">
        <v>4709</v>
      </c>
    </row>
    <row r="15" spans="1:4" ht="17.149999999999999" customHeight="1" x14ac:dyDescent="0.35">
      <c r="A15" s="305">
        <v>4.0999999999999996</v>
      </c>
      <c r="B15" s="306">
        <v>44469</v>
      </c>
      <c r="C15" s="304" t="s">
        <v>4720</v>
      </c>
      <c r="D15" s="303" t="s">
        <v>4709</v>
      </c>
    </row>
    <row r="16" spans="1:4" ht="17.149999999999999" customHeight="1" x14ac:dyDescent="0.35">
      <c r="A16" s="305">
        <v>4.2</v>
      </c>
      <c r="B16" s="306">
        <v>44834</v>
      </c>
      <c r="C16" s="304" t="s">
        <v>4721</v>
      </c>
      <c r="D16" s="303" t="s">
        <v>4709</v>
      </c>
    </row>
    <row r="17" spans="1:4" ht="17.149999999999999" customHeight="1" x14ac:dyDescent="0.35">
      <c r="A17" s="305">
        <v>4.3</v>
      </c>
      <c r="B17" s="306">
        <v>45174</v>
      </c>
      <c r="C17" s="304" t="s">
        <v>4715</v>
      </c>
      <c r="D17" s="303"/>
    </row>
    <row r="18" spans="1:4" ht="17.149999999999999" customHeight="1" x14ac:dyDescent="0.35">
      <c r="A18" s="305">
        <v>4.4000000000000004</v>
      </c>
      <c r="B18" s="306">
        <v>45199</v>
      </c>
      <c r="C18" s="304" t="s">
        <v>4722</v>
      </c>
      <c r="D18" s="303" t="s">
        <v>4709</v>
      </c>
    </row>
    <row r="19" spans="1:4" ht="17.149999999999999" customHeight="1" x14ac:dyDescent="0.35">
      <c r="A19" s="305"/>
      <c r="B19" s="306"/>
      <c r="C19" s="304"/>
      <c r="D19" s="303"/>
    </row>
    <row r="20" spans="1:4" ht="17.149999999999999" customHeight="1" x14ac:dyDescent="0.35">
      <c r="A20" s="305"/>
      <c r="B20" s="306"/>
      <c r="C20" s="304"/>
      <c r="D20" s="303"/>
    </row>
    <row r="21" spans="1:4" ht="17.149999999999999" customHeight="1" x14ac:dyDescent="0.35">
      <c r="A21" s="305"/>
      <c r="B21" s="306"/>
      <c r="C21" s="304"/>
      <c r="D21" s="303"/>
    </row>
    <row r="22" spans="1:4" ht="17.149999999999999" customHeight="1" x14ac:dyDescent="0.35">
      <c r="A22" s="305"/>
      <c r="B22" s="306"/>
      <c r="C22" s="304"/>
      <c r="D22" s="303"/>
    </row>
    <row r="23" spans="1:4" ht="17.149999999999999" customHeight="1" x14ac:dyDescent="0.35">
      <c r="A23" s="305"/>
      <c r="B23" s="306"/>
      <c r="C23" s="304"/>
      <c r="D23" s="303"/>
    </row>
    <row r="24" spans="1:4" ht="17.149999999999999" customHeight="1" x14ac:dyDescent="0.35">
      <c r="A24" s="305"/>
      <c r="B24" s="306"/>
      <c r="C24" s="304"/>
      <c r="D24" s="303"/>
    </row>
    <row r="25" spans="1:4" ht="17.149999999999999" customHeight="1" x14ac:dyDescent="0.35">
      <c r="A25" s="305"/>
      <c r="B25" s="306"/>
      <c r="C25" s="304"/>
      <c r="D25" s="303"/>
    </row>
    <row r="26" spans="1:4" ht="17.149999999999999" customHeight="1" x14ac:dyDescent="0.35">
      <c r="A26" s="305"/>
      <c r="B26" s="306"/>
      <c r="C26" s="304"/>
      <c r="D26" s="303"/>
    </row>
    <row r="27" spans="1:4" ht="17.149999999999999" customHeight="1" x14ac:dyDescent="0.35">
      <c r="A27" s="305"/>
      <c r="B27" s="306"/>
      <c r="C27" s="304"/>
      <c r="D27" s="30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7"/>
  <sheetViews>
    <sheetView zoomScale="80" zoomScaleNormal="80" workbookViewId="0">
      <selection activeCell="A27" sqref="A27:XFD33"/>
    </sheetView>
  </sheetViews>
  <sheetFormatPr defaultColWidth="9.26953125" defaultRowHeight="12.75" customHeight="1" x14ac:dyDescent="0.35"/>
  <cols>
    <col min="1" max="1" width="42.7265625" style="30" customWidth="1"/>
    <col min="2" max="2" width="19.26953125" style="30" customWidth="1"/>
    <col min="3" max="3" width="27.7265625" style="30" customWidth="1"/>
    <col min="4" max="7" width="11.7265625" style="30" customWidth="1"/>
    <col min="8" max="16384" width="9.26953125" style="30"/>
  </cols>
  <sheetData>
    <row r="1" spans="1:7" ht="14.5" x14ac:dyDescent="0.35">
      <c r="A1" s="88" t="s">
        <v>4723</v>
      </c>
      <c r="B1" s="127"/>
      <c r="C1" s="127"/>
      <c r="D1" s="127"/>
      <c r="E1" s="127"/>
      <c r="F1" s="127"/>
      <c r="G1" s="128"/>
    </row>
    <row r="2" spans="1:7" ht="12.75" customHeight="1" x14ac:dyDescent="0.35">
      <c r="A2" s="186" t="s">
        <v>4724</v>
      </c>
      <c r="B2" s="187"/>
      <c r="C2" s="187"/>
      <c r="D2" s="187"/>
      <c r="E2" s="187"/>
      <c r="F2" s="187"/>
      <c r="G2" s="188"/>
    </row>
    <row r="3" spans="1:7" ht="12.75" customHeight="1" x14ac:dyDescent="0.35">
      <c r="A3" s="189" t="s">
        <v>4725</v>
      </c>
      <c r="B3" s="190"/>
      <c r="C3" s="190"/>
      <c r="G3" s="84"/>
    </row>
    <row r="4" spans="1:7" ht="14.5" x14ac:dyDescent="0.35">
      <c r="A4" s="83" t="s">
        <v>4726</v>
      </c>
      <c r="B4" s="50"/>
      <c r="C4" s="50"/>
      <c r="G4" s="84"/>
    </row>
    <row r="5" spans="1:7" ht="14.5" x14ac:dyDescent="0.35">
      <c r="A5" s="83" t="s">
        <v>4727</v>
      </c>
      <c r="B5" s="50"/>
      <c r="C5" s="50"/>
      <c r="G5" s="84"/>
    </row>
    <row r="6" spans="1:7" ht="14.5" x14ac:dyDescent="0.35"/>
    <row r="7" spans="1:7" ht="12.75" customHeight="1" x14ac:dyDescent="0.35">
      <c r="A7" s="191" t="s">
        <v>4728</v>
      </c>
      <c r="B7" s="192"/>
      <c r="C7" s="192"/>
      <c r="D7" s="192"/>
      <c r="E7" s="192"/>
      <c r="F7" s="192"/>
      <c r="G7" s="193"/>
    </row>
    <row r="8" spans="1:7" ht="12.75" customHeight="1" x14ac:dyDescent="0.35">
      <c r="A8" s="91" t="s">
        <v>4729</v>
      </c>
      <c r="B8" s="17"/>
      <c r="C8" s="17"/>
      <c r="D8" s="17"/>
      <c r="E8" s="17"/>
      <c r="F8" s="17"/>
      <c r="G8" s="92"/>
    </row>
    <row r="9" spans="1:7" ht="12.75" customHeight="1" x14ac:dyDescent="0.35">
      <c r="A9" s="189" t="s">
        <v>4730</v>
      </c>
      <c r="B9" s="190"/>
      <c r="C9" s="190"/>
      <c r="G9" s="84"/>
    </row>
    <row r="10" spans="1:7" ht="14.5" x14ac:dyDescent="0.35">
      <c r="A10" s="83" t="s">
        <v>4731</v>
      </c>
      <c r="B10" s="50"/>
      <c r="C10" s="50"/>
      <c r="G10" s="84"/>
    </row>
    <row r="11" spans="1:7" ht="14.5" x14ac:dyDescent="0.35">
      <c r="A11" s="85" t="s">
        <v>4732</v>
      </c>
      <c r="B11" s="86"/>
      <c r="C11" s="86"/>
      <c r="D11" s="48"/>
      <c r="E11" s="48"/>
      <c r="F11" s="48"/>
      <c r="G11" s="87"/>
    </row>
    <row r="12" spans="1:7" ht="14.5" x14ac:dyDescent="0.35"/>
    <row r="13" spans="1:7" ht="12.75" customHeight="1" x14ac:dyDescent="0.35">
      <c r="A13" s="191" t="s">
        <v>4733</v>
      </c>
      <c r="B13" s="192"/>
      <c r="C13" s="192"/>
      <c r="D13" s="192"/>
      <c r="E13" s="192"/>
      <c r="F13" s="192"/>
      <c r="G13" s="193"/>
    </row>
    <row r="14" spans="1:7" ht="12.75" customHeight="1" x14ac:dyDescent="0.35">
      <c r="A14" s="93" t="s">
        <v>4734</v>
      </c>
      <c r="B14" s="94"/>
      <c r="C14" s="94"/>
      <c r="D14" s="94"/>
      <c r="E14" s="94"/>
      <c r="F14" s="94"/>
      <c r="G14" s="95"/>
    </row>
    <row r="15" spans="1:7" ht="12.75" customHeight="1" x14ac:dyDescent="0.35">
      <c r="A15" s="83" t="s">
        <v>4735</v>
      </c>
      <c r="B15" s="50"/>
      <c r="C15" s="50"/>
      <c r="G15" s="84"/>
    </row>
    <row r="16" spans="1:7" ht="14.5" x14ac:dyDescent="0.35">
      <c r="A16" s="83" t="s">
        <v>4736</v>
      </c>
      <c r="B16" s="50"/>
      <c r="C16" s="50"/>
      <c r="G16" s="84"/>
    </row>
    <row r="17" spans="1:7" ht="14.5" x14ac:dyDescent="0.35">
      <c r="A17" s="83" t="s">
        <v>4737</v>
      </c>
      <c r="B17" s="50"/>
      <c r="C17" s="50"/>
      <c r="G17" s="84"/>
    </row>
    <row r="18" spans="1:7" ht="14.5" x14ac:dyDescent="0.35">
      <c r="A18" s="83" t="s">
        <v>4738</v>
      </c>
      <c r="B18" s="50"/>
      <c r="C18" s="50"/>
      <c r="G18" s="84"/>
    </row>
    <row r="19" spans="1:7" ht="14.5" x14ac:dyDescent="0.35">
      <c r="A19" s="85"/>
      <c r="B19" s="86"/>
      <c r="C19" s="86"/>
      <c r="D19" s="48"/>
      <c r="E19" s="48"/>
      <c r="F19" s="48"/>
      <c r="G19" s="87"/>
    </row>
    <row r="20" spans="1:7" ht="14.5" x14ac:dyDescent="0.35"/>
    <row r="21" spans="1:7" ht="12.75" customHeight="1" x14ac:dyDescent="0.35">
      <c r="A21" s="191" t="s">
        <v>4739</v>
      </c>
      <c r="B21" s="192"/>
      <c r="C21" s="192"/>
      <c r="D21" s="192"/>
      <c r="E21" s="192"/>
      <c r="F21" s="192"/>
      <c r="G21" s="193"/>
    </row>
    <row r="22" spans="1:7" ht="12.75" customHeight="1" x14ac:dyDescent="0.35">
      <c r="A22" s="93" t="s">
        <v>4740</v>
      </c>
      <c r="B22" s="94"/>
      <c r="C22" s="94"/>
      <c r="D22" s="94"/>
      <c r="E22" s="94"/>
      <c r="F22" s="94"/>
      <c r="G22" s="95"/>
    </row>
    <row r="23" spans="1:7" ht="12.75" customHeight="1" x14ac:dyDescent="0.35">
      <c r="A23" s="194" t="s">
        <v>4741</v>
      </c>
      <c r="B23" s="195"/>
      <c r="C23" s="195"/>
      <c r="D23" s="133"/>
      <c r="E23" s="133"/>
      <c r="F23" s="133"/>
      <c r="G23" s="131"/>
    </row>
    <row r="24" spans="1:7" ht="14.5" x14ac:dyDescent="0.35">
      <c r="A24" s="83" t="s">
        <v>4742</v>
      </c>
      <c r="B24" s="50"/>
      <c r="C24" s="50"/>
      <c r="G24" s="84"/>
    </row>
    <row r="25" spans="1:7" ht="14.5" x14ac:dyDescent="0.35">
      <c r="A25" s="85"/>
      <c r="B25" s="86"/>
      <c r="C25" s="86"/>
      <c r="D25" s="48"/>
      <c r="E25" s="48"/>
      <c r="F25" s="48"/>
      <c r="G25" s="87"/>
    </row>
    <row r="26" spans="1:7" ht="14.5" x14ac:dyDescent="0.35"/>
    <row r="27" spans="1:7" ht="14.5" x14ac:dyDescent="0.35">
      <c r="A27" s="307" t="s">
        <v>4743</v>
      </c>
      <c r="B27" s="308" t="s">
        <v>4744</v>
      </c>
      <c r="C27" s="30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990FEA7D-663D-48E9-9755-1350F423E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DD3378-E32E-4BA0-9804-6C4EA7C58347}">
  <ds:schemaRefs>
    <ds:schemaRef ds:uri="http://schemas.microsoft.com/sharepoint/v3/contenttype/forms"/>
  </ds:schemaRefs>
</ds:datastoreItem>
</file>

<file path=customXml/itemProps3.xml><?xml version="1.0" encoding="utf-8"?>
<ds:datastoreItem xmlns:ds="http://schemas.openxmlformats.org/officeDocument/2006/customXml" ds:itemID="{844C15BA-2B97-4685-9422-94F97BB12F79}">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microsoft.com/sharepoint/v3"/>
    <ds:schemaRef ds:uri="2c75e67c-ed2d-4c91-baba-8aa4949e551e"/>
    <ds:schemaRef ds:uri="http://purl.org/dc/dcmitype/"/>
    <ds:schemaRef ds:uri="http://schemas.openxmlformats.org/package/2006/metadata/core-properties"/>
    <ds:schemaRef ds:uri="33874043-1092-46f2-b7ed-3863b0441e7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Dashboard</vt:lpstr>
      <vt:lpstr>Results</vt:lpstr>
      <vt:lpstr>Instructions</vt:lpstr>
      <vt:lpstr>Gen Test Cases</vt:lpstr>
      <vt:lpstr>SUSE11 Test Cases</vt:lpstr>
      <vt:lpstr>SUSE12 Test Cases</vt:lpstr>
      <vt:lpstr>SUSE15 Test Cases</vt:lpstr>
      <vt:lpstr>Change Log</vt:lpstr>
      <vt:lpstr>Appendix</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2014-11-17T05:09:03Z</dcterms:created>
  <dcterms:modified xsi:type="dcterms:W3CDTF">2023-11-27T21:20:01Z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