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205" activeTab="0"/>
  </bookViews>
  <sheets>
    <sheet name="TABLE17" sheetId="1" r:id="rId1"/>
  </sheets>
  <definedNames>
    <definedName name="column_headings">'TABLE17'!$4:$7</definedName>
    <definedName name="column_numbers">'TABLE17'!$B$8:$F$8</definedName>
    <definedName name="data">'TABLE17'!$B$9:$F$55</definedName>
    <definedName name="footnotes">'TABLE17'!$63:$65</definedName>
    <definedName name="Indent0">'TABLE17'!$A$9,'TABLE17'!$A$13</definedName>
    <definedName name="Indent3">'TABLE17'!$A$10,'TABLE17'!$A$11,'TABLE17'!$A$12,'TABLE17'!$A$15,'TABLE17'!$A$16,'TABLE17'!$A$17,'TABLE17'!$A$34</definedName>
    <definedName name="Indent6">'TABLE17'!$A$18,'TABLE17'!$A$19,'TABLE17'!$A$21,'TABLE17'!$A$23,'TABLE17'!$A$25,'TABLE17'!$A$28,'TABLE17'!$A$29,'TABLE17'!$A$32,'TABLE17'!$A$33,'TABLE17'!$A$35,'TABLE17'!$A$36,'TABLE17'!$A$38,'TABLE17'!$A$39,'TABLE17'!#REF!,'TABLE17'!#REF!,'TABLE17'!#REF!,'TABLE17'!#REF!,'TABLE17'!#REF!</definedName>
    <definedName name="Indent9">'TABLE17'!$A$20,'TABLE17'!$A$24,'TABLE17'!$A$26,'TABLE17'!$A$27,'TABLE17'!$A$30,'TABLE17'!$A$31,'TABLE17'!$A$37,'TABLE17'!$A$41,'TABLE17'!#REF!,'TABLE17'!#REF!,'TABLE17'!#REF!,'TABLE17'!#REF!</definedName>
    <definedName name="_xlnm.Print_Area" localSheetId="0">'TABLE17'!$A$1:$F$82</definedName>
    <definedName name="SelectArea">'TABLE17'!$F$35</definedName>
    <definedName name="spanners">'TABLE17'!$H$14</definedName>
    <definedName name="stub_lines">'TABLE17'!$A$8:$A$55</definedName>
    <definedName name="titles">'TABLE17'!$A$3:$A$3</definedName>
    <definedName name="totals">'TABLE17'!$14:$16,'TABLE17'!$18:$18,'TABLE17'!$35:$35</definedName>
  </definedNames>
  <calcPr fullCalcOnLoad="1"/>
</workbook>
</file>

<file path=xl/sharedStrings.xml><?xml version="1.0" encoding="utf-8"?>
<sst xmlns="http://schemas.openxmlformats.org/spreadsheetml/2006/main" count="59" uniqueCount="59">
  <si>
    <t>Number</t>
  </si>
  <si>
    <t>1935</t>
  </si>
  <si>
    <t>1936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</si>
  <si>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</si>
  <si>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</si>
  <si>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</si>
  <si>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</si>
  <si>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</si>
  <si>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</si>
  <si>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</si>
  <si>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</si>
  <si>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</si>
  <si>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</si>
  <si>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</si>
  <si>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</si>
  <si>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</si>
  <si>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</si>
  <si>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</si>
  <si>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</si>
  <si>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</si>
  <si>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</si>
  <si>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 Estate tax after credits</t>
  </si>
  <si>
    <t>2000</t>
  </si>
  <si>
    <t>2002</t>
  </si>
  <si>
    <t>Selected year of death [2]</t>
  </si>
  <si>
    <t>[Money amounts are in thousands of dollars [1]]</t>
  </si>
  <si>
    <t>Taxable estate tax returns [4,5]</t>
  </si>
  <si>
    <t>numbers in columns 2-5 have been revised to reflect returns filed more than 3 calendar years after a decedent's death.</t>
  </si>
  <si>
    <t xml:space="preserve">1935 ($50,000 changing to $40,000); 1936-1941 ($40,000); 1942 ($40,000 changing to $60,000); 1943-1976 ($60,000); 1977 ($120,000); 1978 ($134,000); </t>
  </si>
  <si>
    <t>All amounts are in current dollars. Most of the data are subject to sampling error; tax law and tax form changes affect the year-to-year comparability of the data.</t>
  </si>
  <si>
    <t>2003</t>
  </si>
  <si>
    <t xml:space="preserve">Tax Returns as a Percentage of Adult Deaths.” However, the data contained in the table have not changed. Detail may not add to totals because of rounding.  </t>
  </si>
  <si>
    <t xml:space="preserve">NOTES:  The title of this table has been changed from “Estate Tax Returns as a Percentage of Adult Deaths,” in some previously published versions, to “Taxable Estate </t>
  </si>
  <si>
    <t xml:space="preserve">year represent returns of decedents who died in the immediately preceding year, others represent returns of decedents who died in earlier years.  Starting </t>
  </si>
  <si>
    <t>with 1982, the statistics are by year of death, using the year of death reported on the estate tax returns filed during periods of at least 3 successive years.</t>
  </si>
  <si>
    <r>
      <t xml:space="preserve">SOURCE:   Data are shown only for years for which Statistics of Income data are available. For years after 1953, </t>
    </r>
    <r>
      <rPr>
        <i/>
        <sz val="6"/>
        <rFont val="Arial"/>
        <family val="2"/>
      </rPr>
      <t>Statistics of Income—Estate Tax Returns</t>
    </r>
    <r>
      <rPr>
        <sz val="6"/>
        <rFont val="Arial"/>
        <family val="2"/>
      </rPr>
      <t xml:space="preserve">;  </t>
    </r>
  </si>
  <si>
    <t xml:space="preserve">1979 ($147,000); 1980 ($161,000); 1981 ($175,000); 1982 ($225,000); 1983 ($275,000); 1984 ($325,000); 1985 ($400,000); 1986 ($500,000); 1987-1997 </t>
  </si>
  <si>
    <t xml:space="preserve">($600,000); 1998 ($625,000); 1999 ($650,000); 2000-2001 ($675,000); 2002-2003 ($1,000,000); 2004-2005 ($1,500,000); 2006-2008 ($2,000,000); </t>
  </si>
  <si>
    <t>2009 ($3,500,000); and 2010 (no estate tax).</t>
  </si>
  <si>
    <t xml:space="preserve">[1]  Starting with 1965, number of returns, total gross estate at date of death, and estate tax after credits are estimates based on samples.  Beginning with 1982, </t>
  </si>
  <si>
    <t xml:space="preserve">[2]  Prior to 1982, year of death figures were approximated, using data from returns filed in a single calendar year.  While many of the returns filed in a given calendar </t>
  </si>
  <si>
    <t>[3]  Total adult deaths represent those of individuals age 20 and over, plus deaths for which age was unavailable.</t>
  </si>
  <si>
    <t xml:space="preserve">[4]  Prior to 1964, a return was taxable if it showed an estate tax before credits.  Starting with 1964, the classification was based on estate tax after credits.  </t>
  </si>
  <si>
    <t xml:space="preserve">[5]  Year-to-year comparability of the data is affected by changes in the gross estate filing threshold which is based on year of death: 1934 ($50,000); </t>
  </si>
  <si>
    <t xml:space="preserve">      tabulations for certain years.  For years prior to 1954, Statistics of Income—Part I.   Adult deaths are from the Centers for Disease Control and Prevention, </t>
  </si>
  <si>
    <t xml:space="preserve">      National Center for Health Statistics, U.S. Department of Health and Human Services, Vital Statistics of the United States, Report Number 11, Supplement 2, Table 2, </t>
  </si>
  <si>
    <r>
      <t xml:space="preserve">      Estate and Gift Tax Returns</t>
    </r>
    <r>
      <rPr>
        <sz val="6"/>
        <rFont val="Arial"/>
        <family val="2"/>
      </rPr>
      <t xml:space="preserve">; or </t>
    </r>
    <r>
      <rPr>
        <i/>
        <sz val="6"/>
        <rFont val="Arial"/>
        <family val="2"/>
      </rPr>
      <t>Fiduciary, Estate, and Gift Tax Returns</t>
    </r>
    <r>
      <rPr>
        <sz val="6"/>
        <rFont val="Arial"/>
        <family val="2"/>
      </rPr>
      <t xml:space="preserve">, depending on the year, and </t>
    </r>
    <r>
      <rPr>
        <i/>
        <sz val="6"/>
        <rFont val="Arial"/>
        <family val="2"/>
      </rPr>
      <t>Statistics of Income Bulletin,</t>
    </r>
    <r>
      <rPr>
        <sz val="6"/>
        <rFont val="Arial"/>
        <family val="2"/>
      </rPr>
      <t xml:space="preserve"> various issues; also unpublished </t>
    </r>
  </si>
  <si>
    <t xml:space="preserve">Table 17.  Taxable Estate Tax Returns as a Percentage of Adult Deaths, Selected Years of Death, </t>
  </si>
  <si>
    <t>2004</t>
  </si>
  <si>
    <t>2001 r</t>
  </si>
  <si>
    <t>r- Revised.</t>
  </si>
  <si>
    <t>2005</t>
  </si>
  <si>
    <t>2006</t>
  </si>
  <si>
    <t xml:space="preserve">      and National Vital Statistics Report, Volume 50, Number 15, Table 3; Volume 52, Number 3, Table 3; Volume 53, Number 5, Table 3; Volume 54, Number 13, Table 3;</t>
  </si>
  <si>
    <t xml:space="preserve">      Volume 55, Number 19, Table 3; Volume 56, Number 10, Table 3; Volume 57, Number 14, Table 3.</t>
  </si>
  <si>
    <t>1934-2006</t>
  </si>
  <si>
    <t>Total adult deaths [3]</t>
  </si>
  <si>
    <t>Percentage of adult deaths</t>
  </si>
  <si>
    <t>Total gross estate at death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</si>
</sst>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&quot;    &quot;@"/>
    <numFmt numFmtId="167" formatCode="#,##0&quot;                   &quot;;#,##0&quot;                   &quot;\ \ \ ;\ \ \ \ \ \ \ \ \ \ \ \ \ \ &quot;--                &quot;;@&quot;                   &quot;"/>
    <numFmt numFmtId="168" formatCode="#,##0.00&quot;                     &quot;;\-#,##0.00&quot;                    &quot;;&quot;--                    &quot;;@&quot;                    &quot;"/>
    <numFmt numFmtId="169" formatCode="@&quot;...........................................................................................................................&quot;"/>
    <numFmt numFmtId="170" formatCode="#,##0&quot;                  &quot;;#,##0&quot;                  &quot;;\ \ \ \ \ \ \ \ \ \ \ \ \ \ \ \ \ \ &quot;-                  &quot;;@&quot;                  &quot;"/>
    <numFmt numFmtId="171" formatCode="#,##0.00&quot;                   &quot;;#,##0.00&quot;                   &quot;;&quot;--                   &quot;;@&quot;                   &quot;\ \ "/>
    <numFmt numFmtId="172" formatCode="\ \ \ \ @&quot;......................................................................................................................&quot;"/>
    <numFmt numFmtId="173" formatCode="#,##0&quot;        &quot;;#,##0&quot;        &quot;;&quot;--        &quot;;@&quot;        &quot;"/>
    <numFmt numFmtId="174" formatCode="#,##0.00&quot;         &quot;;\-#,##0.00&quot;         &quot;;&quot;--         &quot;;@&quot;         &quot;\ 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 \ \ \ \ \ \ \ @"/>
    <numFmt numFmtId="180" formatCode="\ \ \ \ \ \ @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6"/>
      <name val="courier"/>
      <family val="0"/>
    </font>
    <font>
      <sz val="9"/>
      <name val="courier"/>
      <family val="0"/>
    </font>
    <font>
      <sz val="6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.5"/>
      <name val="courier"/>
      <family val="0"/>
    </font>
    <font>
      <b/>
      <sz val="6.5"/>
      <name val="helvetica"/>
      <family val="0"/>
    </font>
    <font>
      <sz val="6.5"/>
      <name val="Helvetica"/>
      <family val="0"/>
    </font>
    <font>
      <i/>
      <sz val="6"/>
      <name val="Arial"/>
      <family val="2"/>
    </font>
    <font>
      <sz val="7"/>
      <color indexed="10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73" fontId="6" fillId="0" borderId="9">
      <alignment horizontal="right"/>
      <protection/>
    </xf>
    <xf numFmtId="166" fontId="6" fillId="0" borderId="0">
      <alignment horizontal="left"/>
      <protection/>
    </xf>
    <xf numFmtId="180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11" fillId="0" borderId="0" xfId="59" applyFont="1">
      <alignment horizontal="left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62" applyFont="1">
      <alignment/>
      <protection/>
    </xf>
    <xf numFmtId="0" fontId="14" fillId="0" borderId="0" xfId="62" applyFont="1" applyBorder="1">
      <alignment/>
      <protection/>
    </xf>
    <xf numFmtId="170" fontId="10" fillId="0" borderId="0" xfId="58" applyNumberFormat="1" applyFont="1" applyBorder="1">
      <alignment horizontal="right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15" fillId="0" borderId="0" xfId="56" applyFont="1" applyBorder="1">
      <alignment horizontal="center"/>
      <protection/>
    </xf>
    <xf numFmtId="0" fontId="13" fillId="0" borderId="0" xfId="0" applyFont="1" applyBorder="1" applyAlignment="1">
      <alignment vertical="center"/>
    </xf>
    <xf numFmtId="179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180" fontId="11" fillId="0" borderId="0" xfId="0" applyNumberFormat="1" applyFont="1" applyAlignment="1">
      <alignment horizontal="left"/>
    </xf>
    <xf numFmtId="180" fontId="6" fillId="0" borderId="0" xfId="60">
      <alignment/>
      <protection/>
    </xf>
    <xf numFmtId="180" fontId="17" fillId="0" borderId="0" xfId="60" applyFont="1" applyBorder="1">
      <alignment/>
      <protection/>
    </xf>
    <xf numFmtId="180" fontId="6" fillId="0" borderId="0" xfId="60" applyFont="1" applyBorder="1">
      <alignment/>
      <protection/>
    </xf>
    <xf numFmtId="0" fontId="12" fillId="0" borderId="0" xfId="61" applyFont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2" xfId="0" applyFont="1" applyBorder="1" applyAlignment="1">
      <alignment/>
    </xf>
    <xf numFmtId="166" fontId="11" fillId="0" borderId="0" xfId="59" applyFont="1" applyBorder="1">
      <alignment horizontal="left"/>
      <protection/>
    </xf>
    <xf numFmtId="166" fontId="34" fillId="0" borderId="0" xfId="59" applyFont="1" applyBorder="1">
      <alignment horizontal="left"/>
      <protection/>
    </xf>
    <xf numFmtId="166" fontId="34" fillId="0" borderId="0" xfId="59" applyFont="1">
      <alignment horizontal="left"/>
      <protection/>
    </xf>
    <xf numFmtId="0" fontId="36" fillId="0" borderId="13" xfId="61" applyFont="1" applyBorder="1" applyAlignment="1">
      <alignment horizontal="left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15" xfId="56" applyFont="1" applyBorder="1" applyAlignment="1">
      <alignment horizontal="center"/>
      <protection/>
    </xf>
    <xf numFmtId="0" fontId="36" fillId="0" borderId="16" xfId="56" applyFont="1" applyBorder="1" applyAlignment="1">
      <alignment horizontal="center"/>
      <protection/>
    </xf>
    <xf numFmtId="0" fontId="36" fillId="0" borderId="17" xfId="56" applyFont="1" applyBorder="1" applyAlignment="1">
      <alignment horizontal="center" vertical="center"/>
      <protection/>
    </xf>
    <xf numFmtId="0" fontId="36" fillId="0" borderId="18" xfId="56" applyFont="1" applyBorder="1" applyAlignment="1">
      <alignment horizontal="center" vertical="center"/>
      <protection/>
    </xf>
    <xf numFmtId="0" fontId="36" fillId="0" borderId="19" xfId="56" applyFont="1" applyBorder="1" applyAlignment="1">
      <alignment horizontal="center" vertical="center"/>
      <protection/>
    </xf>
    <xf numFmtId="0" fontId="36" fillId="0" borderId="19" xfId="56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 horizontal="center" vertical="center" wrapText="1"/>
    </xf>
    <xf numFmtId="0" fontId="36" fillId="0" borderId="18" xfId="56" applyFont="1" applyBorder="1" applyAlignment="1">
      <alignment horizontal="center" vertical="center" wrapText="1"/>
      <protection/>
    </xf>
    <xf numFmtId="0" fontId="36" fillId="0" borderId="18" xfId="0" applyFont="1" applyBorder="1" applyAlignment="1">
      <alignment horizontal="center" vertical="center" wrapText="1"/>
    </xf>
    <xf numFmtId="0" fontId="36" fillId="0" borderId="20" xfId="56" applyFont="1" applyBorder="1" applyAlignment="1">
      <alignment horizontal="center" vertical="center"/>
      <protection/>
    </xf>
    <xf numFmtId="0" fontId="36" fillId="0" borderId="20" xfId="56" applyFont="1" applyBorder="1" applyAlignment="1">
      <alignment horizontal="center" vertical="center" wrapText="1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1" xfId="56" applyFont="1" applyBorder="1" applyAlignment="1">
      <alignment horizontal="center" vertical="center" wrapText="1"/>
      <protection/>
    </xf>
    <xf numFmtId="49" fontId="11" fillId="0" borderId="0" xfId="60" applyNumberFormat="1" applyFont="1" applyBorder="1">
      <alignment/>
      <protection/>
    </xf>
    <xf numFmtId="164" fontId="36" fillId="0" borderId="22" xfId="57" applyFont="1" applyBorder="1" applyAlignment="1">
      <alignment horizontal="center" vertical="center"/>
      <protection/>
    </xf>
    <xf numFmtId="173" fontId="36" fillId="0" borderId="23" xfId="58" applyFont="1" applyBorder="1">
      <alignment horizontal="right"/>
      <protection/>
    </xf>
    <xf numFmtId="174" fontId="36" fillId="0" borderId="23" xfId="58" applyNumberFormat="1" applyFont="1" applyBorder="1">
      <alignment horizontal="right"/>
      <protection/>
    </xf>
    <xf numFmtId="180" fontId="36" fillId="0" borderId="24" xfId="60" applyFont="1" applyBorder="1">
      <alignment/>
      <protection/>
    </xf>
    <xf numFmtId="173" fontId="36" fillId="0" borderId="25" xfId="58" applyFont="1" applyBorder="1">
      <alignment horizontal="right"/>
      <protection/>
    </xf>
    <xf numFmtId="174" fontId="36" fillId="0" borderId="25" xfId="58" applyNumberFormat="1" applyFont="1" applyBorder="1">
      <alignment horizontal="right"/>
      <protection/>
    </xf>
    <xf numFmtId="173" fontId="36" fillId="0" borderId="26" xfId="58" applyFont="1" applyBorder="1">
      <alignment horizontal="right"/>
      <protection/>
    </xf>
    <xf numFmtId="180" fontId="36" fillId="0" borderId="27" xfId="60" applyFont="1" applyBorder="1">
      <alignment/>
      <protection/>
    </xf>
    <xf numFmtId="173" fontId="36" fillId="0" borderId="28" xfId="58" applyFont="1" applyBorder="1">
      <alignment horizontal="right"/>
      <protection/>
    </xf>
    <xf numFmtId="180" fontId="36" fillId="0" borderId="29" xfId="60" applyFont="1" applyBorder="1">
      <alignment/>
      <protection/>
    </xf>
    <xf numFmtId="173" fontId="36" fillId="0" borderId="30" xfId="58" applyFont="1" applyBorder="1">
      <alignment horizontal="right"/>
      <protection/>
    </xf>
    <xf numFmtId="174" fontId="36" fillId="0" borderId="30" xfId="58" applyNumberFormat="1" applyFont="1" applyBorder="1">
      <alignment horizontal="right"/>
      <protection/>
    </xf>
    <xf numFmtId="173" fontId="36" fillId="0" borderId="31" xfId="58" applyFont="1" applyBorder="1">
      <alignment horizontal="right"/>
      <protection/>
    </xf>
    <xf numFmtId="0" fontId="36" fillId="0" borderId="32" xfId="56" applyFont="1" applyBorder="1" applyAlignment="1">
      <alignment horizontal="center"/>
      <protection/>
    </xf>
    <xf numFmtId="164" fontId="36" fillId="0" borderId="33" xfId="57" applyFont="1" applyBorder="1" applyAlignment="1">
      <alignment horizontal="center" vertical="center"/>
      <protection/>
    </xf>
    <xf numFmtId="164" fontId="36" fillId="0" borderId="34" xfId="57" applyFont="1" applyBorder="1" applyAlignment="1">
      <alignment horizontal="center" vertical="center"/>
      <protection/>
    </xf>
    <xf numFmtId="0" fontId="36" fillId="0" borderId="35" xfId="5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style_col_headings" xfId="56"/>
    <cellStyle name="style_col_numbers" xfId="57"/>
    <cellStyle name="style_data" xfId="58"/>
    <cellStyle name="style_footnotes" xfId="59"/>
    <cellStyle name="style_stub_lines" xfId="60"/>
    <cellStyle name="style_titles" xfId="61"/>
    <cellStyle name="style_totals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5" customHeight="1"/>
  <cols>
    <col min="1" max="1" width="21.625" style="0" customWidth="1"/>
    <col min="2" max="6" width="12.125" style="0" customWidth="1"/>
  </cols>
  <sheetData>
    <row r="1" spans="1:6" s="1" customFormat="1" ht="13.5" customHeight="1">
      <c r="A1" s="20" t="s">
        <v>47</v>
      </c>
      <c r="B1" s="20"/>
      <c r="C1" s="20"/>
      <c r="D1" s="20"/>
      <c r="E1" s="20"/>
      <c r="F1" s="20"/>
    </row>
    <row r="2" spans="1:6" s="1" customFormat="1" ht="13.5" customHeight="1">
      <c r="A2" s="20" t="s">
        <v>55</v>
      </c>
      <c r="B2" s="20"/>
      <c r="C2" s="20"/>
      <c r="D2" s="20"/>
      <c r="E2" s="20"/>
      <c r="F2" s="20"/>
    </row>
    <row r="3" spans="1:6" s="2" customFormat="1" ht="9.75" customHeight="1" thickBot="1">
      <c r="A3" s="27" t="s">
        <v>25</v>
      </c>
      <c r="B3" s="27"/>
      <c r="C3" s="27"/>
      <c r="D3" s="27"/>
      <c r="E3" s="27"/>
      <c r="F3" s="27"/>
    </row>
    <row r="4" spans="1:6" s="11" customFormat="1" ht="12" customHeight="1" thickTop="1">
      <c r="A4" s="28" t="s">
        <v>24</v>
      </c>
      <c r="B4" s="41" t="s">
        <v>56</v>
      </c>
      <c r="C4" s="29" t="s">
        <v>26</v>
      </c>
      <c r="D4" s="30"/>
      <c r="E4" s="30"/>
      <c r="F4" s="56"/>
    </row>
    <row r="5" spans="1:6" s="11" customFormat="1" ht="9.75" customHeight="1">
      <c r="A5" s="31"/>
      <c r="B5" s="36"/>
      <c r="C5" s="33" t="s">
        <v>0</v>
      </c>
      <c r="D5" s="34" t="s">
        <v>57</v>
      </c>
      <c r="E5" s="35" t="s">
        <v>58</v>
      </c>
      <c r="F5" s="37" t="s">
        <v>21</v>
      </c>
    </row>
    <row r="6" spans="1:6" s="11" customFormat="1" ht="9.75" customHeight="1">
      <c r="A6" s="31"/>
      <c r="B6" s="36"/>
      <c r="C6" s="32"/>
      <c r="D6" s="36"/>
      <c r="E6" s="37"/>
      <c r="F6" s="37"/>
    </row>
    <row r="7" spans="1:6" s="11" customFormat="1" ht="9.75" customHeight="1">
      <c r="A7" s="31"/>
      <c r="B7" s="39"/>
      <c r="C7" s="38"/>
      <c r="D7" s="39"/>
      <c r="E7" s="40"/>
      <c r="F7" s="37"/>
    </row>
    <row r="8" spans="1:6" s="11" customFormat="1" ht="9.75" customHeight="1">
      <c r="A8" s="59"/>
      <c r="B8" s="43">
        <v>1</v>
      </c>
      <c r="C8" s="57">
        <v>2</v>
      </c>
      <c r="D8" s="57">
        <v>3</v>
      </c>
      <c r="E8" s="57">
        <v>4</v>
      </c>
      <c r="F8" s="58">
        <v>5</v>
      </c>
    </row>
    <row r="9" spans="1:6" s="12" customFormat="1" ht="12" customHeight="1">
      <c r="A9" s="46" t="str">
        <f>"1934"</f>
        <v>1934</v>
      </c>
      <c r="B9" s="47">
        <v>983970</v>
      </c>
      <c r="C9" s="47">
        <v>8655</v>
      </c>
      <c r="D9" s="48">
        <f>(C9/B9)*100</f>
        <v>0.8795999878045062</v>
      </c>
      <c r="E9" s="47">
        <v>2197941</v>
      </c>
      <c r="F9" s="49">
        <v>153763</v>
      </c>
    </row>
    <row r="10" spans="1:6" s="4" customFormat="1" ht="12" customHeight="1">
      <c r="A10" s="50" t="s">
        <v>1</v>
      </c>
      <c r="B10" s="44">
        <v>1172245</v>
      </c>
      <c r="C10" s="44">
        <v>9137</v>
      </c>
      <c r="D10" s="45">
        <f aca="true" t="shared" si="0" ref="D10:D47">(C10/B10)*100</f>
        <v>0.7794445700344211</v>
      </c>
      <c r="E10" s="44">
        <v>2084269</v>
      </c>
      <c r="F10" s="51">
        <v>195301</v>
      </c>
    </row>
    <row r="11" spans="1:6" s="4" customFormat="1" ht="12" customHeight="1">
      <c r="A11" s="50" t="s">
        <v>2</v>
      </c>
      <c r="B11" s="44">
        <v>1257290</v>
      </c>
      <c r="C11" s="44">
        <v>12010</v>
      </c>
      <c r="D11" s="45">
        <f t="shared" si="0"/>
        <v>0.955229103866252</v>
      </c>
      <c r="E11" s="44">
        <v>2561906</v>
      </c>
      <c r="F11" s="51">
        <v>305784</v>
      </c>
    </row>
    <row r="12" spans="1:6" s="4" customFormat="1" ht="12" customHeight="1">
      <c r="A12" s="50" t="str">
        <f>"1937"</f>
        <v>1937</v>
      </c>
      <c r="B12" s="44">
        <v>1237585</v>
      </c>
      <c r="C12" s="44">
        <v>13220</v>
      </c>
      <c r="D12" s="45">
        <f t="shared" si="0"/>
        <v>1.0682094563201718</v>
      </c>
      <c r="E12" s="44">
        <v>2844112</v>
      </c>
      <c r="F12" s="51">
        <v>314620</v>
      </c>
    </row>
    <row r="13" spans="1:6" s="5" customFormat="1" ht="12" customHeight="1">
      <c r="A13" s="50" t="str">
        <f>"1938"</f>
        <v>1938</v>
      </c>
      <c r="B13" s="44">
        <v>1181275</v>
      </c>
      <c r="C13" s="44">
        <v>12720</v>
      </c>
      <c r="D13" s="45">
        <f t="shared" si="0"/>
        <v>1.0768026073522254</v>
      </c>
      <c r="E13" s="44">
        <v>2564072</v>
      </c>
      <c r="F13" s="51">
        <v>276707</v>
      </c>
    </row>
    <row r="14" spans="1:8" s="6" customFormat="1" ht="12" customHeight="1">
      <c r="A14" s="50" t="str">
        <f>"1939"</f>
        <v>1939</v>
      </c>
      <c r="B14" s="44">
        <v>1205072</v>
      </c>
      <c r="C14" s="44">
        <v>12907</v>
      </c>
      <c r="D14" s="45">
        <f t="shared" si="0"/>
        <v>1.0710563352231237</v>
      </c>
      <c r="E14" s="44">
        <v>2441960</v>
      </c>
      <c r="F14" s="51">
        <v>250360</v>
      </c>
      <c r="H14" s="7"/>
    </row>
    <row r="15" spans="1:6" s="6" customFormat="1" ht="12" customHeight="1">
      <c r="A15" s="50" t="str">
        <f>"1940"</f>
        <v>1940</v>
      </c>
      <c r="B15" s="44">
        <v>1237186</v>
      </c>
      <c r="C15" s="44">
        <v>13336</v>
      </c>
      <c r="D15" s="45">
        <f t="shared" si="0"/>
        <v>1.0779300768033262</v>
      </c>
      <c r="E15" s="44">
        <v>2578314</v>
      </c>
      <c r="F15" s="51">
        <v>291758</v>
      </c>
    </row>
    <row r="16" spans="1:6" s="6" customFormat="1" ht="12" customHeight="1">
      <c r="A16" s="50" t="str">
        <f>"1941"</f>
        <v>1941</v>
      </c>
      <c r="B16" s="44">
        <v>1216855</v>
      </c>
      <c r="C16" s="44">
        <v>13493</v>
      </c>
      <c r="D16" s="45">
        <f t="shared" si="0"/>
        <v>1.108842055955722</v>
      </c>
      <c r="E16" s="44">
        <v>2550473</v>
      </c>
      <c r="F16" s="51">
        <v>308342</v>
      </c>
    </row>
    <row r="17" spans="1:6" s="5" customFormat="1" ht="12" customHeight="1">
      <c r="A17" s="50" t="str">
        <f>"1942"</f>
        <v>1942</v>
      </c>
      <c r="B17" s="44">
        <v>1211391</v>
      </c>
      <c r="C17" s="44">
        <v>12726</v>
      </c>
      <c r="D17" s="45">
        <f t="shared" si="0"/>
        <v>1.05052786424862</v>
      </c>
      <c r="E17" s="44">
        <v>2452340</v>
      </c>
      <c r="F17" s="51">
        <v>362164</v>
      </c>
    </row>
    <row r="18" spans="1:6" s="6" customFormat="1" ht="12" customHeight="1">
      <c r="A18" s="50" t="str">
        <f>"1943"</f>
        <v>1943</v>
      </c>
      <c r="B18" s="44">
        <v>1277009</v>
      </c>
      <c r="C18" s="44">
        <v>12154</v>
      </c>
      <c r="D18" s="45">
        <f t="shared" si="0"/>
        <v>0.9517552343014027</v>
      </c>
      <c r="E18" s="44">
        <v>2720000</v>
      </c>
      <c r="F18" s="51">
        <v>404638</v>
      </c>
    </row>
    <row r="19" spans="1:6" s="5" customFormat="1" ht="12" customHeight="1">
      <c r="A19" s="50" t="str">
        <f>"1944"</f>
        <v>1944</v>
      </c>
      <c r="B19" s="44">
        <v>1238917</v>
      </c>
      <c r="C19" s="44">
        <v>13869</v>
      </c>
      <c r="D19" s="45">
        <f t="shared" si="0"/>
        <v>1.1194454511480592</v>
      </c>
      <c r="E19" s="44">
        <v>3245624</v>
      </c>
      <c r="F19" s="51">
        <v>531052</v>
      </c>
    </row>
    <row r="20" spans="1:6" s="5" customFormat="1" ht="12" customHeight="1">
      <c r="A20" s="50" t="str">
        <f>"1946"</f>
        <v>1946</v>
      </c>
      <c r="B20" s="44">
        <v>1239713</v>
      </c>
      <c r="C20" s="44">
        <v>18232</v>
      </c>
      <c r="D20" s="45">
        <f t="shared" si="0"/>
        <v>1.470662967961133</v>
      </c>
      <c r="E20" s="44">
        <v>3993298</v>
      </c>
      <c r="F20" s="51">
        <v>621966</v>
      </c>
    </row>
    <row r="21" spans="1:6" s="5" customFormat="1" ht="12" customHeight="1">
      <c r="A21" s="50" t="str">
        <f>"1947"</f>
        <v>1947</v>
      </c>
      <c r="B21" s="44">
        <v>1278856</v>
      </c>
      <c r="C21" s="44">
        <v>19742</v>
      </c>
      <c r="D21" s="45">
        <f t="shared" si="0"/>
        <v>1.5437234528359722</v>
      </c>
      <c r="E21" s="44">
        <v>4445326</v>
      </c>
      <c r="F21" s="51">
        <v>714707</v>
      </c>
    </row>
    <row r="22" spans="1:6" s="5" customFormat="1" ht="12" customHeight="1">
      <c r="A22" s="50" t="str">
        <f>"1948"</f>
        <v>1948</v>
      </c>
      <c r="B22" s="44">
        <v>1283601</v>
      </c>
      <c r="C22" s="44">
        <v>17469</v>
      </c>
      <c r="D22" s="45">
        <f t="shared" si="0"/>
        <v>1.3609369266617897</v>
      </c>
      <c r="E22" s="44">
        <v>4271852</v>
      </c>
      <c r="F22" s="51">
        <v>567421</v>
      </c>
    </row>
    <row r="23" spans="1:8" s="5" customFormat="1" ht="12" customHeight="1">
      <c r="A23" s="50" t="str">
        <f>"1949"</f>
        <v>1949</v>
      </c>
      <c r="B23" s="44">
        <v>1285684</v>
      </c>
      <c r="C23" s="44">
        <v>17411</v>
      </c>
      <c r="D23" s="45">
        <f t="shared" si="0"/>
        <v>1.3542207883119024</v>
      </c>
      <c r="E23" s="44">
        <v>4126358</v>
      </c>
      <c r="F23" s="51">
        <v>483520</v>
      </c>
      <c r="H23" s="17"/>
    </row>
    <row r="24" spans="1:8" s="5" customFormat="1" ht="12" customHeight="1">
      <c r="A24" s="50" t="str">
        <f>"1950"</f>
        <v>1950</v>
      </c>
      <c r="B24" s="44">
        <v>1304343</v>
      </c>
      <c r="C24" s="44">
        <v>18941</v>
      </c>
      <c r="D24" s="45">
        <f t="shared" si="0"/>
        <v>1.4521487062835465</v>
      </c>
      <c r="E24" s="44">
        <v>4655892</v>
      </c>
      <c r="F24" s="51">
        <v>577401</v>
      </c>
      <c r="H24" s="17"/>
    </row>
    <row r="25" spans="1:8" s="5" customFormat="1" ht="12" customHeight="1">
      <c r="A25" s="50" t="str">
        <f>"1953"</f>
        <v>1953</v>
      </c>
      <c r="B25" s="44">
        <v>1237741</v>
      </c>
      <c r="C25" s="44">
        <v>24997</v>
      </c>
      <c r="D25" s="45">
        <f t="shared" si="0"/>
        <v>2.0195662905244314</v>
      </c>
      <c r="E25" s="44">
        <v>6287867</v>
      </c>
      <c r="F25" s="51">
        <v>778504</v>
      </c>
      <c r="H25" s="17"/>
    </row>
    <row r="26" spans="1:8" s="5" customFormat="1" ht="12" customHeight="1">
      <c r="A26" s="50" t="str">
        <f>"1954"</f>
        <v>1954</v>
      </c>
      <c r="B26" s="44">
        <v>1332412</v>
      </c>
      <c r="C26" s="44">
        <v>25143</v>
      </c>
      <c r="D26" s="45">
        <f t="shared" si="0"/>
        <v>1.8870289369954638</v>
      </c>
      <c r="E26" s="44">
        <v>6387246</v>
      </c>
      <c r="F26" s="51">
        <v>778342</v>
      </c>
      <c r="H26" s="17"/>
    </row>
    <row r="27" spans="1:8" s="5" customFormat="1" ht="12" customHeight="1">
      <c r="A27" s="50" t="str">
        <f>"1956"</f>
        <v>1956</v>
      </c>
      <c r="B27" s="44">
        <v>1289193</v>
      </c>
      <c r="C27" s="44">
        <v>32131</v>
      </c>
      <c r="D27" s="45">
        <f t="shared" si="0"/>
        <v>2.4923343517999244</v>
      </c>
      <c r="E27" s="44">
        <v>8903611</v>
      </c>
      <c r="F27" s="51">
        <v>1176710</v>
      </c>
      <c r="H27" s="17"/>
    </row>
    <row r="28" spans="1:8" s="5" customFormat="1" ht="12" customHeight="1">
      <c r="A28" s="50" t="str">
        <f>"1958"</f>
        <v>1958</v>
      </c>
      <c r="B28" s="44">
        <v>1358375</v>
      </c>
      <c r="C28" s="44">
        <v>38515</v>
      </c>
      <c r="D28" s="45">
        <f t="shared" si="0"/>
        <v>2.835373148062943</v>
      </c>
      <c r="E28" s="44">
        <v>9995884</v>
      </c>
      <c r="F28" s="51">
        <v>1185620</v>
      </c>
      <c r="H28" s="17"/>
    </row>
    <row r="29" spans="1:8" s="5" customFormat="1" ht="12" customHeight="1">
      <c r="A29" s="50" t="str">
        <f>"1960"</f>
        <v>1960</v>
      </c>
      <c r="B29" s="44">
        <v>1426148</v>
      </c>
      <c r="C29" s="44">
        <v>45439</v>
      </c>
      <c r="D29" s="45">
        <f t="shared" si="0"/>
        <v>3.1861349593450328</v>
      </c>
      <c r="E29" s="44">
        <v>12733459</v>
      </c>
      <c r="F29" s="51">
        <v>1618548</v>
      </c>
      <c r="H29" s="17"/>
    </row>
    <row r="30" spans="1:8" s="5" customFormat="1" ht="12" customHeight="1">
      <c r="A30" s="50" t="str">
        <f>"1962"</f>
        <v>1962</v>
      </c>
      <c r="B30" s="44">
        <v>1483846</v>
      </c>
      <c r="C30" s="44">
        <v>55207</v>
      </c>
      <c r="D30" s="45">
        <f t="shared" si="0"/>
        <v>3.720534341164784</v>
      </c>
      <c r="E30" s="44">
        <v>14713504</v>
      </c>
      <c r="F30" s="51">
        <v>1840972</v>
      </c>
      <c r="H30" s="17"/>
    </row>
    <row r="31" spans="1:8" s="5" customFormat="1" ht="12" customHeight="1">
      <c r="A31" s="50" t="str">
        <f>"1965"</f>
        <v>1965</v>
      </c>
      <c r="B31" s="44">
        <v>1578813</v>
      </c>
      <c r="C31" s="44">
        <v>67404</v>
      </c>
      <c r="D31" s="45">
        <f t="shared" si="0"/>
        <v>4.269283316010193</v>
      </c>
      <c r="E31" s="44">
        <v>18820065</v>
      </c>
      <c r="F31" s="51">
        <v>2414310</v>
      </c>
      <c r="H31" s="17"/>
    </row>
    <row r="32" spans="1:8" s="5" customFormat="1" ht="12" customHeight="1">
      <c r="A32" s="50" t="str">
        <f>"1969"</f>
        <v>1969</v>
      </c>
      <c r="B32" s="44">
        <v>1796055</v>
      </c>
      <c r="C32" s="44">
        <v>93424</v>
      </c>
      <c r="D32" s="45">
        <f t="shared" si="0"/>
        <v>5.20162244474696</v>
      </c>
      <c r="E32" s="44">
        <v>23459524</v>
      </c>
      <c r="F32" s="51">
        <v>2999965</v>
      </c>
      <c r="H32" s="17"/>
    </row>
    <row r="33" spans="1:8" s="5" customFormat="1" ht="12" customHeight="1">
      <c r="A33" s="50" t="str">
        <f>"1972"</f>
        <v>1972</v>
      </c>
      <c r="B33" s="44">
        <v>1854146</v>
      </c>
      <c r="C33" s="44">
        <v>120761</v>
      </c>
      <c r="D33" s="45">
        <f t="shared" si="0"/>
        <v>6.513025403608993</v>
      </c>
      <c r="E33" s="44">
        <v>33293565</v>
      </c>
      <c r="F33" s="51">
        <v>4153250</v>
      </c>
      <c r="H33" s="17"/>
    </row>
    <row r="34" spans="1:8" s="5" customFormat="1" ht="12" customHeight="1">
      <c r="A34" s="50" t="str">
        <f>"1976"</f>
        <v>1976</v>
      </c>
      <c r="B34" s="44">
        <v>1819107</v>
      </c>
      <c r="C34" s="44">
        <v>139115</v>
      </c>
      <c r="D34" s="45">
        <f t="shared" si="0"/>
        <v>7.647433603410904</v>
      </c>
      <c r="E34" s="44">
        <v>40578379</v>
      </c>
      <c r="F34" s="51">
        <v>4979112</v>
      </c>
      <c r="H34" s="17"/>
    </row>
    <row r="35" spans="1:8" s="6" customFormat="1" ht="12" customHeight="1">
      <c r="A35" s="50" t="s">
        <v>3</v>
      </c>
      <c r="B35" s="44">
        <v>1897820</v>
      </c>
      <c r="C35" s="44">
        <v>34426</v>
      </c>
      <c r="D35" s="45">
        <f t="shared" si="0"/>
        <v>1.81397603566197</v>
      </c>
      <c r="E35" s="44">
        <v>31903845</v>
      </c>
      <c r="F35" s="51">
        <v>4937216</v>
      </c>
      <c r="H35" s="17"/>
    </row>
    <row r="36" spans="1:6" s="5" customFormat="1" ht="12" customHeight="1">
      <c r="A36" s="50" t="s">
        <v>4</v>
      </c>
      <c r="B36" s="44">
        <v>1945913</v>
      </c>
      <c r="C36" s="44">
        <v>34899</v>
      </c>
      <c r="D36" s="45">
        <f t="shared" si="0"/>
        <v>1.7934511974584681</v>
      </c>
      <c r="E36" s="44">
        <v>33434470</v>
      </c>
      <c r="F36" s="51">
        <v>5073787</v>
      </c>
    </row>
    <row r="37" spans="1:6" s="5" customFormat="1" ht="12" customHeight="1">
      <c r="A37" s="50" t="s">
        <v>5</v>
      </c>
      <c r="B37" s="44">
        <v>1968128</v>
      </c>
      <c r="C37" s="44">
        <v>30436</v>
      </c>
      <c r="D37" s="45">
        <f t="shared" si="0"/>
        <v>1.5464441337148802</v>
      </c>
      <c r="E37" s="44">
        <v>34201557</v>
      </c>
      <c r="F37" s="51">
        <v>5012750</v>
      </c>
    </row>
    <row r="38" spans="1:6" s="5" customFormat="1" ht="12" customHeight="1">
      <c r="A38" s="50" t="s">
        <v>6</v>
      </c>
      <c r="B38" s="44">
        <v>2015070</v>
      </c>
      <c r="C38" s="44">
        <v>22326</v>
      </c>
      <c r="D38" s="45">
        <f t="shared" si="0"/>
        <v>1.1079515848084682</v>
      </c>
      <c r="E38" s="44">
        <v>35168822</v>
      </c>
      <c r="F38" s="51">
        <v>6044292</v>
      </c>
    </row>
    <row r="39" spans="1:6" s="5" customFormat="1" ht="12" customHeight="1">
      <c r="A39" s="50" t="s">
        <v>7</v>
      </c>
      <c r="B39" s="44">
        <v>2033978</v>
      </c>
      <c r="C39" s="44">
        <v>21923</v>
      </c>
      <c r="D39" s="45">
        <f t="shared" si="0"/>
        <v>1.077838600024189</v>
      </c>
      <c r="E39" s="44">
        <v>37799304</v>
      </c>
      <c r="F39" s="51">
        <v>6276800</v>
      </c>
    </row>
    <row r="40" spans="1:6" s="5" customFormat="1" ht="12" customHeight="1">
      <c r="A40" s="50" t="s">
        <v>8</v>
      </c>
      <c r="B40" s="44">
        <v>2053084</v>
      </c>
      <c r="C40" s="44">
        <v>18157</v>
      </c>
      <c r="D40" s="45">
        <f t="shared" si="0"/>
        <v>0.8843768691393046</v>
      </c>
      <c r="E40" s="44">
        <v>40907217</v>
      </c>
      <c r="F40" s="51">
        <v>6392989</v>
      </c>
    </row>
    <row r="41" spans="1:6" s="5" customFormat="1" ht="12" customHeight="1">
      <c r="A41" s="50" t="s">
        <v>9</v>
      </c>
      <c r="B41" s="44">
        <v>2096704</v>
      </c>
      <c r="C41" s="44">
        <v>20864</v>
      </c>
      <c r="D41" s="45">
        <f t="shared" si="0"/>
        <v>0.9950856200970667</v>
      </c>
      <c r="E41" s="44">
        <v>43413056</v>
      </c>
      <c r="F41" s="51">
        <v>7432376</v>
      </c>
    </row>
    <row r="42" spans="1:6" s="5" customFormat="1" ht="12" customHeight="1">
      <c r="A42" s="50" t="s">
        <v>10</v>
      </c>
      <c r="B42" s="44">
        <v>2079035</v>
      </c>
      <c r="C42" s="44">
        <v>23096</v>
      </c>
      <c r="D42" s="45">
        <f t="shared" si="0"/>
        <v>1.110900008898359</v>
      </c>
      <c r="E42" s="44">
        <v>51062975</v>
      </c>
      <c r="F42" s="51">
        <v>8953181</v>
      </c>
    </row>
    <row r="43" spans="1:6" s="5" customFormat="1" ht="12" customHeight="1">
      <c r="A43" s="50" t="s">
        <v>11</v>
      </c>
      <c r="B43" s="44">
        <v>2079034</v>
      </c>
      <c r="C43" s="44">
        <v>24647</v>
      </c>
      <c r="D43" s="45">
        <f t="shared" si="0"/>
        <v>1.185502497794649</v>
      </c>
      <c r="E43" s="44">
        <v>53698028</v>
      </c>
      <c r="F43" s="51">
        <v>9217499</v>
      </c>
    </row>
    <row r="44" spans="1:6" s="5" customFormat="1" ht="12" customHeight="1">
      <c r="A44" s="50" t="s">
        <v>12</v>
      </c>
      <c r="B44" s="44">
        <v>2101746</v>
      </c>
      <c r="C44" s="44">
        <v>26680</v>
      </c>
      <c r="D44" s="45">
        <f t="shared" si="0"/>
        <v>1.2694207577890002</v>
      </c>
      <c r="E44" s="44">
        <v>55363655</v>
      </c>
      <c r="F44" s="51">
        <v>9617366</v>
      </c>
    </row>
    <row r="45" spans="1:6" s="5" customFormat="1" ht="12" customHeight="1">
      <c r="A45" s="50" t="s">
        <v>13</v>
      </c>
      <c r="B45" s="44">
        <v>2111617</v>
      </c>
      <c r="C45" s="44">
        <v>27235</v>
      </c>
      <c r="D45" s="45">
        <f t="shared" si="0"/>
        <v>1.2897698777761308</v>
      </c>
      <c r="E45" s="44">
        <v>59707135</v>
      </c>
      <c r="F45" s="51">
        <v>10474949</v>
      </c>
    </row>
    <row r="46" spans="1:6" s="5" customFormat="1" ht="12" customHeight="1">
      <c r="A46" s="50" t="s">
        <v>14</v>
      </c>
      <c r="B46" s="44">
        <v>2204366</v>
      </c>
      <c r="C46" s="44">
        <v>32062</v>
      </c>
      <c r="D46" s="45">
        <f t="shared" si="0"/>
        <v>1.4544771603263704</v>
      </c>
      <c r="E46" s="44">
        <v>72047377</v>
      </c>
      <c r="F46" s="51">
        <v>12559769</v>
      </c>
    </row>
    <row r="47" spans="1:6" s="5" customFormat="1" ht="12" customHeight="1">
      <c r="A47" s="50" t="s">
        <v>15</v>
      </c>
      <c r="B47" s="44">
        <v>2216736</v>
      </c>
      <c r="C47" s="44">
        <v>32565</v>
      </c>
      <c r="D47" s="45">
        <f t="shared" si="0"/>
        <v>1.469051795071673</v>
      </c>
      <c r="E47" s="44">
        <v>69492783</v>
      </c>
      <c r="F47" s="51">
        <v>12312421</v>
      </c>
    </row>
    <row r="48" spans="1:6" s="5" customFormat="1" ht="12" customHeight="1">
      <c r="A48" s="50" t="s">
        <v>16</v>
      </c>
      <c r="B48" s="44">
        <v>2252471</v>
      </c>
      <c r="C48" s="44">
        <v>36651</v>
      </c>
      <c r="D48" s="45">
        <f aca="true" t="shared" si="1" ref="D48:D53">(C48/B48)*100</f>
        <v>1.6271463650364422</v>
      </c>
      <c r="E48" s="44">
        <v>78756293</v>
      </c>
      <c r="F48" s="51">
        <v>14259048</v>
      </c>
    </row>
    <row r="49" spans="1:6" s="5" customFormat="1" ht="12" customHeight="1">
      <c r="A49" s="50" t="s">
        <v>17</v>
      </c>
      <c r="B49" s="44">
        <v>2314254</v>
      </c>
      <c r="C49" s="44">
        <v>41714</v>
      </c>
      <c r="D49" s="45">
        <f t="shared" si="1"/>
        <v>1.802481490795738</v>
      </c>
      <c r="E49" s="44">
        <v>95003317</v>
      </c>
      <c r="F49" s="51">
        <v>16336256</v>
      </c>
    </row>
    <row r="50" spans="1:6" s="5" customFormat="1" ht="12" customHeight="1">
      <c r="A50" s="50" t="s">
        <v>18</v>
      </c>
      <c r="B50" s="44">
        <v>2258366</v>
      </c>
      <c r="C50" s="44">
        <v>47800</v>
      </c>
      <c r="D50" s="45">
        <f t="shared" si="1"/>
        <v>2.11657454991795</v>
      </c>
      <c r="E50" s="44">
        <v>104860580</v>
      </c>
      <c r="F50" s="51">
        <v>19957705</v>
      </c>
    </row>
    <row r="51" spans="1:6" s="5" customFormat="1" ht="12" customHeight="1">
      <c r="A51" s="50" t="s">
        <v>19</v>
      </c>
      <c r="B51" s="44">
        <v>2282055</v>
      </c>
      <c r="C51" s="44">
        <v>49913</v>
      </c>
      <c r="D51" s="45">
        <f t="shared" si="1"/>
        <v>2.1871953129964</v>
      </c>
      <c r="E51" s="44">
        <v>117965303</v>
      </c>
      <c r="F51" s="51">
        <v>22676230</v>
      </c>
    </row>
    <row r="52" spans="1:6" s="5" customFormat="1" ht="12" customHeight="1">
      <c r="A52" s="50" t="s">
        <v>20</v>
      </c>
      <c r="B52" s="44">
        <v>2336840</v>
      </c>
      <c r="C52" s="44">
        <v>53819</v>
      </c>
      <c r="D52" s="45">
        <f t="shared" si="1"/>
        <v>2.303067390150802</v>
      </c>
      <c r="E52" s="44">
        <v>135076422</v>
      </c>
      <c r="F52" s="51">
        <v>24809821</v>
      </c>
    </row>
    <row r="53" spans="1:6" s="5" customFormat="1" ht="12" customHeight="1">
      <c r="A53" s="50" t="s">
        <v>22</v>
      </c>
      <c r="B53" s="44">
        <v>2349361</v>
      </c>
      <c r="C53" s="44">
        <v>51159</v>
      </c>
      <c r="D53" s="45">
        <f t="shared" si="1"/>
        <v>2.177570837346836</v>
      </c>
      <c r="E53" s="44">
        <v>126095812</v>
      </c>
      <c r="F53" s="51">
        <v>24032595</v>
      </c>
    </row>
    <row r="54" spans="1:6" s="5" customFormat="1" ht="12" customHeight="1">
      <c r="A54" s="50" t="s">
        <v>49</v>
      </c>
      <c r="B54" s="44">
        <v>2363100</v>
      </c>
      <c r="C54" s="44">
        <v>50456</v>
      </c>
      <c r="D54" s="45">
        <v>2.14</v>
      </c>
      <c r="E54" s="44">
        <v>129638497</v>
      </c>
      <c r="F54" s="51">
        <v>23744158</v>
      </c>
    </row>
    <row r="55" spans="1:6" s="5" customFormat="1" ht="12" customHeight="1">
      <c r="A55" s="50" t="s">
        <v>23</v>
      </c>
      <c r="B55" s="44">
        <v>2389533</v>
      </c>
      <c r="C55" s="44">
        <v>28074</v>
      </c>
      <c r="D55" s="45">
        <v>1.17</v>
      </c>
      <c r="E55" s="44">
        <v>105339413</v>
      </c>
      <c r="F55" s="51">
        <v>18841122</v>
      </c>
    </row>
    <row r="56" spans="1:6" s="5" customFormat="1" ht="12" customHeight="1">
      <c r="A56" s="50" t="s">
        <v>30</v>
      </c>
      <c r="B56" s="44">
        <v>2394749</v>
      </c>
      <c r="C56" s="44">
        <v>27309</v>
      </c>
      <c r="D56" s="45">
        <v>1.14</v>
      </c>
      <c r="E56" s="44">
        <v>90429009</v>
      </c>
      <c r="F56" s="51">
        <v>18709021</v>
      </c>
    </row>
    <row r="57" spans="1:6" s="5" customFormat="1" ht="12" customHeight="1">
      <c r="A57" s="50" t="s">
        <v>48</v>
      </c>
      <c r="B57" s="44">
        <v>2344354</v>
      </c>
      <c r="C57" s="44">
        <v>19294</v>
      </c>
      <c r="D57" s="45">
        <v>0.82</v>
      </c>
      <c r="E57" s="44">
        <v>102077964</v>
      </c>
      <c r="F57" s="51">
        <v>22219722</v>
      </c>
    </row>
    <row r="58" spans="1:6" s="5" customFormat="1" ht="12" customHeight="1">
      <c r="A58" s="50" t="s">
        <v>51</v>
      </c>
      <c r="B58" s="44">
        <v>2394516</v>
      </c>
      <c r="C58" s="44">
        <v>23291</v>
      </c>
      <c r="D58" s="45">
        <v>0.97</v>
      </c>
      <c r="E58" s="44">
        <v>121213977</v>
      </c>
      <c r="F58" s="51">
        <v>25646660</v>
      </c>
    </row>
    <row r="59" spans="1:6" s="5" customFormat="1" ht="12" customHeight="1">
      <c r="A59" s="52" t="s">
        <v>52</v>
      </c>
      <c r="B59" s="53">
        <v>2373218</v>
      </c>
      <c r="C59" s="53">
        <v>15449</v>
      </c>
      <c r="D59" s="54">
        <v>0.65</v>
      </c>
      <c r="E59" s="53">
        <v>107327756</v>
      </c>
      <c r="F59" s="55">
        <v>21795615</v>
      </c>
    </row>
    <row r="60" spans="1:256" s="5" customFormat="1" ht="9.75" customHeight="1">
      <c r="A60" s="42" t="s">
        <v>50</v>
      </c>
      <c r="B60" s="19"/>
      <c r="C60" s="19"/>
      <c r="D60" s="19"/>
      <c r="E60" s="19"/>
      <c r="F60" s="19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14" s="23" customFormat="1" ht="9" customHeight="1">
      <c r="A61" s="10" t="s">
        <v>39</v>
      </c>
      <c r="B61" s="21"/>
      <c r="C61" s="3"/>
      <c r="D61" s="3"/>
      <c r="E61" s="3"/>
      <c r="F61" s="3"/>
      <c r="G61" s="22"/>
      <c r="H61" s="22"/>
      <c r="I61" s="22"/>
      <c r="J61" s="22"/>
      <c r="K61" s="22"/>
      <c r="L61" s="22"/>
      <c r="M61" s="22"/>
      <c r="N61" s="22"/>
    </row>
    <row r="62" spans="1:6" s="22" customFormat="1" ht="9" customHeight="1">
      <c r="A62" s="16" t="s">
        <v>27</v>
      </c>
      <c r="B62" s="21"/>
      <c r="C62" s="3"/>
      <c r="D62" s="3"/>
      <c r="E62" s="3"/>
      <c r="F62" s="3"/>
    </row>
    <row r="63" spans="1:14" s="26" customFormat="1" ht="9" customHeight="1">
      <c r="A63" s="10" t="s">
        <v>40</v>
      </c>
      <c r="B63" s="21"/>
      <c r="C63" s="24"/>
      <c r="D63" s="24"/>
      <c r="E63" s="24"/>
      <c r="F63" s="8"/>
      <c r="G63" s="25"/>
      <c r="H63" s="25"/>
      <c r="I63" s="25"/>
      <c r="J63" s="25"/>
      <c r="K63" s="25"/>
      <c r="L63" s="25"/>
      <c r="M63" s="25"/>
      <c r="N63" s="25"/>
    </row>
    <row r="64" spans="1:14" s="26" customFormat="1" ht="9" customHeight="1">
      <c r="A64" s="16" t="s">
        <v>33</v>
      </c>
      <c r="B64" s="21"/>
      <c r="C64" s="24"/>
      <c r="D64" s="24"/>
      <c r="E64" s="24"/>
      <c r="F64" s="8"/>
      <c r="G64" s="25"/>
      <c r="H64" s="25"/>
      <c r="I64" s="25"/>
      <c r="J64" s="25"/>
      <c r="K64" s="25"/>
      <c r="L64" s="25"/>
      <c r="M64" s="25"/>
      <c r="N64" s="25"/>
    </row>
    <row r="65" spans="1:14" s="26" customFormat="1" ht="9" customHeight="1">
      <c r="A65" s="16" t="s">
        <v>34</v>
      </c>
      <c r="B65" s="21"/>
      <c r="C65" s="24"/>
      <c r="D65" s="24"/>
      <c r="E65" s="24"/>
      <c r="F65" s="8"/>
      <c r="G65" s="25"/>
      <c r="H65" s="25"/>
      <c r="I65" s="25"/>
      <c r="J65" s="25"/>
      <c r="K65" s="25"/>
      <c r="L65" s="25"/>
      <c r="M65" s="25"/>
      <c r="N65" s="25"/>
    </row>
    <row r="66" spans="1:2" s="21" customFormat="1" ht="9" customHeight="1">
      <c r="A66" s="10" t="s">
        <v>41</v>
      </c>
      <c r="B66" s="9"/>
    </row>
    <row r="67" spans="1:2" s="21" customFormat="1" ht="9" customHeight="1">
      <c r="A67" s="10" t="s">
        <v>42</v>
      </c>
      <c r="B67" s="9"/>
    </row>
    <row r="68" s="21" customFormat="1" ht="9" customHeight="1">
      <c r="A68" s="10" t="s">
        <v>43</v>
      </c>
    </row>
    <row r="69" s="21" customFormat="1" ht="9" customHeight="1">
      <c r="A69" s="16" t="s">
        <v>28</v>
      </c>
    </row>
    <row r="70" s="21" customFormat="1" ht="9" customHeight="1">
      <c r="A70" s="16" t="s">
        <v>36</v>
      </c>
    </row>
    <row r="71" s="21" customFormat="1" ht="9" customHeight="1">
      <c r="A71" s="16" t="s">
        <v>37</v>
      </c>
    </row>
    <row r="72" s="21" customFormat="1" ht="9" customHeight="1">
      <c r="A72" s="16" t="s">
        <v>38</v>
      </c>
    </row>
    <row r="73" s="21" customFormat="1" ht="9" customHeight="1">
      <c r="A73" s="10" t="s">
        <v>32</v>
      </c>
    </row>
    <row r="74" s="21" customFormat="1" ht="9" customHeight="1">
      <c r="A74" s="16" t="s">
        <v>31</v>
      </c>
    </row>
    <row r="75" s="21" customFormat="1" ht="9" customHeight="1">
      <c r="A75" s="16" t="s">
        <v>29</v>
      </c>
    </row>
    <row r="76" s="21" customFormat="1" ht="9" customHeight="1">
      <c r="A76" s="10" t="s">
        <v>35</v>
      </c>
    </row>
    <row r="77" s="21" customFormat="1" ht="9" customHeight="1">
      <c r="A77" s="15" t="s">
        <v>46</v>
      </c>
    </row>
    <row r="78" s="21" customFormat="1" ht="9" customHeight="1">
      <c r="A78" s="14" t="s">
        <v>44</v>
      </c>
    </row>
    <row r="79" s="21" customFormat="1" ht="9" customHeight="1">
      <c r="A79" s="14" t="s">
        <v>45</v>
      </c>
    </row>
    <row r="80" s="21" customFormat="1" ht="9" customHeight="1">
      <c r="A80" s="14" t="s">
        <v>53</v>
      </c>
    </row>
    <row r="81" s="21" customFormat="1" ht="9" customHeight="1">
      <c r="A81" s="14" t="s">
        <v>54</v>
      </c>
    </row>
    <row r="82" ht="15" customHeight="1">
      <c r="A82" s="13"/>
    </row>
  </sheetData>
  <sheetProtection/>
  <mergeCells count="10">
    <mergeCell ref="A4:A8"/>
    <mergeCell ref="F5:F7"/>
    <mergeCell ref="A1:F1"/>
    <mergeCell ref="A2:F2"/>
    <mergeCell ref="A3:F3"/>
    <mergeCell ref="B4:B7"/>
    <mergeCell ref="C4:F4"/>
    <mergeCell ref="C5:C7"/>
    <mergeCell ref="D5:D7"/>
    <mergeCell ref="E5:E7"/>
  </mergeCells>
  <printOptions/>
  <pageMargins left="0.8" right="0.8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Valued Customer</dc:creator>
  <cp:keywords/>
  <dc:description/>
  <cp:lastModifiedBy>bgraub00</cp:lastModifiedBy>
  <cp:lastPrinted>2007-06-11T18:58:31Z</cp:lastPrinted>
  <dcterms:created xsi:type="dcterms:W3CDTF">2001-05-03T19:13:35Z</dcterms:created>
  <dcterms:modified xsi:type="dcterms:W3CDTF">2010-01-12T20:50:02Z</dcterms:modified>
  <cp:category/>
  <cp:version/>
  <cp:contentType/>
  <cp:contentStatus/>
</cp:coreProperties>
</file>