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63501\Desktop\SCSEM Package 3-24-16 540PM\UNIX-Linux\"/>
    </mc:Choice>
  </mc:AlternateContent>
  <bookViews>
    <workbookView xWindow="-25368" yWindow="1728" windowWidth="20736" windowHeight="11352" tabRatio="801"/>
  </bookViews>
  <sheets>
    <sheet name="Dashboard" sheetId="5" r:id="rId1"/>
    <sheet name="Results" sheetId="4" r:id="rId2"/>
    <sheet name="Instructions" sheetId="6" r:id="rId3"/>
    <sheet name="Gen Test Cases" sheetId="9" r:id="rId4"/>
    <sheet name="OL5 Test Cases" sheetId="10" r:id="rId5"/>
    <sheet name="OL6 Test Cases" sheetId="2" r:id="rId6"/>
    <sheet name="Change Log" sheetId="7" r:id="rId7"/>
    <sheet name="Appendix" sheetId="8" r:id="rId8"/>
    <sheet name="Issue Code Table" sheetId="11" r:id="rId9"/>
  </sheets>
  <definedNames>
    <definedName name="_xlnm._FilterDatabase" localSheetId="7" hidden="1">Appendix!#REF!</definedName>
    <definedName name="_xlnm._FilterDatabase" localSheetId="3" hidden="1">'Gen Test Cases'!$A$2:$K$2</definedName>
    <definedName name="_xlnm._FilterDatabase" localSheetId="4" hidden="1">'OL5 Test Cases'!$A$2:$S$2</definedName>
    <definedName name="_xlnm._FilterDatabase" localSheetId="5" hidden="1">'OL6 Test Cases'!$A$2:$S$2</definedName>
  </definedNames>
  <calcPr calcId="152511"/>
</workbook>
</file>

<file path=xl/calcChain.xml><?xml version="1.0" encoding="utf-8"?>
<calcChain xmlns="http://schemas.openxmlformats.org/spreadsheetml/2006/main">
  <c r="D32" i="4" l="1"/>
  <c r="K41" i="4"/>
  <c r="K40" i="4"/>
  <c r="K37" i="4"/>
  <c r="K36" i="4"/>
  <c r="K22" i="4"/>
  <c r="K21" i="4"/>
  <c r="K18" i="4"/>
  <c r="K17" i="4"/>
  <c r="D13" i="4"/>
  <c r="AA4" i="2" l="1"/>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3" i="2"/>
  <c r="AA4" i="10"/>
  <c r="AA5" i="10"/>
  <c r="AA6" i="10"/>
  <c r="AA7" i="10"/>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53" i="10"/>
  <c r="AA54" i="10"/>
  <c r="AA55" i="10"/>
  <c r="AA56" i="10"/>
  <c r="AA57" i="10"/>
  <c r="AA58" i="10"/>
  <c r="AA59" i="10"/>
  <c r="AA60" i="10"/>
  <c r="AA61" i="10"/>
  <c r="AA62" i="10"/>
  <c r="AA63" i="10"/>
  <c r="AA64" i="10"/>
  <c r="AA65" i="10"/>
  <c r="AA66" i="10"/>
  <c r="AA67" i="10"/>
  <c r="AA68" i="10"/>
  <c r="AA69" i="10"/>
  <c r="AA70" i="10"/>
  <c r="AA71" i="10"/>
  <c r="AA72" i="10"/>
  <c r="AA73" i="10"/>
  <c r="AA74" i="10"/>
  <c r="AA75" i="10"/>
  <c r="AA76" i="10"/>
  <c r="AA77" i="10"/>
  <c r="AA78" i="10"/>
  <c r="AA79" i="10"/>
  <c r="AA80" i="10"/>
  <c r="AA81" i="10"/>
  <c r="AA82" i="10"/>
  <c r="AA83" i="10"/>
  <c r="AA84" i="10"/>
  <c r="AA85" i="10"/>
  <c r="AA86" i="10"/>
  <c r="AA87" i="10"/>
  <c r="AA88" i="10"/>
  <c r="AA89" i="10"/>
  <c r="AA90" i="10"/>
  <c r="AA91" i="10"/>
  <c r="AA92" i="10"/>
  <c r="AA93" i="10"/>
  <c r="AA94" i="10"/>
  <c r="AA95" i="10"/>
  <c r="AA96" i="10"/>
  <c r="AA97" i="10"/>
  <c r="AA98" i="10"/>
  <c r="AA99" i="10"/>
  <c r="AA100" i="10"/>
  <c r="AA101" i="10"/>
  <c r="AA102" i="10"/>
  <c r="AA103" i="10"/>
  <c r="AA104" i="10"/>
  <c r="AA105" i="10"/>
  <c r="AA106" i="10"/>
  <c r="AA107" i="10"/>
  <c r="AA108" i="10"/>
  <c r="AA109" i="10"/>
  <c r="AA110" i="10"/>
  <c r="AA111" i="10"/>
  <c r="AA112" i="10"/>
  <c r="AA113" i="10"/>
  <c r="AA114" i="10"/>
  <c r="AA115" i="10"/>
  <c r="AA116" i="10"/>
  <c r="AA117" i="10"/>
  <c r="AA118" i="10"/>
  <c r="AA119" i="10"/>
  <c r="AA120" i="10"/>
  <c r="AA121" i="10"/>
  <c r="AA122" i="10"/>
  <c r="AA123" i="10"/>
  <c r="AA124" i="10"/>
  <c r="AA125" i="10"/>
  <c r="AA126" i="10"/>
  <c r="AA127" i="10"/>
  <c r="AA128" i="10"/>
  <c r="AA129" i="10"/>
  <c r="AA130" i="10"/>
  <c r="AA131" i="10"/>
  <c r="AA132" i="10"/>
  <c r="AA133" i="10"/>
  <c r="AA134" i="10"/>
  <c r="AA135" i="10"/>
  <c r="AA136" i="10"/>
  <c r="AA137" i="10"/>
  <c r="AA138" i="10"/>
  <c r="AA139" i="10"/>
  <c r="AA140" i="10"/>
  <c r="AA141" i="10"/>
  <c r="AA142" i="10"/>
  <c r="AA143" i="10"/>
  <c r="AA144" i="10"/>
  <c r="AA145" i="10"/>
  <c r="AA146" i="10"/>
  <c r="AA147" i="10"/>
  <c r="AA148" i="10"/>
  <c r="AA149" i="10"/>
  <c r="AA150" i="10"/>
  <c r="AA151" i="10"/>
  <c r="AA152" i="10"/>
  <c r="AA153" i="10"/>
  <c r="AA154" i="10"/>
  <c r="AA155" i="10"/>
  <c r="AA156" i="10"/>
  <c r="AA157" i="10"/>
  <c r="AA158" i="10"/>
  <c r="AA159" i="10"/>
  <c r="AA160" i="10"/>
  <c r="AA161" i="10"/>
  <c r="AA162" i="10"/>
  <c r="AA163" i="10"/>
  <c r="AA164" i="10"/>
  <c r="AA165" i="10"/>
  <c r="AA166" i="10"/>
  <c r="AA167" i="10"/>
  <c r="AA168" i="10"/>
  <c r="AA169" i="10"/>
  <c r="AA170" i="10"/>
  <c r="AA171" i="10"/>
  <c r="AA172" i="10"/>
  <c r="AA173" i="10"/>
  <c r="AA174" i="10"/>
  <c r="AA175" i="10"/>
  <c r="AA176" i="10"/>
  <c r="AA177" i="10"/>
  <c r="AA178" i="10"/>
  <c r="AA179" i="10"/>
  <c r="AA180" i="10"/>
  <c r="AA181" i="10"/>
  <c r="AA182" i="10"/>
  <c r="AA3" i="10"/>
  <c r="AA4" i="9"/>
  <c r="AA5" i="9"/>
  <c r="AA6" i="9"/>
  <c r="AA7" i="9"/>
  <c r="AA8" i="9"/>
  <c r="AA9" i="9"/>
  <c r="AA3" i="9"/>
  <c r="J21" i="4" l="1"/>
  <c r="J40" i="4"/>
  <c r="D37" i="4"/>
  <c r="I37" i="4" s="1"/>
  <c r="D38" i="4"/>
  <c r="I38" i="4" s="1"/>
  <c r="D39" i="4"/>
  <c r="I39" i="4" s="1"/>
  <c r="D40" i="4"/>
  <c r="I40" i="4" s="1"/>
  <c r="D41" i="4"/>
  <c r="I41" i="4" s="1"/>
  <c r="D42" i="4"/>
  <c r="I42" i="4" s="1"/>
  <c r="D43" i="4"/>
  <c r="I43" i="4" s="1"/>
  <c r="D18" i="4"/>
  <c r="I18" i="4" s="1"/>
  <c r="D19" i="4"/>
  <c r="I19" i="4" s="1"/>
  <c r="D20" i="4"/>
  <c r="I20" i="4" s="1"/>
  <c r="D21" i="4"/>
  <c r="I21" i="4" s="1"/>
  <c r="D22" i="4"/>
  <c r="I22" i="4" s="1"/>
  <c r="E37" i="4"/>
  <c r="E39" i="4"/>
  <c r="E41" i="4"/>
  <c r="E18" i="4"/>
  <c r="E20" i="4"/>
  <c r="E22" i="4"/>
  <c r="F37" i="4"/>
  <c r="F38" i="4"/>
  <c r="F39" i="4"/>
  <c r="F40" i="4"/>
  <c r="F41" i="4"/>
  <c r="F42" i="4"/>
  <c r="F43" i="4"/>
  <c r="F18" i="4"/>
  <c r="F19" i="4"/>
  <c r="F20" i="4"/>
  <c r="F21" i="4"/>
  <c r="F22" i="4"/>
  <c r="C37" i="4"/>
  <c r="C38" i="4"/>
  <c r="C39" i="4"/>
  <c r="C40" i="4"/>
  <c r="C41" i="4"/>
  <c r="C42" i="4"/>
  <c r="C43" i="4"/>
  <c r="C18" i="4"/>
  <c r="C19" i="4"/>
  <c r="C20" i="4"/>
  <c r="C21" i="4"/>
  <c r="C22" i="4"/>
  <c r="E38" i="4"/>
  <c r="E40" i="4"/>
  <c r="E42" i="4"/>
  <c r="E43" i="4"/>
  <c r="E19" i="4"/>
  <c r="E21" i="4"/>
  <c r="O32" i="4"/>
  <c r="M32" i="4"/>
  <c r="F36" i="4"/>
  <c r="E36" i="4"/>
  <c r="D36" i="4"/>
  <c r="I36" i="4" s="1"/>
  <c r="C36" i="4"/>
  <c r="E32" i="4"/>
  <c r="C32" i="4"/>
  <c r="B32" i="4"/>
  <c r="F23" i="4"/>
  <c r="F24" i="4"/>
  <c r="F17" i="4"/>
  <c r="E23" i="4"/>
  <c r="E24" i="4"/>
  <c r="E17" i="4"/>
  <c r="D23" i="4"/>
  <c r="I23" i="4" s="1"/>
  <c r="D24" i="4"/>
  <c r="I24" i="4" s="1"/>
  <c r="D17" i="4"/>
  <c r="I17" i="4" s="1"/>
  <c r="C23" i="4"/>
  <c r="C24" i="4"/>
  <c r="C17" i="4"/>
  <c r="O13" i="4"/>
  <c r="M13" i="4"/>
  <c r="E13" i="4"/>
  <c r="C13" i="4"/>
  <c r="B13" i="4"/>
  <c r="H18" i="4" l="1"/>
  <c r="H38" i="4"/>
  <c r="H37" i="4"/>
  <c r="H40" i="4"/>
  <c r="H43" i="4"/>
  <c r="H39" i="4"/>
  <c r="H41" i="4"/>
  <c r="H23" i="4"/>
  <c r="H22" i="4"/>
  <c r="H17" i="4"/>
  <c r="H20" i="4"/>
  <c r="H42" i="4"/>
  <c r="H19" i="4"/>
  <c r="F13" i="4"/>
  <c r="H36" i="4"/>
  <c r="H21" i="4"/>
  <c r="H24" i="4"/>
  <c r="F32" i="4"/>
  <c r="N32" i="4"/>
  <c r="J36" i="4" s="1"/>
  <c r="N13" i="4"/>
  <c r="J17" i="4" s="1"/>
  <c r="D44" i="4" l="1"/>
  <c r="G32" i="4" s="1"/>
  <c r="D25" i="4"/>
  <c r="G13" i="4" s="1"/>
</calcChain>
</file>

<file path=xl/sharedStrings.xml><?xml version="1.0" encoding="utf-8"?>
<sst xmlns="http://schemas.openxmlformats.org/spreadsheetml/2006/main" count="5920" uniqueCount="2993">
  <si>
    <t>1.1.1</t>
  </si>
  <si>
    <t>Create Separate Partition for /tmp</t>
  </si>
  <si>
    <t>The /tmp directory is a world-writable directory used for temporary storage by all users and some applications.</t>
  </si>
  <si>
    <t>Since the /tmp directory is intended to be world-writable, there is a risk of resource exhaustion if it is not bound to a separate partition. In addition, making /tmp its own file system allows an administrator to set the noexec option on the mount, making /tmp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t>
  </si>
  <si>
    <t>For new installations, check the box to "Review and modify partitioning" and create a separate partition for /tmp.
	For systems that were previously installed, use the Logical Volume Manager (LVM) to create partitions.</t>
  </si>
  <si>
    <t>1.1.2</t>
  </si>
  <si>
    <t>Set nodev option for /tmp Partition</t>
  </si>
  <si>
    <t>The nodev mount option specifies that the filesystem cannot contain special devices.</t>
  </si>
  <si>
    <t>Since the /tmp filesystem is not intended to support devices, set this option to ensure that users cannot attempt to create block or character special devices in /tmp.</t>
  </si>
  <si>
    <t>Edit the /etc/fstab file and add nodev to the fourth field (mounting options). See the fstab(5) manual page for more information. 
	# mount -o remount,nodev /tmp</t>
  </si>
  <si>
    <t>1.1.3</t>
  </si>
  <si>
    <t>Set nosuid option for /tmp Partition</t>
  </si>
  <si>
    <t>The nosuid mount option specifies that the filesystem cannot contain set userid files.</t>
  </si>
  <si>
    <t>Since the /tmp filesystem is only intended for temporary file storage, set this option to ensure that users cannot create set userid files in /tmp. 
	# mount -o remount,nosuid /tmp</t>
  </si>
  <si>
    <t>Edit the /etc/fstab file and add nosuid to the fourth field (mounting options). See the fstab(5) manual page for more information.</t>
  </si>
  <si>
    <t>1.1.4</t>
  </si>
  <si>
    <t>Set noexec option for /tmp Partition</t>
  </si>
  <si>
    <t>The noexec mount option specifies that the filesystem cannot contain executable binaries.</t>
  </si>
  <si>
    <t>Since the /tmp filesystem is only intended for temporary file storage, set this option to ensure that users cannot run executable binaries from /tmp.</t>
  </si>
  <si>
    <t>Edit the /etc/fstab file and add noexec to the fourth field (mounting options). See the fstab(5) manual page for more information. 
	# mount -o remount,noexec /tmp</t>
  </si>
  <si>
    <t>1.1.5</t>
  </si>
  <si>
    <t>Create Separate Partition for /var</t>
  </si>
  <si>
    <t>The /var directory is used by daemons and other system services to temporarily store dynamic data. Some directories created by these processes may be world-writable.</t>
  </si>
  <si>
    <t>Since the /var directory may contain world-writable files and directories, there is a risk of resource exhaustion if it is not bound to a separate partition.</t>
  </si>
  <si>
    <t>For new installations, check the box to "Review and modify partitioning" and create a separate partition for /var. 
	For systems that were previously installed, use the Logical Volume Manager (LVM) to create partitions.</t>
  </si>
  <si>
    <t>#grep /var /etc/fstab
 /var ext3</t>
  </si>
  <si>
    <t>1.1.6</t>
  </si>
  <si>
    <t>Bind Mount the /var/tmp directory to /tmp</t>
  </si>
  <si>
    <t>The /var/tmp directory is normally a standalone directory in the /var file system. Binding /var/tmp to /tmp establishes an unbreakable link to /tmp that cannot be removed (even by the root user). It also allows /var/tmp to inherit the same mount options that /tmp owns, allowing /var/tmp to be protected in the same /tmp is protected. It will also prevent /var from filling up with temporary files as the contents of /var/tmp will actually reside in the file system containing /tmp.</t>
  </si>
  <si>
    <t>All programs that use /var/tmp and /tmp to read/write temporary files will always be written to the /tmp file system, preventing a user from running the /var file system out of space or trying to perform operations that have been blocked in the /tmp filesystem.</t>
  </si>
  <si>
    <t># mount --bind /tmp /var/tmp 
	and edit the /etc/fstab file to contain the following line:
	/tmp /var/tmp none bind 0 0</t>
  </si>
  <si>
    <t>1.1.7</t>
  </si>
  <si>
    <t>Create Separate Partition for /var/log</t>
  </si>
  <si>
    <t>The /var/log directory is used by system services to store log data .</t>
  </si>
  <si>
    <t>There are two important reasons to ensure that system logs are stored on a separate partition: protection against resource exhaustion (since logs can grow quite large) and protection of audit data.</t>
  </si>
  <si>
    <t>For new installations, check the box to "Review and modify partitioning" and create a separate partition for /var/log.
	For systems that were previously installed, use the Logical Volume Manager (LVM) to create partitions.</t>
  </si>
  <si>
    <t># grep /var/log /etc/fstab
 /var/log ext3</t>
  </si>
  <si>
    <t>1.1.8</t>
  </si>
  <si>
    <t>Create Separate Partition for /var/log/audit</t>
  </si>
  <si>
    <t>The auditing daemon, auditd, stores log data in the /var/log/audit directory.</t>
  </si>
  <si>
    <t>There are two important reasons to ensure that data gathered by auditd is stored on a separate partition: protection against resource exhaustion (since the audit.log file can grow quite large) and protection of audit data. The audit daemon calculates how much free space is left and performs actions based on the results. If other processes (such as syslog) consume space in the same partition as auditd, it may not perform as desired.</t>
  </si>
  <si>
    <t>For new installations, check the box to "Review and modify partitioning" and create a separate partition for /var/log/audit. For systems that were previously installed, use the Logical Volume Manager (LVM) to create partitions.</t>
  </si>
  <si>
    <t># grep /var/log/audit /etc/fstab
 /var/log/audit ext3</t>
  </si>
  <si>
    <t>1.1.9</t>
  </si>
  <si>
    <t>Create Separate Partition for /home</t>
  </si>
  <si>
    <t>The /home directory is used to support disk storage needs of local users.</t>
  </si>
  <si>
    <t>If the system is intended to support local users, create a separate partition for the /home directory to protect against resource exhaustion and restrict the type of files that can be stored under /home.</t>
  </si>
  <si>
    <t>For new installations, check the box to "Review and modify partitioning" and create a separate partition for /home.
	For systems that were previously installed, use the Logical Volume Manager (LVM) to create partitions.</t>
  </si>
  <si>
    <t># grep /home /etc/fstab
 /home ext3</t>
  </si>
  <si>
    <t>1.1.10</t>
  </si>
  <si>
    <t>Add nodev Option to /home</t>
  </si>
  <si>
    <t>When set on a file system, this option prevents character and block special devices from being defined, or if they exist, from being used as character and block special devices.</t>
  </si>
  <si>
    <t>Edit the /etc/fstab file and add nodev to the fourth field (mounting options). See the fstab(5) manual page for more information. 
	# mount -o remount,nodev /home</t>
  </si>
  <si>
    <t># grep /home /etc/fstab
Verify that nodev is an option
# mount | grep /home
 on  type  (nodev) 
	NOTE: There may be other options listed for this filesystem</t>
  </si>
  <si>
    <t>1.1.11</t>
  </si>
  <si>
    <t>Add nodev Option to Removable Media Partitions</t>
  </si>
  <si>
    <t>Set nodev on removable media to prevent character and block special devices that are present on the removable be treated as these device files.</t>
  </si>
  <si>
    <t>Removable media containing character and block special devices could be used to circumvent security controls by allowing non-root users to access sensitive device files such as /dev/kmem or the raw disk partitions.</t>
  </si>
  <si>
    <t>Edit the /etc/fstab file and add "nodev" to the fourth field (mounting options). Look for entries that have mount points that contain words such as floppy or cdrom. See the fstab(5) manual page for more information.</t>
  </si>
  <si>
    <t>1.1.12</t>
  </si>
  <si>
    <t>Add noexec Option to Removable Media Partitions</t>
  </si>
  <si>
    <t>Set noexec on removable media to prevent programs from executing from the removable media.</t>
  </si>
  <si>
    <t>Setting this option on a file system prevents users from executing programs from the removable. This deters users from being to introduce potentially malicious software on the system.</t>
  </si>
  <si>
    <t>Edit the /etc/fstab file and add noexec to the fourth field (mounting options). Look for entries that have mount points that contain words such as floppy or cdrom. See the fstab(5) manual page for more information.</t>
  </si>
  <si>
    <t>1.1.13</t>
  </si>
  <si>
    <t>Add nosuid Option to Removable Media Partitions</t>
  </si>
  <si>
    <t>Set nosuid on removable media to prevent setuid and setgid executable files that are on that media from being executed as setuid and setgid.</t>
  </si>
  <si>
    <t>Setting this option on a file system prevents users from introducing privileged programs onto the system and allowing non-root users to execute them.</t>
  </si>
  <si>
    <t>Edit the /etc/fstab file and add nosuid to the fourth field (mounting options). Look for entries that have mount points that contain words such as floppy or cdrom. See the fstab(5) manual page for more information.</t>
  </si>
  <si>
    <t>1.1.14</t>
  </si>
  <si>
    <t>Add nodev Option to /dev/shm Partition</t>
  </si>
  <si>
    <t>The nodev mount option specifies that the /dev/shm (temporary filesystem stored in memory) cannot contain block or character special devices.</t>
  </si>
  <si>
    <t>Since the /dev/shm filesystem is not intended to support devices, set this option to ensure that users cannot attempt to create special devices in /dev/shm partitions.</t>
  </si>
  <si>
    <t>Edit the /etc/fstab file and add nodev to the fourth field (mounting options of entries that have mount points that contain /dev/shm. See the fstab(5) manual page for more information.
	# mount -o remount,nodev /dev/shm</t>
  </si>
  <si>
    <t>Run the following commands to determine if the system is in configured as recommended:
	# grep /dev/shm /etc/fstab | grep nodev
# mount | grep /dev/shm | grep nodev 
	If either command emits no output then the system is not configured as recommended.</t>
  </si>
  <si>
    <t>1.1.15</t>
  </si>
  <si>
    <t>Add nosuid Option to /dev/shm Partition</t>
  </si>
  <si>
    <t>The nosuid mount option specifies that the /dev/shm (temporary filesystem stored in memory) will not execute setuid and setgid on executable programs as such, but rather execute them with the uid and gid of the user executing the program.</t>
  </si>
  <si>
    <t>Edit the /etc/fstab file and add nosuid to the fourth field (mounting options). Look for entries that have mount points that contain /dev/shm. See the fstab(5) manual page for more information.
	# mount -o remount,nosuid /dev/shm</t>
  </si>
  <si>
    <t>Run the following commands to determine if the system is in configured as recommended:
	# grep /dev/shm /etc/fstab | grep nosuid
# mount | grep /dev/shm | grep nosuid 
	If either command emits no output then the system is not configured as recommended.</t>
  </si>
  <si>
    <t>1.1.16</t>
  </si>
  <si>
    <t>Add noexec Option to /dev/shm Partition</t>
  </si>
  <si>
    <t>Set noexec on the shared memory partition to prevent programs from executing from there.</t>
  </si>
  <si>
    <t>Setting this option on a file system prevents users from executing programs from shared memory. This deters users from introducing potentially malicious software on the system.</t>
  </si>
  <si>
    <t>Edit the /etc/fstab file and add noexec to the fourth field (mounting options). Look for entries that have mount points that contain /dev/shm. See the fstab(5) manual page for more information.
	# mount -o remount,noexec /dev/shm</t>
  </si>
  <si>
    <t>Run the following commands to determine if the system is in configured as recommended:
	# grep /dev/shm /etc/fstab | grep noexec
# mount | grep /dev/shm | grep noexec 
	If either command emits no output then the system is not configured as recommended.</t>
  </si>
  <si>
    <t>1.1.17</t>
  </si>
  <si>
    <t>Set Sticky Bit on All World-Writable Directories</t>
  </si>
  <si>
    <t>Setting the sticky bit on world writable directories prevents users from deleting or renaming files in that directory that are not owned by them.</t>
  </si>
  <si>
    <t>This feature prevents the ability to delete or rename files in world writable directories (such as /tmp) that are owned by another user.</t>
  </si>
  <si>
    <t># df --local -P | awk {'if (NR!=1) print $6'} | xargs -I '{}' find '{}' -xdev -type d ( -perm -0002 -a ! -perm -1000 ) 2&gt;/dev/null | xargs chmod a+t</t>
  </si>
  <si>
    <t># df --local -P | awk {'if (NR!=1) print $6'} | xargs -I '{}' find '{}' -xdev -type d ( -perm -0002 -a ! -perm -1000 ) 2&gt;/dev/null</t>
  </si>
  <si>
    <t>1.2.1</t>
  </si>
  <si>
    <t>Verify that the system is registered by executing the following command:
	# yum check-update</t>
  </si>
  <si>
    <t>1.2.3</t>
  </si>
  <si>
    <t>Verify that gpgcheck is Globally Activated</t>
  </si>
  <si>
    <t>The gpgcheck option, found in the main section of the /etc/yum.conf file determines if an RPM package's signature is always checked prior to its installation.</t>
  </si>
  <si>
    <t>It is important to ensure that an RPM's package signature is always checked prior to installation to ensure that the software is obtained from a trusted source.</t>
  </si>
  <si>
    <t>Edit the /etc/yum.conf file and set the gpgcheck to 1 as follows:
	gpgcheck=1</t>
  </si>
  <si>
    <t>Run the following command to verify that gpgcheck is set to 1 in all occurrences of the /etc/yum.conf file:
	# grep gpgcheck /etc/yum.conf
gpgcheck=1</t>
  </si>
  <si>
    <t>1.2.5</t>
  </si>
  <si>
    <t>Obtain Software Package Updates with yum</t>
  </si>
  <si>
    <t>The yum update utility performs software updates, including dependency analysis, based on repository metadata and can be run manually from the command line, invoked from one of the provided front-end tools, or configured to run automatically at specified intervals.</t>
  </si>
  <si>
    <t>The yum update utility is the preferred method to update software since it checks for dependencies and ensures that the software is installed correctly. Refer to your local patch management procedures for the method used to perform yum updates.</t>
  </si>
  <si>
    <t># yum update</t>
  </si>
  <si>
    <t>Perform the following command to determine if there are any packages that need to be updated:
	# yum check-update</t>
  </si>
  <si>
    <t>1.2.6</t>
  </si>
  <si>
    <t>Verify Package Integrity Using RPM</t>
  </si>
  <si>
    <t>RPM has the capability of verifying installed packages by comparing the installed files against the file information stored in the package.</t>
  </si>
  <si>
    <t>Verifying packages gives a system administrator the ability to detect if package files were changed, which could indicate that a valid binary was overwritten with a trojaned binary.</t>
  </si>
  <si>
    <t>Address unexpected discrepancies identified in the audit step.</t>
  </si>
  <si>
    <t>Perform the following to verify integrity of installed packages.
	# rpm -qVa | awk '$2 != "c" { print $0}'
If any output shows up, you may have an integrity issue with that package
	NOTE: Actions in other areas of the benchmark change permissions on some files to make them more secure than the default, which would cause this check to fail. It is important to validate the packages either have the permissions they were intended to have, or have been intentionally altered. It is recommended that any output generated in the audit step be investigated to justify the discrepancy.</t>
  </si>
  <si>
    <t>1.5.1</t>
  </si>
  <si>
    <t>Set User/Group Owner on /etc/grub.conf</t>
  </si>
  <si>
    <t>Set the owner and group of /etc/grub.conf to the root user.</t>
  </si>
  <si>
    <t>Setting the owner and group to root prevents non-root users from changing the file.</t>
  </si>
  <si>
    <t># chown root:root /etc/grub.conf</t>
  </si>
  <si>
    <t>Perform the following to determine if the /etc/grub.conf file has the correct ownership:
	# stat -L -c "%u %g" /etc/grub.conf | egrep "0 0" 
	If the above command emits no output then the system is not configured as recommended.</t>
  </si>
  <si>
    <t>1.5.2</t>
  </si>
  <si>
    <t>Set Permissions on /etc/grub.conf</t>
  </si>
  <si>
    <t>Set permission on the /etc/grub.conf file to read and write for root only.</t>
  </si>
  <si>
    <t>Setting the permissions to read and write for root only prevents non-root users from seeing the boot parameters or changing them. Non-root users who read the boot parameters may be able to identify weaknesses in security upon boot and be able to exploit them.</t>
  </si>
  <si>
    <t># chmod og-rwx /etc/grub.conf</t>
  </si>
  <si>
    <t>Perform the following to determine if the /etc/grub.conf file permissions are correct:
	# stat -L -c "%a" /etc/grub.conf | egrep ".00" 
	If the above command emits no output then the system is not configured as recommended.</t>
  </si>
  <si>
    <t>1.5.3</t>
  </si>
  <si>
    <t>Set Boot Loader Password</t>
  </si>
  <si>
    <t>Setting the boot loader password will require that the person who is rebooting the must enter a password before being able to set command line boot parameters</t>
  </si>
  <si>
    <t>Requiring a boot password upon execution of the boot loader will prevent an unauthorized user from entering boot parameters or changing the boot partition. This prevents users from weakening security (e.g. turning off SELinux at boot time).</t>
  </si>
  <si>
    <t>Use grub-md5-crypt to produce an encrypted password:
	# grub-md5-crypt
Password:
Retype password:
_[Encrypted Password]_
	Set the password parameter to_[Encrypted Password]_ in /etc/grub.conf:
	password --md5 _[Encrypted Password]_</t>
  </si>
  <si>
    <t>Perform the following to determine if a password is required to set command line boot parameters:
	# grep "^password" /etc/grub.conf
password --md5 _[Encrypted Password]_
	NOTE: Requirement is only that a password is set, other encryption options are available.</t>
  </si>
  <si>
    <t>1.5.4</t>
  </si>
  <si>
    <t>Require Authentication for Single-User Mode</t>
  </si>
  <si>
    <t>Since /etc/init determines what run state the system is in, setting the entry in /etc/sysconfig/init will force single user authentication.</t>
  </si>
  <si>
    <t>Requiring authentication in single user mode prevents an unauthorized user from rebooting the system into single user to gain root privileges without credentials.</t>
  </si>
  <si>
    <t>Run the following to edit /etc/sysconfig/init:
	sed -i "/SINGLE/s/sushell/sulogin/" /etc/sysconfig/init</t>
  </si>
  <si>
    <t>Perform the following to determine if /etc/sysconfig/init is configured correctly:
	# grep SINGLE /etc/sysconfig/init
SINGLE=/sbin/sulogin</t>
  </si>
  <si>
    <t>1.5.5</t>
  </si>
  <si>
    <t>Disable Interactive Boot</t>
  </si>
  <si>
    <t>The PROMPT option provides console users the ability to interactively boot the system and select which services to start on boot .</t>
  </si>
  <si>
    <t>Turn off the PROMPT option on the console to prevent console users from potentially overriding established security settings.</t>
  </si>
  <si>
    <t>Set the PROMPT parameter in /etc/sysconfig/init to no.
	PROMPT=no</t>
  </si>
  <si>
    <t>Perform the following to determine if PROMPT is disabled:
	# grep "^PROMPT=" /etc/sysconfig/init
PROMPT=no</t>
  </si>
  <si>
    <t>1.6.1</t>
  </si>
  <si>
    <t>Restrict Core Dumps</t>
  </si>
  <si>
    <t>A core dump is the memory of an executable program. It is generally used to determine why a program aborted. It can also be used to glean confidential information from a core file. The system provides the ability to set a soft limit for core dumps, but this can be overridden by the user.</t>
  </si>
  <si>
    <t>Setting a hard limit on core dumps prevents users from overriding the soft variable. If core dumps are required, consider setting limits for user groups (see limits.conf(5)). In addition, setting the fs.suid_dumpable variable to 0 will prevent setuid programs from dumping core.</t>
  </si>
  <si>
    <t>Add the following line to the /etc/security/limits.conf file.
	* hard core 0 
	Add the following line to the /etc/sysctl.conf file.
	fs.suid_dumpable = 0</t>
  </si>
  <si>
    <t>Perform the following to determine if core dumps are restricted.
	# grep "hard core" /etc/security/limits.conf
* hard core 0
# sysctl fs.suid_dumpable
fs.suid_dumpable = 0</t>
  </si>
  <si>
    <t>1.6.2</t>
  </si>
  <si>
    <t>Configure ExecShield</t>
  </si>
  <si>
    <t>Execshield is made up of a number of kernel features to provide protection against buffer overflow attacks. These features include prevention of execution in memory data space, and special handling of text buffers.</t>
  </si>
  <si>
    <t>Enabling any feature that can protect against buffer overflow attacks enhances the security of the system.</t>
  </si>
  <si>
    <t>Add the following line to the /etc/sysctl.conf file.
	kernel.exec-shield = 1</t>
  </si>
  <si>
    <t>Perform the following to determine if ExecShield is enabled.
	# sysctl kernel.exec-shield
kernel.exec-shield = 1</t>
  </si>
  <si>
    <t>1.6.3</t>
  </si>
  <si>
    <t>Enable Randomized Virtual Memory Region Placement</t>
  </si>
  <si>
    <t>Set the system flag to force randomized virtual memory region placement.</t>
  </si>
  <si>
    <t>Randomly placing virtual memory regions will make it difficult for to write memory page exploits as the memory placement will be consistently shifting.</t>
  </si>
  <si>
    <t>Add the following line to the /etc/sysctl.conf file.
	kernel.randomize_va_space = 2</t>
  </si>
  <si>
    <t>Perform the following to determine if virtual memory is randomized.
	# sysctl kernel.randomize_va_space
kernel.randomize_va_space = 2</t>
  </si>
  <si>
    <t>Use the Latest OS Release</t>
  </si>
  <si>
    <t>Use the latest update when installing new systems and upgrade to or reinstall with the latest update as appropriate for existing systems.</t>
  </si>
  <si>
    <t>Run the following command to determine the current OS level:
	# uname -r 
	or
	# cat /etc/redhat-release</t>
  </si>
  <si>
    <t>2.1.1</t>
  </si>
  <si>
    <t>Remove telnet-server</t>
  </si>
  <si>
    <t>The telnet-server package contains the telnetd daemon, which accepts connections from users from other systems via the telnet protocol.</t>
  </si>
  <si>
    <t># yum erase telnet-server</t>
  </si>
  <si>
    <t>Perform the following to determine if the telnet-server package is on the system.
	# rpm -q telnet-server
package telnet-server is not installed</t>
  </si>
  <si>
    <t>2.1.2</t>
  </si>
  <si>
    <t>Remove telnet Clients</t>
  </si>
  <si>
    <t>The telnet package contains the telnet client, which allows users to start connections to other systems via the telnet protocol.</t>
  </si>
  <si>
    <t># yum erase telnet</t>
  </si>
  <si>
    <t>Perform the following to determine if the telnet package is on the system.
	# rpm -q telnet
package telnet is not installed</t>
  </si>
  <si>
    <t>2.1.3</t>
  </si>
  <si>
    <t>Remove rsh-server</t>
  </si>
  <si>
    <t>The Berkeley rsh-server (rsh, rlogin, rcp) package contains legacy services that exchange credentials in clear-text.</t>
  </si>
  <si>
    <t>These legacy service contain numerous security exposures and have been replaced with the more secure SSH package.</t>
  </si>
  <si>
    <t># yum erase rsh-server</t>
  </si>
  <si>
    <t>Perform the following to determine if rsh-server is installed on the system.
	# rpm -q rsh-server
package rsh-server is not installed</t>
  </si>
  <si>
    <t>2.1.4</t>
  </si>
  <si>
    <t>Remove rsh</t>
  </si>
  <si>
    <t>The rsh package contains the client commands for the rsh services.</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</si>
  <si>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rcp and rlogin.</t>
  </si>
  <si>
    <t># yum erase rsh</t>
  </si>
  <si>
    <t>Perform the following to determine if rsh is installed on the system.
	# rpm -q rsh
package rsh is not installed</t>
  </si>
  <si>
    <t>2.1.5</t>
  </si>
  <si>
    <t>Remove NIS Client</t>
  </si>
  <si>
    <t>The Network Information Service (NIS), formerly known as Yellow Pages, is a client-server directory service protocol used to distribute system configuration files. The NIS client (ypbind) was used to bind a machine to an NIS server and receive the distributed configuration files.</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</si>
  <si>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</si>
  <si>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 yum erase ypbind</t>
  </si>
  <si>
    <t>Perform the following to determine if ypbind is installed on the system.
	# rpm -q ypbind
package ypbind is not installed</t>
  </si>
  <si>
    <t>2.1.6</t>
  </si>
  <si>
    <t>Remove NIS Server</t>
  </si>
  <si>
    <t>The Network Information Service (NIS) (formally known as Yellow Pages) is a client-server directory service protocol for distributing system configuration files. The NIS server is a collection of programs that allow for the distribution of configuration files.</t>
  </si>
  <si>
    <t>The NIS service is inherently an insecure system that has been vulnerable to DOS attacks, buffer overflows and has poor authentication for querying NIS maps. NIS generally been replaced by such protocols as Lightweight Directory Access Protocol (LDAP). It is recommended that the service be disabled and other, more secure services be used</t>
  </si>
  <si>
    <t># yum erase ypserv</t>
  </si>
  <si>
    <t>Perform the following to determine if ypserv is installed on the system.
	# rpm -q ypserv
package ypserv is not installed</t>
  </si>
  <si>
    <t>2.1.7</t>
  </si>
  <si>
    <t>Remove tftp</t>
  </si>
  <si>
    <t>Trivial File Transfer Protocol (TFTP) is a simple file transfer protocol, typically used to automatically transfer configuration or boot files between machines. TFTP does not support authentication and can be easily hacked. The package tftp is a client program that allows for connections to a tftp server.</t>
  </si>
  <si>
    <t>It is recommended that TFTP be removed, unless there is a specific need for TFTP (such as a boot server). In that case, use extreme caution when configuring the services.</t>
  </si>
  <si>
    <t># yum erase tftp</t>
  </si>
  <si>
    <t>Perform the following to determine if tftp is installed on the system.
	# rpm -q tftp
package tftp is not installed</t>
  </si>
  <si>
    <t>2.1.8</t>
  </si>
  <si>
    <t>Remove tftp-server</t>
  </si>
  <si>
    <t>Trivial File Transfer Protocol (TFTP) is a simple file transfer protocol, typically used to automatically transfer configuration or boot machines from a boot server. The package tftp-server is the server package used to define and support a TFTP server.</t>
  </si>
  <si>
    <t>TFTP does not support authentication nor does it ensure the confidentiality of integrity of data. It is recommended that TFTP be removed, unless there is a specific need for TFTP. In that case, extreme caution must be used when configuring the services.</t>
  </si>
  <si>
    <t># yum erase tftp-server</t>
  </si>
  <si>
    <t>Perform the following to determine if tftp-server is installed on the system.
	# rpm -q tftp-server
package tftp-server is not installed</t>
  </si>
  <si>
    <t>2.1.9</t>
  </si>
  <si>
    <t>Remove talk</t>
  </si>
  <si>
    <t>The talk software makes it possible for users to send and receive messages across systems through a terminal session. The talk client (allows initialization of talk sessions) is installed by default.</t>
  </si>
  <si>
    <t>The software presents a security risk as it uses unencrypted protocols for communication.</t>
  </si>
  <si>
    <t># yum erase talk</t>
  </si>
  <si>
    <t>Perform the following to determine if talk is installed on the system.
	# rpm -q talk
package talk is not installed</t>
  </si>
  <si>
    <t>2.1.10</t>
  </si>
  <si>
    <t>Remove talk-server</t>
  </si>
  <si>
    <t>The talk software makes it possible for users to send and receive messages across systems through a terminal session. The talk client (allows initiate of talk sessions) is installed by default.</t>
  </si>
  <si>
    <t># yum erase talk-server</t>
  </si>
  <si>
    <t>Perform the following to determine if talk-server is installed on the system:
	# rpm -q talk-server
package talk-server is not installed</t>
  </si>
  <si>
    <t>2.1.12</t>
  </si>
  <si>
    <t>Disable chargen-dgram</t>
  </si>
  <si>
    <t>chargen-dram is a network service that responds with 0 to 512 ASCII characters for each datagram it receives. This service is intended for debugging and testing purposes. It is recommended that this service be disabled.</t>
  </si>
  <si>
    <t>Disabling this service will reduce the remote attack surface of the system.</t>
  </si>
  <si>
    <t>Disable the chargen-dgram service by running the following command:
	# chkconfig chargen-dgram off</t>
  </si>
  <si>
    <t># chkconfig --list chargen-dgram 
chargen-dgram: off</t>
  </si>
  <si>
    <t>2.1.13</t>
  </si>
  <si>
    <t>Disable chargen-stream</t>
  </si>
  <si>
    <t>chargen-stream is a network service that responds with 0 to 512 ASCII characters for each connection it receives. This service is intended for debugging and testing purposes. It is recommended that this service be disabled.</t>
  </si>
  <si>
    <t>Disable the chargen-stream service by running the following command:
	# chkconfig chargen-stream off</t>
  </si>
  <si>
    <t># chkconfig --list chargen-stream 
chargen-stream: off</t>
  </si>
  <si>
    <t>2.1.14</t>
  </si>
  <si>
    <t>Disable daytime-dgram</t>
  </si>
  <si>
    <t>daytime-dgram is a network service that responds with the server's current date and time. This service is intended for debugging and testing purposes. It is recommended that this service be disabled.</t>
  </si>
  <si>
    <t>Disable the daytime-dgram service by running the following command:
	# chkconfig daytime-dgram off</t>
  </si>
  <si>
    <t># chkconfig --list daytime-dgram 
daytime-dgram: off</t>
  </si>
  <si>
    <t>2.1.15</t>
  </si>
  <si>
    <t>Disable daytime-stream</t>
  </si>
  <si>
    <t>daytime-stream is a network service that responds with the server's current date and time. This service is intended for debugging and testing purposes. It is recommended that this service be disabled.</t>
  </si>
  <si>
    <t>Disable the daytime-stream service by running the following command:
	# chkconfig daytime-stream off</t>
  </si>
  <si>
    <t># chkconfig --list daytime-stream 
daytime-stream: off</t>
  </si>
  <si>
    <t>2.1.16</t>
  </si>
  <si>
    <t>Disable echo-dgram</t>
  </si>
  <si>
    <t>echo-dgram is a network service that responds to clients with the data sent to it by the client. This service is intended for debugging and testing purposes. It is recommended that this service be disabled.</t>
  </si>
  <si>
    <t>Disable the echo-dgram service by running the following command:
	# chkconfig echo-dgram off</t>
  </si>
  <si>
    <t># chkconfig --list echo-dgram 
echo-dgram: off</t>
  </si>
  <si>
    <t>2.1.17</t>
  </si>
  <si>
    <t>Disable echo-stream</t>
  </si>
  <si>
    <t>echo-stream is a network service that responds to clients with the data sent to it by the client. This service is intended for debugging and testing purposes. It is recommended that this service be disabled.</t>
  </si>
  <si>
    <t>Disable the echo-stream service by running the following command:
	# chkconfig echo-stream off</t>
  </si>
  <si>
    <t># chkconfig --list echo-stream 
echo-stream: off</t>
  </si>
  <si>
    <t>2.1.18</t>
  </si>
  <si>
    <t>Disable tcpmux-server</t>
  </si>
  <si>
    <t>tcpmux-server is a network service that allows a client to access other network services running on the server. It is recommended that this service be disabled.</t>
  </si>
  <si>
    <t>tcpmux-server can be abused to circumvent the server's host based firewall. Additionally, tcpmux-server can be leveraged by an attacker to effectively port scan the server.</t>
  </si>
  <si>
    <t>Disable the tcpmux-server service by running the following command:
	# chkconfig tcpmux-server off</t>
  </si>
  <si>
    <t># chkconfig --list tcpmux-server
tcpmux-server: off</t>
  </si>
  <si>
    <t>Set Daemon umask</t>
  </si>
  <si>
    <t>Set the default umask for all processes started at boot time. The settings in umask selectively turn off default permission when a file is created by a daemon process.</t>
  </si>
  <si>
    <t>Setting the umask to 027 will make sure that files created by daemons will not be readable, writable or executable by any other than the group and owner of the daemon process and will not be writable by the group of the daemon process. The daemon process can manually override these settings if these files need additional permission.</t>
  </si>
  <si>
    <t>Add the following line to the /etc/sysconfig/init file.
	umask 027</t>
  </si>
  <si>
    <t>Perform the following to determine if the daemon umask is set. 
	# grep umask /etc/sysconfig/init
umask 027</t>
  </si>
  <si>
    <t>Remove the X Window System</t>
  </si>
  <si>
    <t>The X Window system provides a Graphical User Interface (GUI) where users can have multiple windows in which to run programs and various add on. The X Window system is typically used on desktops where users login, but not on servers where users typically do not login.</t>
  </si>
  <si>
    <t>Unless your organization specifically requires graphical login access via the X Window System, remove the server to reduce the potential attack surface.</t>
  </si>
  <si>
    <t>Edit the /etc/inittab file to set the default runlevel as follows:
	id:3:initdefault
	Uninstall the X Window Server:
	# yum remove xorg-x11-server-common</t>
  </si>
  <si>
    <t>Perform the following to determine if the X Window server is installed on the system:
	# grep "^id:" /etc/inittab
id:3:initdefault
# rpm -q xorg-x11-server-common</t>
  </si>
  <si>
    <t>Disable Avahi Server</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</si>
  <si>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</si>
  <si>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Since servers are not normally used for printing, this service is not needed unless dependencies require it. If this is the case, disable the service to reduce the potential attack surface. If for some reason the service is required on the server, follow the recommendations in sub-sections 3.2.1 - 3.2.5 to secure it.</t>
  </si>
  <si>
    <t># chkconfig avahi-daemon off 
	In addition, edit the /etc/sysconfig/network file and remove zeroconf.</t>
  </si>
  <si>
    <t>Perform the following to determine if Avahi is disabled.
	# chkconfig --list avahi-daemon
avahi-daemon: 0:off 1:off 2:off 3:off 4:off 5:off 6:off</t>
  </si>
  <si>
    <t>Disable Print Server - CUPS</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</si>
  <si>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</si>
  <si>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If the system does not need to print jobs or accept print jobs from other systems, it is recommended that CUPS be disabled to reduce the potential attack surface.</t>
  </si>
  <si>
    <t># chkconfig cups off</t>
  </si>
  <si>
    <t>Perform the following to determine if CUPS is disabled.
	# chkconfig --list cups
chkconfig: 0:off 1:off 2:off 3:off 4:off 5:off 6:off</t>
  </si>
  <si>
    <t>Remove DHCP Server</t>
  </si>
  <si>
    <t>The Dynamic Host Configuration Protocol (DHCP) is a service that allows machines to be dynamically assigned IP addresses.</t>
  </si>
  <si>
    <t>Unless a server is specifically set up to act as a DHCP server, it is recommended that this service be deleted to reduce the potential attack surface.</t>
  </si>
  <si>
    <t># yum erase dhcp</t>
  </si>
  <si>
    <t>Perform the following to determine if DHCP is disabled.
	# rpm -q dhcp
package dhcp is not installed</t>
  </si>
  <si>
    <t>Configure Network Time Protocol (NTP)</t>
  </si>
  <si>
    <t>It is recommended that physical systems and virtual guests lacking direct access to the physical host's clock be configured as NTP clients to synchronize their clocks (especially to support time sensitive security mechanisms like Kerberos). This also ensures log files have consistent time records across the enterprise, which aids in forensic investigations.</t>
  </si>
  <si>
    <t>The following script checks for the correct parameters on restrict default and restrict -6 default:
	# grep "restrict default" /etc/ntp.conf
restrict default kod nomodify notrap nopeer noquery
# grep "restrict -6 default" /etc/ntp.conf
restrict -6 default kod nomodify notrap nopeer noquery 
	Perform the following to determine if the system is configured to use an NTP Server and that the ntp daemon is running as an unprivileged user.
	# grep "^server" /etc/ntp.conf
server 
# grep "ntp:ntp" /etc/sysconfig/ntpd
OPTIONS="-u ntp:ntp -p /var/run/ntpd.pid"</t>
  </si>
  <si>
    <t>Remove LDAP</t>
  </si>
  <si>
    <t>If the server will not need to act as an LDAP client or server, it is recommended that the software be disabled to reduce the potential attack surface.</t>
  </si>
  <si>
    <t>If LDAP is running on the system and is not needed, remove it as follows:
	# yum erase openldap-servers
# yum erase openldap-clients</t>
  </si>
  <si>
    <t>Disable NFS and RPC</t>
  </si>
  <si>
    <t>The Network File System (NFS) is one of the first and most widely distributed file systems in the UNIX environment. It provides the ability for systems to mount file systems of other servers through the network.</t>
  </si>
  <si>
    <t>If the server does not export NFS shares or act as an NFS client, it is recommended that these services be disabled to reduce remote attack surface.</t>
  </si>
  <si>
    <t># chkconfig nfslock off
# chkconfig rpcgssd off
# chkconfig rpcbind off
# chkconfig rpcidmapd off
# chkconfig rpcsvcgssd off</t>
  </si>
  <si>
    <t>Perform the following to determine if NFS is disabled.
	# chkconfig --list nfslock
nfslock: 0:off 1:off 2:off 3:off 4:off 5:off 6:off
# chkconfig --list rpcgssd
rpcgssd: 0:off 1:off 2:off 3:off 4:off 5:off 6:off
# chkconfig --list rpcbind
rpcbind: 0:off 1:off 2:off 3:off 4:off 5:off 6:off 
# chkconfig --list rpcidmapd
rpcidmapd: 0:off 1:off 2:off 3:off 4:off 5:off 6:off 
# chkconfig --list rpcsvcgssd
rpcsvcgssd: 0:off 1:off 2:off 3:off 4:off 5:off 6:off</t>
  </si>
  <si>
    <t>Remove DNS Server</t>
  </si>
  <si>
    <t>The Domain Name System (DNS) is a hierarchical naming system that maps names to IP addresses for computers, services and other resources connected to a network.</t>
  </si>
  <si>
    <t>Unless a server is specifically designated to act as a DNS server, it is recommended that the package be deleted to reduce the potential attack surface.</t>
  </si>
  <si>
    <t># yum erase bind</t>
  </si>
  <si>
    <t>Perform the following to determine if DNS is disabled on the system.
	# rpm -q bind
package bind is not installed</t>
  </si>
  <si>
    <t>Remove FTP Server</t>
  </si>
  <si>
    <t>The File Transfer Protocol (FTP) provides networked computers with the ability to transfer files.</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</si>
  <si>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</si>
  <si>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 yum erase vsftpd</t>
  </si>
  <si>
    <t>Perform the following to determine if FTP is disabled.
	# rpm -q vsftpd
package vsftpd is not installed</t>
  </si>
  <si>
    <t>Remove HTTP Server</t>
  </si>
  <si>
    <t>Unless there is a need to run the system as a web server, it is recommended that the package be deleted to reduce the potential attack surface.</t>
  </si>
  <si>
    <t># yum erase httpd</t>
  </si>
  <si>
    <t>Perform the following to determine if apache is disabled.
	# rpm -q httpd
package httpd is not installed</t>
  </si>
  <si>
    <t>Remove Dovecot (IMAP and POP3 services)</t>
  </si>
  <si>
    <t>Dovecot is an open source IMAP and POP3 server for Linux based systems.</t>
  </si>
  <si>
    <t>Unless POP3 and/or IMAP servers are to be provided to this server, it is recommended that the service be deleted to reduce the potential attack surface.</t>
  </si>
  <si>
    <t># yum erase dovecot</t>
  </si>
  <si>
    <t>Perform the following to determine if dovecot is installed on the system.
	# rpm -q dovecot
package dovecot is not installed</t>
  </si>
  <si>
    <t>Remove Samba</t>
  </si>
  <si>
    <t>The Samba daemon allows system administrators to configure their Linux systems to share file systems and directories with Windows desktops. Samba will advertise the file systems and directories via the Small Message Block (SMB) protocol. Windows desktop users will be able to mount these directories and file systems as letter drives on their systems.</t>
  </si>
  <si>
    <t>If there is no need to mount directories and file systems to Windows systems, then this service can be deleted to reduce the potential attack surface.</t>
  </si>
  <si>
    <t># yum erase samba</t>
  </si>
  <si>
    <t>Perform the following to determine if samba is installed on the system.
	# rpm -q samba
package samba is not installed</t>
  </si>
  <si>
    <t>Remove HTTP Proxy Server</t>
  </si>
  <si>
    <t>If there is no need for a proxy server, it is recommended that the squid proxy be deleted to reduce the potential attack surface.</t>
  </si>
  <si>
    <t># yum erase squid</t>
  </si>
  <si>
    <t>Perform the following to determine if squid is installed on the system.
	# rpm -q squid
package squid is not installed</t>
  </si>
  <si>
    <t>Remove SNMP Server</t>
  </si>
  <si>
    <t>The Simple Network Management Protocol (SNMP) server is used to listen for SNMP commands from an SNMP management system, execute the commands or collect the information and then send results back to the requesting system.</t>
  </si>
  <si>
    <t>The SNMP server communicates using SNMP v1, which transmits data in the clear and does not require authentication to execute commands. Unless absolutely necessary, it is recommended that the SNMP service not be used.</t>
  </si>
  <si>
    <t># yum erase net-snmp</t>
  </si>
  <si>
    <t>Perform the following to determine if net-snmp is installed on the system.
	# rpm -q net-snmp
package net-snmp is not installed</t>
  </si>
  <si>
    <t>Configure Mail Transfer Agent for Local-Only Mode</t>
  </si>
  <si>
    <t>Edit /etc/postfix/main.cf and add the following line to the RECEIVING MAIL section. If the line already exists, change it to look like the line below.
	inet_interfaces = localhost
# Execute the following command to restart postfix
# service postfix restart</t>
  </si>
  <si>
    <t>Perform the following command and make sure that the MTA is listening on the loopback address (127.0.0.1):
	# netstat -an | grep LIST | grep ":25[[:space:]]"
tcp 0 0 127.0.0.1:25 0.0.0.0:* LISTEN</t>
  </si>
  <si>
    <t>4.1.1</t>
  </si>
  <si>
    <t>Disable IP Forwarding</t>
  </si>
  <si>
    <t>The net.ipv4.ip_forward flag is used to tell the server whether it can forward packets or not. If the server is not to be used as a router, set the flag to 0.</t>
  </si>
  <si>
    <t>Setting the flag to 0 ensures that a server with multiple interfaces (for example, a hard proxy), will never be able to forward packets, and therefore, never serve as a router.</t>
  </si>
  <si>
    <t>Set the net.ipv4.ip_forward parameter to 0 in /etc/sysctl.conf:
	net.ipv4.ip_forward=0
	Modify active kernel parameters to match:
	# /sbin/sysctl -w net.ipv4.ip_forward=0
# /sbin/sysctl -w net.ipv4.route.flush=1</t>
  </si>
  <si>
    <t>Perform the following to determine if net.ipv4.ip_forward is enabled on the system.
	# /sbin/sysctl net.ipv4.ip_forward
net.ipv4.ip_forward = 0</t>
  </si>
  <si>
    <t>4.1.2</t>
  </si>
  <si>
    <t>Disable Send Packet Redirects</t>
  </si>
  <si>
    <t>ICMP Redirects are used to send routing information to other hosts. As a host itself does not act as a router (in a host only configuration), there is no need to send redirects.</t>
  </si>
  <si>
    <t>An attacker could use a compromised host to send invalid ICMP redirects to other router devices in an attempt to corrupt routing and have users access a system set up by the attacker as opposed to a valid system.</t>
  </si>
  <si>
    <t>Set the net.ipv4.conf.all.send_redirects and net.ipv4.conf.default.send_redirects parameters to 0 in /etc/sysctl.conf:
	net.ipv4.conf.all.send_redirects=0
net.ipv4.conf.default.send_redirects=0 
	Modify active kernel parameters to match:
	# /sbin/sysctl -w net.ipv4.conf.all.send_redirects=0
# /sbin/sysctl -w net.ipv4.conf.default.send_redirects=0
# /sbin/sysctl -w net.ipv4.route.flush=1</t>
  </si>
  <si>
    <t>Perform the following to determine if send packet redirects is disabled.
	# /sbin/sysctl net.ipv4.conf.all.send_redirects
net.ipv4.conf.all.send_redirects = 0
# /sbin/sysctl net.ipv4.conf.default.send_redirects
net.ipv4.conf.default.send_redirects = 0</t>
  </si>
  <si>
    <t>4.2.1</t>
  </si>
  <si>
    <t>Disable Source Routed Packet Acceptance</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</si>
  <si>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</si>
  <si>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Setting net.ipv4.conf.all.accept_source_route and net.ipv4.conf.default.accept_source_route to 0 disables the system from accepting source routed packets. Assume this server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server as a way to reach the private address servers. If, however, source routed packets were allowed, they could be used to gain access to the private address systems as the route could be specified, rather than rely on routing protocols that did not allow this routing.</t>
  </si>
  <si>
    <t>Set the net.ipv4.conf.all.accept_source_route and net.ipv4.conf.default.accept_source_route parameters to 0 in /etc/sysctl.conf:
	net.ipv4.conf.all.accept_source_route=0
net.ipv4.conf.default.accept_source_route=0
	Modify active kernel parameters to match:
	# /sbin/sysctl -w net.ipv4.conf.all.accept_source_route=0
# /sbin/sysctl -w net.ipv4.conf.default.accept_source_route=0
# /sbin/sysctl -w net.ipv4.route.flush=1</t>
  </si>
  <si>
    <t>Perform the following to determine if accepting source routed packets is disabled.
	# /sbin/sysctl net.ipv4.conf.all.accept_source_route
net.ipv4.conf.all.accept_source_route = 0
# /sbin/sysctl net.ipv4.conf.default.accept_source_route
net.ipv4.conf.default.accept_source_route = 0</t>
  </si>
  <si>
    <t>4.2.2</t>
  </si>
  <si>
    <t>Disable ICMP Redirect Acceptance</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</si>
  <si>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to 0, the system will not accept any ICMP redirect messages, and therefore, won't allow outsiders to update the system's routing tables.</t>
  </si>
  <si>
    <t>Attackers could use bogus ICMP redirect messages to maliciously alter the system routing tables and get them to send packets to incorrect networks and allow your system packets to be captured.</t>
  </si>
  <si>
    <t>Set the net.ipv4.conf.all.accept_redirects and net.ipv4.conf.default.accept_redirects parameters to 0 in /etc/sysctl.conf:
	net.ipv4.conf.all.accept_redirects=0
net.ipv4.conf.default.accept_redirects=0
	Modify active kernel parameters to match:
	# /sbin/sysctl -w net.ipv4.conf.all.accept_redirects=0
# /sbin/sysctl -w net.ipv4.conf.default.accept_redirects=0
# /sbin/sysctl -w net.ipv4.route.flush=1</t>
  </si>
  <si>
    <t>Perform the following to determine if ICMP redirect messages will be rejected.
	# /sbin/sysctl net.ipv4.conf.all.accept_redirects
net.ipv4.conf.all.accept_redirects = 0
# /sbin/sysctl net.ipv4.conf.default.accept_redirects
net.ipv4.conf.default.accept_redirects = 0</t>
  </si>
  <si>
    <t>4.2.4</t>
  </si>
  <si>
    <t>Log Suspicious Packets</t>
  </si>
  <si>
    <t>When enabled, this feature logs packets with un-routable source addresses to the kernel log.</t>
  </si>
  <si>
    <t>Enabling this feature and logging these packets allows an administrator to investigate the possibility that an attacker is sending spoofed packets to their server.</t>
  </si>
  <si>
    <t>Set the net.ipv4.conf.all.log_martians and net.ipv4.conf.default.log_martians parameters to 1 in /etc/sysctl.conf:
	net.ipv4.conf.all.log_martians=1
net.ipv4.conf.default.log_martians=1
net.ipv4.route.flush=1
	Modify active kernel parameters to match:
	# /sbin/sysctl -w net.ipv4.conf.all.log_martians=1
# /sbin/sysctl -w net.ipv4.conf.default.log_martians=1
# /sbin/sysctl -w net.ipv4.route.flush=1</t>
  </si>
  <si>
    <t>Perform the following to determine if suspicious packets are logged.
	# /sbin/sysctl net.ipv4.conf.all.log_martians
net.ipv4.conf.all.log_martians = 1
# /sbin/sysctl net.ipv4.conf.default.log_martians
net.ipv4.conf.default.log_martians = 1</t>
  </si>
  <si>
    <t>4.2.5</t>
  </si>
  <si>
    <t>Enable Ignore Broadcast Requests</t>
  </si>
  <si>
    <t>Setting net.ipv4.icmp_echo_ignore_broadcasts to 1 will cause the system to ignore all ICMP echo and timestamp requests to broadcast and multicast addresses.</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</si>
  <si>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</si>
  <si>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Set the net.ipv4.icmp_echo_ignore_broadcasts parameter to 1 in /etc/sysctl.conf:
	net.ipv4.icmp_echo_ignore_broadcasts=1
	Modify active kernel parameters to match:
	# /sbin/sysctl -w net.ipv4.icmp_echo_ignore_broadcasts=1
# /sbin/sysctl -w net.ipv4.route.flush=1</t>
  </si>
  <si>
    <t>Perform the following to determine if all ICMP echo and timestamp requests to broadcast and multicast addresses will be ignored.
	# /sbin/sysctl net.ipv4.icmp_echo_ignore_broadcasts
net.ipv4.icmp_echo_ignore_broadcasts = 1</t>
  </si>
  <si>
    <t>4.2.6</t>
  </si>
  <si>
    <t>Enable Bad Error Message Protection</t>
  </si>
  <si>
    <t>Setting icmp_ignore_bogus_error_responses to 1 prevents the kernel from logging bogus responses (RFC-1122 non-compliant) from broadcast reframes, keeping file systems from filling up with useless log messages.</t>
  </si>
  <si>
    <t>Some routers (and some attackers) will send responses that violate RFC-1122 and attempt to fill up a log file system with many useless error messages.</t>
  </si>
  <si>
    <t>Set the net.ipv4.icmp_ignore_bogus_error_responses parameter to 1 in /etc/sysctl.conf:
	net.ipv4.icmp_ignore_bogus_error_responses=1
	Modify active kernel parameters to match:
	# /sbin/sysctl -w net.ipv4.icmp_ignore_bogus_error_responses=1
# /sbin/sysctl -w net.ipv4.route.flush=1</t>
  </si>
  <si>
    <t>Perform the following to determine if bogus messages will be ignored.
	# /sbin/sysctl net.ipv4.icmp_ignore_bogus_error_responses
net.ipv4.icmp_ignore_bogus_error_responses = 1</t>
  </si>
  <si>
    <t>4.2.8</t>
  </si>
  <si>
    <t>Enable TCP SYN Cookies</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</si>
  <si>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server to verify that it has received a valid response to a SYN cookie and allow the connection, even though there is no corresponding SYN in the queue.</t>
  </si>
  <si>
    <t>Attackers use SYN flood attacks to perform a denial of service attacked on a server by sending many SYN packets without completing the three way handshake. This will quickly use up slots in the kernel's half-open connection queue and prevent legitimate connections from succeeding. SYN cookies allow the server to keep accepting valid connections, even if under a denial of service attack.</t>
  </si>
  <si>
    <t>Set the net.ipv4.tcp_syncookies parameter to 1 in /etc/sysctl.conf:
	net.ipv4.tcp_syncookies=1
	Modify active kernel parameters to match:
	# /sbin/sysctl -w net.ipv4.tcp_syncookies=1
# /sbin/sysctl -w net.ipv4.route.flush=1</t>
  </si>
  <si>
    <t>Perform the following to determine if TCP SYN Cookies is enabled.
	# /sbin/sysctl net.ipv4.tcp_syncookies
net.ipv4.tcp_syncookies = 1</t>
  </si>
  <si>
    <t>4.3.1</t>
  </si>
  <si>
    <t>Deactivate Wireless Interfaces</t>
  </si>
  <si>
    <t>If wireless is not to be used, wireless devices can be disabled to reduce the potential attack surface.</t>
  </si>
  <si>
    <t>Use the following commands to list all interfaces and identify devices with wireless interfaces. Once identified, shutdown the interface and remove it.
	# ifconfig -a 
# iwconfig
# ifdown __
# rm /etc/sysconfig/network-scripts/ifcfg-__</t>
  </si>
  <si>
    <t>Perform the following to determine if wireless interfaces are active.
	# ifconfig -a
	Validate that all interfaces using wireless are down.</t>
  </si>
  <si>
    <t>4.4.1</t>
  </si>
  <si>
    <t>4.4.1.1</t>
  </si>
  <si>
    <t>Disable IPv6 Router Advertisements</t>
  </si>
  <si>
    <t>This setting disables the systems ability to accept router advertisements</t>
  </si>
  <si>
    <t>It is recommended that systems not accept router advertisements as they could be tricked into routing traffic to compromised machines. Setting hard routes within the system (usually a single default route to a trusted router) protects the system from bad routes.</t>
  </si>
  <si>
    <t>Set the net.ipv6.conf.all.accept_ra and net.ipv6.conf.default.accept_ra parameter to 0 in /etc/sysctl.conf:
	net.ipv6.conf.all.accept_ra=0
net.ipv6.conf.default.accept_ra=0
	Modify active kernel parameters to match:
	# /sbin/sysctl -w net.ipv6.conf.all.accept_ra=0
# /sbin/sysctl -w net.ipv6.conf.default.accept_ra=0
# /sbin/sysctl -w net.ipv6.route.flush=1</t>
  </si>
  <si>
    <t>Perform the following to determine if the system is disabled from accepting router advertisements:
	# /sbin/sysctl net.ipv6.conf.all.accept_ra
net.ipv6.conf.all.accept_ra = 0
# /sbin/sysctl net.ipv6.conf.default.accept_ra
net.ipv6.conf.default.accept_ra = 0</t>
  </si>
  <si>
    <t>4.4.1.2</t>
  </si>
  <si>
    <t>Disable IPv6 Redirect Acceptance</t>
  </si>
  <si>
    <t>This setting prevents the system from accepting ICMP redirects. ICMP redirects tell the system about alternate routes for sending traffic.</t>
  </si>
  <si>
    <t>It is recommended that systems not accept ICMP redirects as they could be tricked into routing traffic to compromised machines. Setting hard routes within the system (usually a single default route to a trusted router) protects the system from bad routes.</t>
  </si>
  <si>
    <t>Set the net.ipv6.conf.all.accept_redirects and net.ipv6.conf.default.accept_redirects parameters to 0 in /etc/sysctl.conf:
	net.ipv6.conf.all.accept_redirects=0
net.ipv6.conf.default.accept_redirects=0
	Modify active kernel parameters to match:
	# /sbin/sysctl -w net.ipv6.conf.all.accept_redirects=0
# /sbin/sysctl -w net.ipv6.conf.default.accept_redirects=0
# /sbin/sysctl -w net.ipv6.route.flush=1</t>
  </si>
  <si>
    <t>Perform the following to determine if IPv6 redirects are disabled.
	# /sbin/sysctl net.ipv6.conf.all.accept_redirects
net.ipv6.conf.all.accept_redirect = 0
# /sbin/sysctl net.ipv6.conf.default.accept_redirects
net.ipv6.conf.default.accept_redirect = 0</t>
  </si>
  <si>
    <t>4.4.2</t>
  </si>
  <si>
    <t>Disable IPv6</t>
  </si>
  <si>
    <t>Although IPv6 has many advantages over IPv4, few organizations have implemented IPv6.</t>
  </si>
  <si>
    <t>If IPv6 is not to be used, it is recommended that it be disabled to reduce the attack surface of the system.</t>
  </si>
  <si>
    <t>Edit /etc/sysconfig/network, and add the following line:
	NETWORKING_IPV6=no
IPV6INIT=no 
	Create the file /etc/modprobe.d/ipv6.conf and add the following lines:
	options ipv6 disable=1 
	Perform the following command to turn ip6tables off:
	# /sbin/chkconfig ip6tables off</t>
  </si>
  <si>
    <t>Perform the following to determine if IPv6 is enabled
	# grep NETWORKING_IPV6 /etc/sysconfig/network
NETWORKING_IPV6=no 
# grep IPV6INIT /etc/sysconfig/network
IPV6INIT=no
# grep ipv6 /etc/modprobe.d/ipv6.conf
options ipv6 disable=1</t>
  </si>
  <si>
    <t>Install TCP Wrappers</t>
  </si>
  <si>
    <t>4.5.1</t>
  </si>
  <si>
    <t>TCP Wrappers provides a simple access list and standardized logging method for services capable of supporting it. In the past, services that were called from inetd and xinetd supported the use of tcp wrappers. As inetd and xinetd have been falling in disuse, any service that can support tcp wrappers will have the libwrap.so library attached to it.</t>
  </si>
  <si>
    <t>TCP Wrappers provide a good simple access list mechanism to services that may not have that support built in. It is recommended that all services that can support TCP Wrappers, use it.</t>
  </si>
  <si>
    <t># yum install tcp_wrappers 
	To verify if a service supports TCP Wrappers, run the following command:
	# ldd  | grep libwrap.so 
	If there is any output, then the service supports TCP Wrappers.</t>
  </si>
  <si>
    <t>Perform the following to determine if TCP Wrappers is enabled.
	# yum list tcp_wrappers
tcp_wrappers.</t>
  </si>
  <si>
    <t>4.5.2</t>
  </si>
  <si>
    <t>Create /etc/hosts.allow</t>
  </si>
  <si>
    <t>The /etc/hosts.allow file specifies which IP addresses are permitted to connect to the host. It is intended to be used in conjunction with the /etc/hosts.deny file.</t>
  </si>
  <si>
    <t>The /etc/hosts.allow file supports access control by IP and helps ensure that only authorized systems can connect to the server.</t>
  </si>
  <si>
    <t>Create /etc/hosts.allow:
	# echo "ALL: /, /, " &gt;/etc/hosts.allow 
	where each _/_ combination (for example, "192.168.1.0/255.255.255.0") represents one network block in use by your organization that requires access to this system.</t>
  </si>
  <si>
    <t>Run the following command to verify the contents of the /etc/hosts.allow file. 
	# cat /etc/hosts.allow
[contents will vary, depending on your network configuration]</t>
  </si>
  <si>
    <t>4.5.3</t>
  </si>
  <si>
    <t>Verify Permissions on /etc/hosts.allow</t>
  </si>
  <si>
    <t>The /etc/hosts.allow file contains networking information that is used by many applications and therefore must be readable for these applications to operate.</t>
  </si>
  <si>
    <t>It is critical to ensure that the /etc/hosts.allow file is protected from unauthorized write access. Although it is protected by default, the file permissions could be changed either inadvertently or through malicious actions.</t>
  </si>
  <si>
    <t>If the permissions of the /etc/hosts.allow file are incorrect, run the following command to correct them:
	# /bin/chmod 644 /etc/hosts.allow</t>
  </si>
  <si>
    <t>Run the following command to determine the permissions on the /etc/hosts.allow file. 
	# /bin/ls -l /etc/hosts.allow
-rw-r--r-- 1 root root 2055 Jan 30 16:30 /etc/hosts.allow</t>
  </si>
  <si>
    <t>4.5.4</t>
  </si>
  <si>
    <t>Create /etc/hosts.deny</t>
  </si>
  <si>
    <t>The /etc/hosts.deny file specifies which IP addresses are NOT permitted to connect to the host. It is intended to be used in conjunction with the /etc/hosts.allow file.</t>
  </si>
  <si>
    <t>The /etc/hosts.deny file serves as a failsafe so that any host not specified in /etc/hosts.allow is denied access to the server.</t>
  </si>
  <si>
    <t>Create /etc/hosts.deny:
	# echo "ALL: ALL" &gt;&gt; /etc/hosts.deny</t>
  </si>
  <si>
    <t>4.5.5</t>
  </si>
  <si>
    <t>Verify Permissions on /etc/hosts.deny</t>
  </si>
  <si>
    <t>The /etc/hosts.deny file contains network information that is used by many system applications and therefore must be readable for these applications to operate.</t>
  </si>
  <si>
    <t>It is critical to ensure that the /etc/hosts.deny file is protected from unauthorized write access. Although it is protected by default, the file permissions could be changed either inadvertently or through malicious actions.</t>
  </si>
  <si>
    <t>If the permissions of the /etc/hosts.deny file are incorrect, run the following command to correct them:
	# /bin/chmod 644 /etc/hosts.deny</t>
  </si>
  <si>
    <t>Run the following command to determine the permissions on the /etc/hosts.deny file. 
	# /bin/ls -l /etc/hosts.deny
-rw-r--r-- 1 root root 2055 Jan 30 16:30 /etc/hosts.deny</t>
  </si>
  <si>
    <t>4.6.1</t>
  </si>
  <si>
    <t>Disable DCCP</t>
  </si>
  <si>
    <t>The Datagram Congestion Control Protocol (DCCP) is a transport layer protocol that supports streaming media and telephony. DCCP provides a way to gain access to congestion control, without having to do it at the application layer, but does not provide in-sequence delivery.</t>
  </si>
  <si>
    <t>If the protocol is not required, it is recommended that the drivers not be installed 
to reduce the potential attack surface.</t>
  </si>
  <si>
    <t># echo "install dccp /bin/true" &gt;&gt; /etc/modprobe.d/CIS.conf</t>
  </si>
  <si>
    <t>Perform the following to determine if DCCP is disabled.
	# grep "install dccp /bin/true" /etc/modprobe.d/CIS.conf
install dccp /bin/true</t>
  </si>
  <si>
    <t>4.6.2</t>
  </si>
  <si>
    <t>Disable SCTP</t>
  </si>
  <si>
    <t>The Stream Control Transmission Protocol (SCTP) is a transport layer protocol used to support message oriented communication, with several streams of messages in one connection. It serves a similar function as TCP and UDP, incorporating features of both. It is message-oriented like UDP, and ensures reliable in-sequence transport of messages with congestion control like TCP.</t>
  </si>
  <si>
    <t>If the protocol is not being used, it is recommended that kernel module not be loaded, disabling the service to reduce the potential attack surface.</t>
  </si>
  <si>
    <t># echo "install sctp /bin/true" &gt;&gt; /etc/modprobe.d/CIS.conf</t>
  </si>
  <si>
    <t>Perform the following to determine if SCTP is disabled.
	# grep "install sctp /bin/true" /etc/modprobe.d/CIS.conf
install sctp /bin/true</t>
  </si>
  <si>
    <t>4.6.3</t>
  </si>
  <si>
    <t>Disable RDS</t>
  </si>
  <si>
    <t>The Reliable Datagram Sockets (RDS) protocol is a transport layer protocol designed to provide low-latency, high-bandwidth communications between cluster nodes. It was developed by the Oracle Corporation.</t>
  </si>
  <si>
    <t># echo "install rds /bin/true" &gt;&gt; /etc/modprobe.d/CIS.conf</t>
  </si>
  <si>
    <t>Perform the following to determine if RDS is disabled.
	# grep "install rds /bin/true" /etc/modprobe.d/CIS.conf
install rds /bin/true</t>
  </si>
  <si>
    <t>4.6.4</t>
  </si>
  <si>
    <t>Disable TIPC</t>
  </si>
  <si>
    <t>The Transparent Inter-Process Communication (TIPC) protocol is designed to provide communication between cluster nodes.</t>
  </si>
  <si>
    <t># echo "install tipc /bin/true" &gt;&gt; /etc/modprobe.d/CIS.conf</t>
  </si>
  <si>
    <t>Perform the following to determine if TIPC is disabled.
	# grep "install tipc /bin/true" /etc/modprobe.d/CIS.conf
install tipc /bin/true</t>
  </si>
  <si>
    <t>Enable IPtables</t>
  </si>
  <si>
    <t>IPtables is an application that allows a system administrator to configure the IPv4 tables, chains and rules provided by the Linux kernel firewall.</t>
  </si>
  <si>
    <t>IPtables provides extra protection for the Linux system by limiting communications in and out of the box to specific IPv4 addresses and ports.</t>
  </si>
  <si>
    <t># service iptables restart
# chkconfig iptables on</t>
  </si>
  <si>
    <t>Perform the following to determine if IPtables is enabled:
	# chkconfig --list iptables
iptables 0:off 1:off 2:on 3:on 4:on 5:on 6:off</t>
  </si>
  <si>
    <t>Enable IP6tables</t>
  </si>
  <si>
    <t>IP6tables is an application that allows a system administrator to configure the IPv6 tables, chains and rules provided by the Linux kernel firewall.</t>
  </si>
  <si>
    <t>IP6tables provides extra protection for the Linux system by limiting communications in and out of the box to specific IPv6 addresses and ports.
	NOTE: IP6Tables should only be enabled if IPv6 has been enabled on your system.</t>
  </si>
  <si>
    <t># service ip6tables restart
# chkconfig ip6tables on</t>
  </si>
  <si>
    <t>Perform the following to determine if IP6Tables is enabled:
	# chkconfig --list ip6tables
ip6tables 0:off 1:off 2:on 3:on 4:on 5:on 6:off</t>
  </si>
  <si>
    <t>5.1.1</t>
  </si>
  <si>
    <t>Install the rsyslog package</t>
  </si>
  <si>
    <t>The security enhancements of rsyslog such as connection-oriented (i.e. TCP) transmission of logs, the option to log to database formats, and the encryption of log data en route to a central logging server) justify installing and configuring the package.</t>
  </si>
  <si>
    <t># yum install rsyslog</t>
  </si>
  <si>
    <t>Perform the following command to verify that rsyslog is installed.
	# rpm -q rsyslog
rsyslog..</t>
  </si>
  <si>
    <t>5.1.2</t>
  </si>
  <si>
    <t>Activate the rsyslog Service</t>
  </si>
  <si>
    <t>The chkconfig command can be used to ensure that the syslog service is turned off and that the rsyslog service is turned on.</t>
  </si>
  <si>
    <t>It is important to ensure that syslog is turned off so that it does not interfere with the rsyslog service.</t>
  </si>
  <si>
    <t># chkconfig syslog off
# chkconfig rsyslog on</t>
  </si>
  <si>
    <t># chkconfig --list syslog
syslog 0:off 1:off 2:off 3:off 4:off 5:off 6:off
# chkconfig --list rsyslog
rsyslog 0:off 1:off 2:on 3:on 4:on 5:on 6:off</t>
  </si>
  <si>
    <t>5.1.3</t>
  </si>
  <si>
    <t>Configure /etc/rsyslog.conf</t>
  </si>
  <si>
    <t>The /etc/rsyslog.conf file specifies rules for logging and which files are to be used to log certain classes of messages.</t>
  </si>
  <si>
    <t>A great deal of important security-related information is sent via rsyslog (e.g., successful and failed su attempts, failed login attempts, root login attempts, etc.).</t>
  </si>
  <si>
    <t>Edit the following lines in the /etc/rsyslog.conf file as appropriate for your
environment:
	auth,user.* /var/log/messages
kern.* /var/log/kern.log
daemon.* /var/log/daemon.log
syslog.* /var/log/syslog
lpr,news,uucp,local0,local1,local2,local3,local4,local5,local6.* /var/log/unused.log
# Execute the following command to restart rsyslogd
# pkill -HUP rsyslogd</t>
  </si>
  <si>
    <t>Review the contents of the /etc/rsyslog.conf file to ensure appropriate logging is set. In addition, perform the following command and ensure that the log files are logging information:
	# ls -l /var/log/</t>
  </si>
  <si>
    <t>5.1.4</t>
  </si>
  <si>
    <t>Create and Set Permissions on rsyslog Log Files</t>
  </si>
  <si>
    <t>A log file must already exist for rsyslog to be able to write to it.</t>
  </si>
  <si>
    <t>It is important to ensure that log files exist and have the correct permissions to ensure that sensitive rsyslog data is archived and protected.</t>
  </si>
  <si>
    <t>For sites that have NOT implemented a secure admin group:
	Create the /var/log/ directory and for each __ listed in the /etc/rsyslog.conf file, perform the following commands:
	# touch __
# chown root:root 
# chmod og-rwx __ 
	For sites that HAVE implemented a secure admin group:
	Create the /var/log/ directory and for each __ listed in the /etc/rsyslog.conf file, perform the following commands (where is the name of the security group):
	# touch __
# chown root:__ __
# chmod g-wx,o-rwx__</t>
  </si>
  <si>
    <t>For each __ listed in the /etc/rsyslog.conf file, perform the following command and verify that the _:_ is root:root and the permissions are 0600 (for sites that have not implemented a secure group) and root:securegrp with permissions of 0640 (for sites that have implemented a secure group):
	# ls -l __</t>
  </si>
  <si>
    <t>5.1.5</t>
  </si>
  <si>
    <t>Configure rsyslog to Send Logs to a Remote Log Host</t>
  </si>
  <si>
    <t>The rsyslog utility supports the ability to send logs it gathers to a remote log host running syslogd(8) or to receive messages from remote hosts, reducing administrative overhead.</t>
  </si>
  <si>
    <t>Storing log data on a remote host protects log integrity from local attacks. If an attacker gains root access on the local system, they could tamper with or remove log data that is stored on the local system</t>
  </si>
  <si>
    <t>Edit the /etc/rsyslog.conf file and add the following line (where _logfile.example.com_ is the name of your central log host). 
	*.* @@loghost.example.com
# Execute the following command to restart rsyslogd
# pkill -HUP rsyslogd 
	NOTE: The double "at" sign (@@) directs rsyslog to use TCP to send log messages to the server, which is a more reliable transport mechanism than the default UDP protocol.</t>
  </si>
  <si>
    <t>Review the /etc/rsyslog.conf file and verify that logs are sent to a central host (where _logfile.example.com_ is the name of your central log host). 
	# grep "^*.*[^I][^I]*@" /etc/rsyslog.conf
*.* @@loghost.example.com</t>
  </si>
  <si>
    <t>5.1.6</t>
  </si>
  <si>
    <t>Accept Remote rsyslog Messages Only on Designated Log Hosts</t>
  </si>
  <si>
    <t>By default, rsyslog does not listen for log messages coming in from remote systems. The ModLoad tells rsyslog to load the imtcp.so module so it can listen over a network via TCP. The InputTCPServerRun option instructs rsyslogd to listen on the specified TCP port.</t>
  </si>
  <si>
    <t>The guidance in the section ensures that remote log hosts are configured to only accept rsyslog data from hosts within the specified domain and that those systems that are not designed to be log hosts do not accept any remote rsyslog messages. This provides protection from spoofed log data and ensures that system administrators are reviewing reasonably complete syslog data in a central location.</t>
  </si>
  <si>
    <t>On hosts that are designated as log hosts edit the /etc/rsyslog.conf file and un-comment the following lines:
	$ModLoad imtcp.so
$InputTCPServerRun 514
	NOTE: On hosts that are not designated log hosts these lines should be commented out instead.
	Execute the following command to restart rsyslogd:
	# pkill -HUP rsyslogd</t>
  </si>
  <si>
    <t>Run the following to determine if rsyslog is listening for remote messages:
	# grep '$ModLoad imtcp.so' /etc/rsyslog.conf
$ModLoad imtcp.so
# grep '$InputTCPServerRun' /etc/rsyslog.conf
$InputTCPServerRun 514</t>
  </si>
  <si>
    <t>Configure logrotate</t>
  </si>
  <si>
    <t>The system includes the capability of rotating log files regularly to avoid filling up the system with logs or making the logs unmanageable large. The file /etc/logrotate.d/syslog is the configuration file used to rotate log files created by syslog or rsyslog. These files are rotated on a weekly basis via a cron job and the last 4 weeks are kept.</t>
  </si>
  <si>
    <t>By keeping the log files smaller and more manageable, a system administrator can easily archive these files to another system and spend less time looking through inordinately large log files.</t>
  </si>
  <si>
    <t>Edit the /etc/logrotate.d/syslog file to include appropriate system logs:
	/var/log/messages /var/log/secure /var/log/maillog /var/log/spooler /var/log/boot.log /var/log/cron {</t>
  </si>
  <si>
    <t>Perform the following to determine if the appropriate system logs are rotated.
	# grep '{' /etc/logrotate.d/syslog
/var/log/messages /var/log/secure /var/log/maillog /var/log/spooler /var/log/boot.log /var/log/cron {</t>
  </si>
  <si>
    <t>6.1.1</t>
  </si>
  <si>
    <t>Enable anacron Daemon</t>
  </si>
  <si>
    <t>The anacron daemon is used on systems that are not up 24x7. The anacron daemon will execute jobs that would have normally been run had the system not been down.</t>
  </si>
  <si>
    <t>Cron jobs may include critical security or administrative functions that need to run on a regular basis. Use this daemon on machines that are not up 24x7, or if there are jobs that need to be executed after the system has been brought back up after a maintenance window.</t>
  </si>
  <si>
    <t># yum install cronie-anacron
	NOTE: NSA Guidance recommends disabling anacron for systems that are intended to be up 24X7, with the rationale that unnecessary software should be disabled to reduce risk. However, even systems that are designed to be up at all times can experience downtime that could prevent important system maintenance jobs from running. Review the requirements for your site to determine your appropriate risk level.</t>
  </si>
  <si>
    <t>Perform the following to determine if anacron is enabled.
	# rpm -q cronie-anacron
cronie-anacron..</t>
  </si>
  <si>
    <t>6.1.2</t>
  </si>
  <si>
    <t>Enable crond Daemon</t>
  </si>
  <si>
    <t>The crond daemon is used to execute batch jobs on the system.</t>
  </si>
  <si>
    <t>While there may not be user jobs that need to be run on the system, the system does have maintenance jobs that may include security monitoring that have to run and crond is used to execute them.</t>
  </si>
  <si>
    <t># chkconfig crond on</t>
  </si>
  <si>
    <t>Perform the following to determine if cron is enabled.
	# chkconfig --list crond
crond: 0:off 1:off 2:on 3:on 4:on 5:on 6:off</t>
  </si>
  <si>
    <t>6.1.3</t>
  </si>
  <si>
    <t>Set User/Group Owner and Permission on /etc/anacrontab</t>
  </si>
  <si>
    <t>The /etc/anacrontab file is used by anacron to control its own jobs. The commands in this item make sure that root is the user and group owner of the file and is the only user that can read and write the file.</t>
  </si>
  <si>
    <t>This file contains information on what system jobs are run by anacron.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</si>
  <si>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 chown root:root /etc/anacrontab
# chmod og-rwx /etc/anacrontab</t>
  </si>
  <si>
    <t>Perform the following to determine if the /etc/anacrontab file has the correct permissions.
	# stat -L -c "%a %u %g" /etc/anacrontab | egrep ".00 0 0"
	If the above command emits no output then the system is not configured as recommended.</t>
  </si>
  <si>
    <t>6.1.4</t>
  </si>
  <si>
    <t>Set User/Group Owner and Permission on /etc/crontab</t>
  </si>
  <si>
    <t>The /etc/crontab file is used by cron to control its own jobs. The commands in this item make here sure that root is the user and group owner of the file and is the only user that can read and write the file.</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</si>
  <si>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</si>
  <si>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 chown root:root /etc/crontab
# chmod og-rwx /etc/crontab</t>
  </si>
  <si>
    <t>Perform the following to determine if the /etc/crontab file has the correct permissions.
	# stat -L -c "%a %u %g" /etc/crontab | egrep ".00 0 0" 
	If the above command emits no output then the system is not configured as recommended.</t>
  </si>
  <si>
    <t>6.1.5</t>
  </si>
  <si>
    <t>Set User/Group Owner and Permission on /etc/cron.hourly</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</si>
  <si>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</si>
  <si>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</si>
  <si>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 chown root:root /etc/cron.hourly
# chmod og-rwx /etc/cron.hourly</t>
  </si>
  <si>
    <t>Perform the following to determine if the /etc/cron.hourly file has the correct permissions.
	# stat -L -c "%a %u %g" /etc/cron.hourly | egrep ".00 0 0" 
	If the above command emits no output then the system is not configured as recommended.</t>
  </si>
  <si>
    <t>6.1.6</t>
  </si>
  <si>
    <t>Set User/Group Owner and Permission on /etc/cron.daily</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</si>
  <si>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</si>
  <si>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chown root:root /etc/cron.daily
# chmod og-rwx /etc/cron.daily</t>
  </si>
  <si>
    <t>Perform the following to determine if the /etc/cron.daily directory has the correct permissions.
	# stat -L -c "%a %u %g" /etc/cron.daily | egrep ".00 0 0" 
	If the above command emits no output then the system is not configured as recommended.</t>
  </si>
  <si>
    <t>6.1.7</t>
  </si>
  <si>
    <t>Set User/Group Owner and Permission on /etc/cron.weekly</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</si>
  <si>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</si>
  <si>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chown root:root /etc/cron.weekly
# chmod og-rwx /etc/cron.weekly</t>
  </si>
  <si>
    <t>Perform the following to determine if the /etc/cron.weekly directory has the correct permissions.
	# stat -L -c "%a %u %g" /etc/cron.weekly | egrep ".00 0 0" 
	If the above command emits no output then the system is not configured as recommended.</t>
  </si>
  <si>
    <t>6.1.8</t>
  </si>
  <si>
    <t>Set User/Group Owner and Permission on /etc/cron.monthly</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</si>
  <si>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</si>
  <si>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chown root:root /etc/cron.monthly
# chmod og-rwx /etc/cron.monthly</t>
  </si>
  <si>
    <t>Perform the following to determine if the /etc/cron.monthly directory has the correct permissions.
	# stat -L -c "%a %u %g" /etc/cron.monthly | egrep ".00 0 0"
	If the above command emits no output then the system is not configured as recommended.</t>
  </si>
  <si>
    <t>6.1.9</t>
  </si>
  <si>
    <t>Set User/Group Owner and Permission on /etc/cron.d</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</si>
  <si>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</si>
  <si>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chown root:root /etc/cron.d
# chmod og-rwx /etc/cron.d</t>
  </si>
  <si>
    <t>Perform the following to determine if the /etc/cron.d directory has the correct permissions.
	# stat -L -c "%a %u %g" /etc/cron.d | egrep ".00 0 0" 
	If the above command emits no output then the system is not configured as recommended.</t>
  </si>
  <si>
    <t>6.1.10</t>
  </si>
  <si>
    <t>Restrict at Daemon</t>
  </si>
  <si>
    <t>Granting write access to this directory for non-privileged users could provide them the means to gain unauthorized elevated privileges. Granting read access to this directory could give an unprivileged user insight in how to gain elevated privileges or circumvent auditing controls. In addition, it is a better practice to create a white list of users who can execute at jobs versus a blacklist of users who can't execute at jobs as a system administrator will always know who can create jobs and does not have to worry about remembering to add a user to the blacklist when a new user id is created.</t>
  </si>
  <si>
    <t>Perform the following to determine if at jobs are restricted.
	# stat -L /etc/at.deny &gt; /dev/null
# stat -L -c "%a %u %g" /etc/at.allow | egrep ".00 0 0" 
	If the above command emits no output then the system is not configured as recommended.</t>
  </si>
  <si>
    <t>6.1.11</t>
  </si>
  <si>
    <t>Restrict at/cron to Authorized Users</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</si>
  <si>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cron jobs can still be run as that user. The cron.allow file only controls administrative access to the crontab command for scheduling and modifying cron jobs.</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</si>
  <si>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</si>
  <si>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If /etc/cron.allow or /etc/at.allow do not exist on your system create them.
	Run the following to ensure cron.deny and at.deny are removed and permissions are set correctly:
	# /bin/rm /etc/cron.deny
# /bin/rm /etc/at.deny
# chmod og-rwx /etc/cron.allow
# chmod og-rwx /etc/at.allow
# chown root:root /etc/cron.allow
# chown root:root /etc/at.allow</t>
  </si>
  <si>
    <t>Perform the following to determine if the remediation in the section has been performed:
	# ls -l /etc/cron.deny
[no output returned]
# ls -l /etc/at.deny
[no output returned]
# ls -l /etc/cron.allow
-rw------- 1 root root /etc/cron.allow
# ls -l /etc/at.allow
-rw------- 1 root root /etc/at.allow</t>
  </si>
  <si>
    <t>6.2.1</t>
  </si>
  <si>
    <t>Set SSH Protocol to 2</t>
  </si>
  <si>
    <t>SSH supports two different and incompatible protocols: SSH1 and SSH2. SSH1 was the original protocol and was subject to security issues. SSH2 is more advanced and secure.</t>
  </si>
  <si>
    <t>SSH v1 suffers from insecurities that do not affect SSH v2.</t>
  </si>
  <si>
    <t>Edit the /etc/ssh/sshd_config file to set the parameter as follows:
	Protocol 2</t>
  </si>
  <si>
    <t>To verify the correct SSH setting, run the following command and verify that the output is as shown:
	# grep "^Protocol" /etc/ssh/sshd_config
Protocol 2</t>
  </si>
  <si>
    <t>6.2.2</t>
  </si>
  <si>
    <t>Set LogLevel to INFO</t>
  </si>
  <si>
    <t>The INFO parameter specifies that login and logout activity will be logged.</t>
  </si>
  <si>
    <t>SSH provides several logging levels with varying amounts of verbosity. DEBUG is specifically _not_ recommended other than strictly for debugging SSH communications since it provides so much data that it is difficult to identify important security information.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t>
  </si>
  <si>
    <t>Edit the /etc/ssh/sshd_config file to set the parameter as follows:
	LogLevel INFO</t>
  </si>
  <si>
    <t>To verify the correct SSH setting, run the following command and verify that the output is as shown:
	# grep "^LogLevel" /etc/ssh/sshd_config 
LogLevel INFO</t>
  </si>
  <si>
    <t>6.2.3</t>
  </si>
  <si>
    <t>Set Permissions on /etc/ssh/sshd_config</t>
  </si>
  <si>
    <t>The /etc/ssh/sshd_config file contains configuration specifications for sshd. The command below sets the owner and group of the file to root.</t>
  </si>
  <si>
    <t>The /etc/ssh/sshd_config file needs to be protected from unauthorized changes by non-privileged users, but needs to be readable as this information is used with many non-privileged programs.</t>
  </si>
  <si>
    <t>If the user and group ownership of the /etc/ssh/sshd_config file are incorrect, run the following command to correct them:
	# chown root:root /etc/ssh/sshd_config 
	If the permissions are incorrect, run the following command to correct them:
	# chmod 600 /etc/ssh/sshd_config</t>
  </si>
  <si>
    <t>Run the following command to determine the user and group ownership on the /etc/ssh/sshd_config file.
	# /bin/ls -l /etc/ssh/sshd_config
-rw------- 1 root root 762 Sep 23 002 /etc/ssh/sshd_config</t>
  </si>
  <si>
    <t>6.2.4</t>
  </si>
  <si>
    <t>Disable SSH X11 Forwarding</t>
  </si>
  <si>
    <t>The X11Forwarding parameter provides the ability to tunnel X11 traffic through the connection to enable remote graphic connections.</t>
  </si>
  <si>
    <t>Disable X11 forwarding unless there is an operational requirement to use X11 applications directly. There is a small risk that the remote X11 servers of users who are logged in via SSH with X11 forwarding could be compromised by other users on the X11 server. Note that even if X11 forwarding is disabled, users can always install their own forwarders.</t>
  </si>
  <si>
    <t>Edit the /etc/ssh/sshd_config file to set the parameter as follows:
	X11Forwarding no</t>
  </si>
  <si>
    <t>To verify the correct SSH setting, run the following command and verify that the output is as shown:
	# grep "^X11Forwarding" /etc/ssh/sshd_config 
X11Forwarding no</t>
  </si>
  <si>
    <t>6.2.5</t>
  </si>
  <si>
    <t>The MaxAuthTries parameter specifies the maximum number of authentication attempts permitted per connection. When the login failure count reaches half the number, error messages will be written to the syslog file detailing the login failure.</t>
  </si>
  <si>
    <t>6.2.6</t>
  </si>
  <si>
    <t>Set SSH IgnoreRhosts to Yes</t>
  </si>
  <si>
    <t>The IgnoreRhosts parameter specifies that .rhosts and .shosts files will not be used in RhostsRSAAuthentication or HostbasedAuthentication.</t>
  </si>
  <si>
    <t>Setting this parameter forces users to enter a password when authenticating with ssh.</t>
  </si>
  <si>
    <t>Edit the /etc/ssh/sshd_config file to set the parameter as follows:
	IgnoreRhosts yes</t>
  </si>
  <si>
    <t>To verify the correct SSH setting, run the following command and verify that the output is as shown:
	# grep "^IgnoreRhosts" /etc/ssh/sshd_config 
IgnoreRhosts yes</t>
  </si>
  <si>
    <t>6.2.7</t>
  </si>
  <si>
    <t>Set SSH HostbasedAuthentication to No</t>
  </si>
  <si>
    <t>The HostbasedAuthentication parameter specifies if authentication is allowed through trusted hosts via the user of .rhosts, or /etc/hosts.equiv, along with successful public key client host authentication. This option only applies to SSH Protocol Version 2.</t>
  </si>
  <si>
    <t>Even though the .rhosts files are ineffective if support is disabled in /etc/pam.conf, disabling the ability to use .rhosts files in SSH provides an additional layer of protection .</t>
  </si>
  <si>
    <t>Edit the /etc/ssh/sshd_config file to set the parameter as follows:
	HostbasedAuthentication no</t>
  </si>
  <si>
    <t>To verify the correct SSH setting, run the following command and verify that the output is as shown:
	# grep "^HostbasedAuthentication" /etc/ssh/sshd_config 
HostbasedAuthentication no</t>
  </si>
  <si>
    <t>6.2.8</t>
  </si>
  <si>
    <t>Disable SSH Root Login</t>
  </si>
  <si>
    <t>The PermitRootLogin parameter specifies if the root user can log in using ssh(1). The default is no.</t>
  </si>
  <si>
    <t>Disallowing root logins over SSH requires server admins to authenticate using their own individual account, then escalating to root via sudo or su. This in turn limits opportunity for non-repudiation and provides a clear audit trail in the event of a security incident</t>
  </si>
  <si>
    <t>Edit the /etc/ssh/sshd_config file to set the parameter as follows:
	PermitRootLogin no</t>
  </si>
  <si>
    <t>To verify the correct SSH setting, run the following command and verify that the output is as shown:
	# grep "^PermitRootLogin" /etc/ssh/sshd_config 
PermitRootLogin no</t>
  </si>
  <si>
    <t>6.2.9</t>
  </si>
  <si>
    <t>Set SSH PermitEmptyPasswords to No</t>
  </si>
  <si>
    <t>The PermitEmptyPasswords parameter specifies if the server allows login to accounts with empty password strings.</t>
  </si>
  <si>
    <t>Disallowing remote shell access to accounts that have an empty password reduces the probability of unauthorized access to the system</t>
  </si>
  <si>
    <t>Edit the /etc/ssh/sshd_config file to set the parameter as follows:
	PermitEmptyPasswords no</t>
  </si>
  <si>
    <t>To verify the correct SSH setting, run the following command and verify that the output is as shown:
	# grep "^PermitEmptyPasswords" /etc/ssh/sshd_config 
PermitEmptyPasswords no</t>
  </si>
  <si>
    <t>6.2.10</t>
  </si>
  <si>
    <t>Do Not Allow Users to Set Environment Options</t>
  </si>
  <si>
    <t>The PermitUserEnvironment option allows users to present environment options to the ssh daemon.</t>
  </si>
  <si>
    <t>Permitting users the ability to set environment variables through the SSH daemon could potentially allow users to bypass security controls (e.g. setting an execution path that has ssh executing trojaned programs).</t>
  </si>
  <si>
    <t>Edit the /etc/ssh/sshd_config file to set the parameter as follows:
	PermitUserEnvironment no</t>
  </si>
  <si>
    <t>To verify the correct SSH setting, run the following command and verify that the output is as shown:
	# grep PermitUserEnvironment /etc/ssh/sshd_config 
PermitUserEnvironment no</t>
  </si>
  <si>
    <t>6.2.11</t>
  </si>
  <si>
    <t>Use Only Approved Cipher in Counter Mode</t>
  </si>
  <si>
    <t>This variable limits the types of ciphers that SSH can use during communication.</t>
  </si>
  <si>
    <t>Based on research conducted at various institutions, it was determined that the symmetric portion of the SSH Transport Protocol (as described in RFC 4253) has security weaknesses that allowed recovery of up to 32 bits of plaintext from a block of ciphertext that was encrypted with the Cipher Block Chaining (CBC) method. From that research, new Counter mode algorithms (as described in RFC4344) were designed that are not vulnerable to these types of attacks and these algorithms are now recommended for standard use.</t>
  </si>
  <si>
    <t>Edit the /etc/ssh/sshd_config file to set the parameter as follows:
	Ciphers aes128-ctr,aes192-ctr,aes256-ctr</t>
  </si>
  <si>
    <t>To verify the correct SSH setting, run the following command and verify that the output is as shown:
	# grep -v "Ciphers" /etc/ssh/sshd_config 
Ciphers aes128-ctr,aes192-ctr,aes256-ctr</t>
  </si>
  <si>
    <t>6.2.12</t>
  </si>
  <si>
    <t>Set Idle Timeout Interval for User Login</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</si>
  <si>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15 seconds and the ClientAliveCountMax is set to 3, the client ssh session will be terminated after 45 seconds of idle time.</t>
  </si>
  <si>
    <t>6.2.13</t>
  </si>
  <si>
    <t>Limit Access via SSH</t>
  </si>
  <si>
    <t>There are several options available to limit which users and group can access the system via SSH. It is recommended that at least of the following options be leveraged:
	AllowUsers
	The AllowUsers variable gives the system administrator the option of allowing specific users to ssh into the system. The list consists of comma separated user names. Numeric userIDs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comma separated user names. Numeric groupIDs are not recognized with this variable.
	DenyUsers
	The DenyUsers variable gives the system administrator the option of denying specific users to ssh into the system. The list consists of comma separated user names. Numeric userIDs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comma separated group names. Numeric groupIDs are not recognized with this variable.</t>
  </si>
  <si>
    <t>Restricting which users can remotely access the system via SSH will help ensure that only authorized users access the system.</t>
  </si>
  <si>
    <t>Edit the /etc/ssh/sshd_config file to set one or more of the parameter as follows:
	AllowUsers 
AllowGroups 
DenyUsers 
DenyGroups</t>
  </si>
  <si>
    <t>To verify the correct SSH setting, run the following command and verify that the output is as shown:
	# grep "^AllowUsers" /etc/ssh/sshd_config 
AllowUsers 
# grep "^AllowGroups" /etc/ssh/sshd_config 
AllowGroups 
# grep "^DenyUsers" /etc/ssh/sshd_config 
DenyUsers 
# grep "^DenyGroups" /etc/ssh/sshd_config 
DenyGroups</t>
  </si>
  <si>
    <t>6.2.14</t>
  </si>
  <si>
    <t>Set SSH Banner</t>
  </si>
  <si>
    <t>The Banner parameter specifies a file whose contents must be sent to the remote user before authentication is permitted. By default, no banner is displayed.</t>
  </si>
  <si>
    <t>Banners are used to warn connecting users of the particular site's policy regarding connection. Consult with your legal department for the appropriate warning banner for your site.</t>
  </si>
  <si>
    <t>Edit the /etc/ssh/sshd_config file to set the parameter as follows:
	Banner /etc/issue.net</t>
  </si>
  <si>
    <t>To verify the correct SSH setting, run the following command and verify that  is either /etc/issue or /etc/issue.net:
	# grep "^Banner" /etc/ssh/sshd_config
Banner</t>
  </si>
  <si>
    <t>6.3.1</t>
  </si>
  <si>
    <t>Upgrade Password Hashing Algorithm to SHA-512</t>
  </si>
  <si>
    <t>The SHA-512 algorithm provides much stronger hashing than MD5, thus providing additional protection to the system by increasing the level of effort for an attacker to successfully determine passwords.
	Note that these change only apply to accounts configured on the local system.</t>
  </si>
  <si>
    <t>Perform the following to configure the system as recommended:
	# authconfig --passalgo=sha512 --update
	NOTE: If it is determined that the password algorithm being used is not SHA-512, once it is changed, it is recommended that all userID's be immediately expired and forced to change their passwords on next login. To accomplish that, the following commands can be used. Any system accounts that need to be expired should be carefully done separately by the system administrator to prevent any potential problems.
	# cat /etc/passwd | awk -F: '( $3 &gt;=500 &amp;&amp; $1 != "nfsnobody" ) { print $1 }' | xargs -n 1 chage -d 0</t>
  </si>
  <si>
    <t>Perform the following to determine if the password-hashing algorithm is set to SHA-512:
	# authconfig --test | grep hashing | grep sha512
	If the above command emits no output then the system is not configured as recommended</t>
  </si>
  <si>
    <t>6.3.2</t>
  </si>
  <si>
    <t>Set Password Creation Requirement Parameters Using pam_cracklib</t>
  </si>
  <si>
    <t>Strong passwords protect systems from being hacked through brute force methods.</t>
  </si>
  <si>
    <t>6.3.3</t>
  </si>
  <si>
    <t>Set Lockout for Failed Password Attempts</t>
  </si>
  <si>
    <t>6.3.4</t>
  </si>
  <si>
    <t>Limit Password Reuse</t>
  </si>
  <si>
    <t>The /etc/security/opasswd file stores the users' old passwords and can be checked to ensure that users are not recycling recent passwords.</t>
  </si>
  <si>
    <t>Restrict root Login to System Console</t>
  </si>
  <si>
    <t>The file /etc/securetty contains a list of valid terminals that may be logged in directly as root.</t>
  </si>
  <si>
    <t>Since the system console has special properties to handle emergency situations, it is important to ensure that the console is in a physically secure location and that unauthorized consoles have not been defined.</t>
  </si>
  <si>
    <t>Remove entries for any consoles that are not in a physically secure location.</t>
  </si>
  <si>
    <t># cat /etc/securetty</t>
  </si>
  <si>
    <t>Restrict Access to the su Command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</si>
  <si>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the wheel group to execute su.</t>
  </si>
  <si>
    <t>Restricting the use of su, and using sudo in its place, provides system administrators better control of the escalation of user privileges to execute privileged commands. The sudo utility also provides a better logging and audit mechanism, as it can log each command executed via sudo, whereas su can only record that a user executed the su program.</t>
  </si>
  <si>
    <t>Set the pam_wheel.so parameters as follows in /etc/pam.d/su:
	auth required pam_wheel.so use_uid
	Set the proper list of users to be included in the wheel group in /etc/groups.</t>
  </si>
  <si>
    <t># grep pam_wheel.so /etc/pam.d/su
auth required pam_wheel.so use_uid
# grep wheel /etc/group
wheel:x:10:root,</t>
  </si>
  <si>
    <t>7.1.1</t>
  </si>
  <si>
    <t>Set Password Expiration Days</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</si>
  <si>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</si>
  <si>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7.1.2</t>
  </si>
  <si>
    <t>Set Password Change Minimum Number of Days</t>
  </si>
  <si>
    <t>By restricting the frequency of password changes, an administrator can prevent users from repeatedly changing their password in an attempt to circumvent password reuse controls.</t>
  </si>
  <si>
    <t>7.1.3</t>
  </si>
  <si>
    <t>Set Password Expiring Warning Days</t>
  </si>
  <si>
    <t>Providing an advance warning that a password will be expiring gives users time to think of a secure password. Users caught unaware may choose a simple password or write it down where it may be discovered.</t>
  </si>
  <si>
    <t>Disable System Accounts</t>
  </si>
  <si>
    <t>Accounts that have been locked are prohibited from running commands on the system. Such accounts are not able to login to the system nor are they able to use scheduled execution facilities such as cron. To make sure system accounts cannot be accessed, using the following script:
	#!/bin/bash
for user in `awk -F: '($3 &lt; 500) {print $1 }' /etc/passwd`; do
 if [ $user != "root" ]
 then
 /usr/sbin/usermod -L $user
 if [ $user != "sync" ] &amp;&amp; [ $user != "shutdown" ] &amp;&amp; [ $user != "halt" ]
 then
 /usr/sbin/usermod -s /sbin/nologin $user
 fi
 fi
done</t>
  </si>
  <si>
    <t>Run the following script to determine if any system accounts can be accessed:
	egrep -v "^+" /etc/passwd | awk -F: '($1!="root" &amp;&amp; $1!="sync" &amp;&amp; $1!="shutdown" &amp;&amp; $1!="halt" &amp;&amp; $3</t>
  </si>
  <si>
    <t>Set Default Group for root Account</t>
  </si>
  <si>
    <t>The usermod command can be used to specify which group the root user belongs to. This affects permissions of files that are created by the root user.</t>
  </si>
  <si>
    <t>Using GID 0 for the _root_ account helps prevent _root_-owned files from accidentally becoming accessible to non-privileged users.</t>
  </si>
  <si>
    <t># usermod -g 0 root</t>
  </si>
  <si>
    <t># grep "^root:" /etc/passwd | cut -f4 -d:
0</t>
  </si>
  <si>
    <t>Set Default umask for Users</t>
  </si>
  <si>
    <t>The default umask determines the permissions of files created by users.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(.profile, .cshrc, etc.) in their home directories.</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</si>
  <si>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
	NOTE: The directives in this section apply to bash and shell. If other shells are supported on the system, it is recommended that their configuration files also are checked.</t>
  </si>
  <si>
    <t>Edit the /etc/bashrc and /etc/profile.d/cis.sh files (and the appropriate files for any other shell supported on your system) and add the following the UMASK parameter as shown:
	umask 77</t>
  </si>
  <si>
    <t># grep "^umask 077" /etc/bashrc
umask 077
# grep "^umask 077" /etc/profile.d/*
umask 077</t>
  </si>
  <si>
    <t>Lock Inactive User Accounts</t>
  </si>
  <si>
    <t>Inactive accounts pose a threat to system security since the users are not logging in to notice failed login attempts or other anomalies.</t>
  </si>
  <si>
    <t># useradd -D | grep INACTIVE</t>
  </si>
  <si>
    <t>Set Warning Banner for Standard Login Services</t>
  </si>
  <si>
    <t>The contents of the /etc/issue file are displayed prior to the login prompt on the system's console and serial devices, and also prior to logins via telnet. The contents of the /etc/motd file is generally displayed after all successful logins, no matter where the user is logging in from, but is thought to be less useful because it only provides notification to the user after the machine has been accessed.</t>
  </si>
  <si>
    <t>Warning messages inform users who are attempting to login to the system of their legal status regarding the system and must include the name of the organization that owns the system and any monitoring policies that are in place. Consult with your organization's legal counsel for the appropriate wording for your specific organization.</t>
  </si>
  <si>
    <t># touch /etc/motd
# echo "Authorized uses only. All activity may be 
monitored and reported." &gt; /etc/issue
# echo "Authorized uses only. All activity may be 
monitored and reported." &gt; /etc/issue.net
# chown root:root /etc/motd
# chmod 644 /etc/motd
# chown root:root /etc/issue
# chmod 644 /etc/issue
# chown root:root /etc/issue.net
# chmod 644 /etc/issue.net</t>
  </si>
  <si>
    <t>Run the following commands and ensure that the files exist and have the correct permissions.
	# /bin/ls -l /etc/motd
-rw-r--r-- 1 root root 2055 Jan 30 16:30 /etc/motd
# ls /etc/issue
-rw-r--r-- 1 root root 2055 Jan 30 16:30 /etc/issue
# ls /etc/issue.net
-rw-r--r-- 1 root root 2055 Jan 30 16:30 /etc/issue.net 
	The commands above simply validate the presence of the /etc/motd, /etc/issue and /etc/issue.net files. Review the contents of these files with the "cat" command and ensure that it is appropriate for your organization.</t>
  </si>
  <si>
    <t>Remove OS Information from Login Warning Banners</t>
  </si>
  <si>
    <t>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(uname -m)
r - operating system release (uname -r)
s - operating system name
v - operating system version (uname -v)</t>
  </si>
  <si>
    <t>Displaying OS and patch level information in login banners also has the side effect of providing detailed system information to attackers attempting to target specific exploits of a system. Authorized users can easily get this information by running the "uname -a" command once they have logged in.</t>
  </si>
  <si>
    <t>Edit the /etc/motd, /etc/issue and /etc/issue.net files and remove any lines containing m, r, s or v.</t>
  </si>
  <si>
    <t>Perform the following commands to check if OS information is set to be displayed in the system login banners:
	# egrep '(\v|\r|\m|\s)' /etc/issue
# egrep '(\v|\r|\m|\s)' /etc/motd
# egrep'(\v|\r|\m|\s)' /etc/issue.net</t>
  </si>
  <si>
    <t>Set GNOME Warning Banner</t>
  </si>
  <si>
    <t>The GNOME Display Manager is used for login session management. See the manual page gdm(1) for more information. The remediation action for this item sets a warning message for GDM users before they log in.</t>
  </si>
  <si>
    <t># /bin/su -s /bin/sh gdm
# gconftool-2 -direct -config-source=xml:readwrite:$HOME/.gconf -type bool -set /apps/gdm/simple-greeter/banner_message_enable true
# gconftool-2 -direct -config-source=xml:readwrite:$HOME/.gconf -t string -s /apps/gdm/simple-greeter/banner_message_text "Your-Login-Banner" 
	Restart gdm for these settings to take effect.</t>
  </si>
  <si>
    <t># gconftool-2 -get /apps/gdm/simple-greeter/banner_message_text</t>
  </si>
  <si>
    <t>9.1.2</t>
  </si>
  <si>
    <t>Verify Permissions on /etc/passwd</t>
  </si>
  <si>
    <t>The /etc/passwd file contains user account information that is used by many system utilities and therefore must be readable for these utilities to operate.</t>
  </si>
  <si>
    <t>It is critical to ensure that the /etc/passwd file is protected from unauthorized write access. Although it is protected by default, the file permissions could be changed either inadvertently or through malicious actions.</t>
  </si>
  <si>
    <t>If the permissions of the /etc/passwd file are incorrect, run the following command to correct them:
	# /bin/chmod 644 /etc/passwd</t>
  </si>
  <si>
    <t>Run the following command to determine the permissions on the /etc/passwd file. 
	# /bin/ls -l /etc/passwd
-rw-r--r-- 1 root root 2055 Jan 30 16:30 /etc/passwd</t>
  </si>
  <si>
    <t>9.1.3</t>
  </si>
  <si>
    <t>Verify Permissions on /etc/shadow</t>
  </si>
  <si>
    <t>The /etc/shadow file is used to store the information about user accounts that is critical to the security of those accounts, such as the hashed password and other security information.</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</si>
  <si>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</si>
  <si>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If the permissions of the /etc/shadow file are incorrect, run the following command to correct them:
	# /bin/chmod 000 /etc/shadow</t>
  </si>
  <si>
    <t>Run the following command to determine the permissions on the /etc/shadow file. 
	# /bin/ls -l /etc/shadow
---------- 1 root root 633 Sep 23 2002 /etc/shadow</t>
  </si>
  <si>
    <t>9.1.4</t>
  </si>
  <si>
    <t>Verify Permissions on /etc/gshadow</t>
  </si>
  <si>
    <t>The /etc/gshadow file contains information about group accounts that is critical to the security of those accounts, such as the hashed password and other security information.</t>
  </si>
  <si>
    <t>If attackers can gain read access to the /etc/gshadow file, they can easily run a password cracking program against the hashed password to break it. Other security information that is stored in the /etc/gshadow file (such as expiration) could also be useful to subvert the group accounts.</t>
  </si>
  <si>
    <t>If the permissions of the /etc/gshadow file are incorrect, run the following command to correct them:
	# /bin/chmod 000 /etc/gshadow</t>
  </si>
  <si>
    <t>Run the following command to determine the permissions on the /etc/gshadow file. 
	# /bin/ls -l /etc/gshadow
---------- 1 root root 633 Sep 23 2002 /etc/gshadow</t>
  </si>
  <si>
    <t>9.1.5</t>
  </si>
  <si>
    <t>Verify Permissions on /etc/group</t>
  </si>
  <si>
    <t>The /etc/group file contains a list of all the valid groups defined in the system. The command below allows read/write access for root and read access for everyone else.</t>
  </si>
  <si>
    <t>The /etc/group file needs to be protected from unauthorized changes by non-privileged users, but needs to be readable as this information is used with many non-privileged programs.</t>
  </si>
  <si>
    <t>If the permissions of the /etc/group file are incorrect, run the following command to correct them:
	# /bin/chmod 644 /etc/group</t>
  </si>
  <si>
    <t>Run the following command to determine the permissions on the /etc/group file. 
	# /bin/ls -l /etc/group
-rw-r--r-- 1 root root 762 Sep 23 002 /etc/group</t>
  </si>
  <si>
    <t>9.1.6</t>
  </si>
  <si>
    <t>Verify User/Group Ownership on /etc/passwd</t>
  </si>
  <si>
    <t>The /etc/passwd file contains a list of all the valid userIDs defined in the system, but not the passwords. The command below sets the owner and group of the file to root.</t>
  </si>
  <si>
    <t>The /etc/passwd file needs to be protected from unauthorized changes by non-privileged users, but needs to be readable as this information is used with many non-privileged programs.</t>
  </si>
  <si>
    <t>If the user and group ownership of the /etc/passwd file are incorrect, run the following command to correct them:
	# /bin/chown root:root /etc/passwd</t>
  </si>
  <si>
    <t>Run the following command to determine the user and group ownership on the /etc/passwd file.
	# /bin/ls -l /etc/passwd
-rw-r--r-- 1 root root 762 Sep 23 002 /etc/passwd</t>
  </si>
  <si>
    <t>9.1.7</t>
  </si>
  <si>
    <t>Verify User/Group Ownership on /etc/shadow</t>
  </si>
  <si>
    <t>The /etc/shadow file contains the one-way cipher text passwords for each user defined in the /etc/passwd file. The command below sets the user and group ownership of the file to root.</t>
  </si>
  <si>
    <t>If the ownership of the /etc/shadow file are incorrect, run the following command to correct them:
	# /bin/chown root:root /etc/shadow</t>
  </si>
  <si>
    <t>9.1.8</t>
  </si>
  <si>
    <t>Verify User/Group Ownership on /etc/gshadow</t>
  </si>
  <si>
    <t>If the ownership of the /etc/gshadow file are incorrect, run the following command to correct them:
	# /bin/chown root:root /etc/gshadow</t>
  </si>
  <si>
    <t>9.1.9</t>
  </si>
  <si>
    <t>Verify User/Group Ownership on /etc/group</t>
  </si>
  <si>
    <t>If the ownership of the /etc/group file are incorrect, run the following command to correct them:
	# /bin/chown root:root /etc/group</t>
  </si>
  <si>
    <t>Run the following command to determine the permissions on the /etc/group file.
	# /bin/ls -l /etc/group
-rw-r--r-- 1 root root 762 Sep 23 002 /etc/group</t>
  </si>
  <si>
    <t>9.1.10</t>
  </si>
  <si>
    <t>Find World Writable Files</t>
  </si>
  <si>
    <t>Unix-based systems support variable settings to control access to files. World writable files are the least secure. See the chmod(2) man page for more information.</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</si>
  <si>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</si>
  <si>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(chmod o-w ___)_ is advisable, but always consult relevant vendor documentation to avoid breaking any application dependencies on a given file.</t>
  </si>
  <si>
    <t>#!/bin/bash
df --local -P | awk {'if (NR!=1) print $6'} | xargs -I '{}' find '{}' -xdev -type f -perm -0002</t>
  </si>
  <si>
    <t>9.1.11</t>
  </si>
  <si>
    <t>Find Un-owned Files and Directories</t>
  </si>
  <si>
    <t>Sometimes when administrators delete users from the password file they neglect to remove all files owned by those users from the system.</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</si>
  <si>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</si>
  <si>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</si>
  <si>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#!/bin/bash
df --local -P | awk {'if (NR!=1) print $6'} | xargs -I '{}' find '{}' -xdev -nouser -ls</t>
  </si>
  <si>
    <t>9.1.12</t>
  </si>
  <si>
    <t>Find Un-grouped Files and Directories</t>
  </si>
  <si>
    <t>#!/bin/bash
df --local -P | awk {'if (NR!=1) print $6'} | xargs -I '{}' find '{}' -xdev -nogroup -ls</t>
  </si>
  <si>
    <t>9.1.13</t>
  </si>
  <si>
    <t>Find SUID System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</si>
  <si>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</si>
  <si>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There are valid reasons for SUID programs, but it is important to identify and review such programs to ensure they are legitimate.</t>
  </si>
  <si>
    <t>Ensure that no rogue set-UID programs have been introduced into the system. Review the files returned by the action in the Audit section and confirm the integrity of these binaries as described below:
	# rpm -V `rpm -qf /usr/bin/sudo`
.......T /usr/bin/sudo
SM5....T /usr/bin/sudoedit</t>
  </si>
  <si>
    <t>#!/bin/bash
df --local -P | awk {'if (NR!=1) print $6'} | xargs -I '{}' find '{}' -xdev -type f -perm -4000 -print</t>
  </si>
  <si>
    <t>9.1.14</t>
  </si>
  <si>
    <t>Find SGID System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</si>
  <si>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</si>
  <si>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 The following is an example of checking the "sudo" executable:
	# rpm -V `rpm -qf /usr/bin/sudo`
.......T /usr/bin/sudo
SM5....T /usr/bin/sudoedit</t>
  </si>
  <si>
    <t>Ensure that no rogue set-GID programs have been introduced into the system
	# /bin/rpm -V `/bin/rpm -qf sudo`</t>
  </si>
  <si>
    <t>#!/bin/bash
df --local -P | awk {'if (NR!=1) print $6'} | xargs -I '{}' find '{}' -xdev -type f -perm -2000 -print</t>
  </si>
  <si>
    <t>9.2.1</t>
  </si>
  <si>
    <t>Ensure Password Fields are Not Empty</t>
  </si>
  <si>
    <t>An account with an empty password field means that anybody may log in as that user without providing a password.</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</si>
  <si>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</si>
  <si>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/usr/bin/passwd -l 
	Also, check to see if the account is logged in and investigate what it is being used for to determine if it needs to be forced off.</t>
  </si>
  <si>
    <t>Run the following command and verify that no output is returned:
	# /bin/cat /etc/shadow | /bin/awk -F: '($2 == "" ) { print $1 " does not have a password "}'</t>
  </si>
  <si>
    <t>9.2.2</t>
  </si>
  <si>
    <t>Verify No Legacy "+" Entries Exist in /etc/passwd File</t>
  </si>
  <si>
    <t>These entries may provide an avenue for attackers to gain privileged access on the system.</t>
  </si>
  <si>
    <t>Delete these entries if they exist.</t>
  </si>
  <si>
    <t>Run the following command and verify that no output is returned: 
	# /bin/grep '^+:' /etc/passwd</t>
  </si>
  <si>
    <t>9.2.3</t>
  </si>
  <si>
    <t>Verify No Legacy "+" Entries Exist in /etc/shadow File</t>
  </si>
  <si>
    <t>Run the following command and verify that no output is returned: 
	# /bin/grep '^+:' /etc/shadow</t>
  </si>
  <si>
    <t>9.2.4</t>
  </si>
  <si>
    <t>Verify No Legacy "+" Entries Exist in /etc/group File</t>
  </si>
  <si>
    <t>Run the following command and verify that no output is returned: 
	# /bin/grep '^+:' /etc/group</t>
  </si>
  <si>
    <t>9.2.5</t>
  </si>
  <si>
    <t>Verify No UID 0 Accounts Exist Other Than root</t>
  </si>
  <si>
    <t>Any account with UID 0 has superuser privileges on the system.</t>
  </si>
  <si>
    <t>This access must be limited to only the default root account and only from the system console. Administrative access must be through an unprivileged account using an approved mechanism as noted in Item 7.5 Restrict root Login to System Console.</t>
  </si>
  <si>
    <t>Delete any other entries that are displayed.</t>
  </si>
  <si>
    <t>Run the following command and verify that only the word "root" is returned:
	# /bin/cat /etc/passwd | /bin/awk -F: '($3 == 0) { print $1 }'
root</t>
  </si>
  <si>
    <t>9.2.6</t>
  </si>
  <si>
    <t>Ensure root PATH Integrity</t>
  </si>
  <si>
    <t>The root user can execute any command on the system and could be fooled into executing programs unemotionally if the PATH is not set correctly.</t>
  </si>
  <si>
    <t>Including the current working directory (.) or other writable directory in root's executable path makes it likely that an attacker can gain superuser access by forcing an administrator operating as root to execute a Trojan horse program.</t>
  </si>
  <si>
    <t>Correct or justify any items discovered in the Audit step.</t>
  </si>
  <si>
    <t>#!/bin/bash
if [ "`echo $PATH | /bin/grep :: `" != "" ]; then
 echo "Empty Directory in PATH (::)"
fi
if [ "`echo $PATH | bin/grep :$`" != "" ]; then
 echo "Trailing : in PATH"
fi
p=`echo $PATH | /bin/sed -e 's/::/:/' -e 's/:$//' -e 's/:/ /g'`
set -- $p
while [ "$1" != "" ]; do
 if [ "$1" = "." ]; then
 echo "PATH contains ."
 shift
 continue
 fi
 if [ -d $1 ]; then
 dirperm=`/bin/ls -ldH $1 | /bin/cut -f1 -d" "`
 if [ `echo $dirperm | /bin/cut -c6 ` != "-" ]; then
 echo "Group Write permission set on directory $1"
 fi
 if [ `echo $dirperm | /bin/cut -c9 ` != "-" ]; then
 echo "Other Write permission set on directory $1"
 fi
 dirown=`ls -ldH $1 | awk '{print $3}'`
 if [ "$dirown" != "root" ] ; then
 echo $1 is not owned by root
 fi
 else
 echo $1 is not a directory
 fi
 shift
done</t>
  </si>
  <si>
    <t>9.2.7</t>
  </si>
  <si>
    <t>Check Permissions on User Home Directories</t>
  </si>
  <si>
    <t>While the system administrator can establish secure permissions for users' home directories, the users can easily override these.</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</si>
  <si>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</si>
  <si>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</si>
  <si>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#!/bin/bash
for dir in `/bin/cat /etc/passwd | /bin/egrep -v '(root|halt|sync|shutdown)' |
 /bin/awk -F: '($8 == "PS" &amp; do
 dirperm=`/bin/ls -ld $dir | /bin/cut -f1 -d" "`
 if [ `echo $dirperm | /bin/cut -c6 ` != "-" ]; then
 echo "Group Write permission set on directory $dir"
 fi
 if [ `echo $dirperm | /bin/cut -c8 ` != "-" ]; then
 echo "Other Read permission set on directory $dir"
 fi
 if [ `echo $dirperm | /bin/cut -c9 ` != "-" ]; then
 echo "Other Write permission set on directory $dir"
 fi
 if [ `echo $dirperm | /bin/cut -c10 ` != "-" ]; then
 echo "Other Execute permission set on directory $dir"
 fi
done</t>
  </si>
  <si>
    <t>9.2.8</t>
  </si>
  <si>
    <t>Check User Dot File Permissions</t>
  </si>
  <si>
    <t>While the system administrator can establish secure permissions for users' "dot" files, the users can easily override these.</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</si>
  <si>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</si>
  <si>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</si>
  <si>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#!/bin/bash
for dir in `/bin/cat /etc/passwd | /bin/egrep -v '(root|sync|halt|shutdown)' | /bin/awk -F: '($7 != "/sbin/nologin") { print $6 }'`; do
 for file in $dir/.[A-Za-z0-9]*; do
 if [ ! -h "$file" -a -f "$file" ]; then
 fileperm=`/bin/ls -ld $file | /bin/cut -f1 -d" "`
 if [ `echo $fileperm | /bin/cut -c6 ` != "-" ]; then
 echo "Group Write permission set on file $file"
 fi
 if [ `echo $fileperm | /bin/cut -c9 ` != "-" ]; then
 echo "Other Write permission set on file $file"
 fi
 fi
 done
done</t>
  </si>
  <si>
    <t>9.2.9</t>
  </si>
  <si>
    <t>Check Permissions on User .netrc Files</t>
  </si>
  <si>
    <t>While the system administrator can establish secure permissions for users' .netrc files, the users can easily override these.</t>
  </si>
  <si>
    <t>.netrc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</si>
  <si>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</si>
  <si>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#!/bin/bash
for dir in `/bin/cat /etc/passwd | /bin/egrep -v '(root|sync|halt|shutdown)' |
 /bin/awk -F: '($7 != "/sbin/nologin") { print $6 }'`; do
 for file in $dir/.netrc; do
 if [ ! -h "$file" -a -f "$file" ]; then
 fileperm=`/bin/ls -ld $file | /bin/cut -f1 -d" "`
 if [ `echo $fileperm | /bin/cut -c5 ` != "-" ]
 then
 echo "Group Read set on $file"
 fi
 if [ `echo $fileperm | /bin/cut -c6 ` != "-" ]
 then
 echo "Group Write set on $file"
 fi
 if [ `echo $fileperm | /bin/cut -c7 ` != "-" ]
 then
 echo "Group Execute set on $file"
 fi
 if [ `echo $fileperm | /bin/cut -c8 ` != "-" ]
 then
 echo "Other Read set on $file"
 fi
 if [ `echo $fileperm | /bin/cut -c9 ` != "-" ]
 then
 echo "Other Write set on $file"
 fi
 if [ `echo $fileperm | /bin/cut -c10 ` != "-" ]
 then
 echo "Other Execute set on $file"
 fi
 fi
 done
done</t>
  </si>
  <si>
    <t>9.2.10</t>
  </si>
  <si>
    <t>Check for Presence of User .rhosts Files</t>
  </si>
  <si>
    <t>This action is only meaningful if .rhosts support is permitted in the file /etc/pam.conf. Even though the .rhosts files are ineffective if support is disabled in /etc/pam.conf, they may have been brought over from other systems and could contain information useful to an attacker for those other systems.</t>
  </si>
  <si>
    <t>If any users have .rhosts files determine why they have them.</t>
  </si>
  <si>
    <t>#!/bin/bash
for dir in `/bin/cat /etc/passwd | /bin/egrep -v '(root|halt|sync|shutdown)' |
 /bin/awk -F: '($7 != "/sbin/nologin") { print $6 }'`; do
 for file in $dir/.rhosts; do
 if [ ! -h "$file" -a -f "$file" ]; then
 echo ".rhosts file in $dir"
 fi done
done</t>
  </si>
  <si>
    <t>9.2.11</t>
  </si>
  <si>
    <t>Check Groups in /etc/passwd</t>
  </si>
  <si>
    <t>Over time, system administration errors and changes can lead to groups being defined in /etc/passwd but not in /etc/group.</t>
  </si>
  <si>
    <t>Groups defined in the /etc/passwd file but not in the /etc/group file pose a threat to system security since group permissions are not properly managed.</t>
  </si>
  <si>
    <t>Create a script as shown below and run it:
	#!/bin/bash
for i in $(cut -s -d: -f4 /etc/passwd | sort -u ); do
 grep -q -P "^.*?:x:$i:" /etc/group
 if [ $? -ne 0 ]; then
 echo "Group $i is referenced by /etc/passwd but does not exist in /etc/group"
 fi
done</t>
  </si>
  <si>
    <t>9.2.12</t>
  </si>
  <si>
    <t>Check That Users Are Assigned Valid Home Directories</t>
  </si>
  <si>
    <t>Users can be defined in /etc/passwd without a home directory or with a home directory does not actually exist.</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</si>
  <si>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</si>
  <si>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assigned should be removed or assigned a home directory as appropriate.</t>
  </si>
  <si>
    <t>This script checks to make sure that home directories assigned in the /etc/passwd file exist.
	#!/bin/bash 
cat /etc/passwd | awk -F: '{ print $1 " " $3 " " $6 }' | while read user uid dir; do
 if [ $uid -ge 500 -a ! -d "$dir" -a $user != "nfsnobody" ]; then
 echo "The home directory ($dir) of user $user does not exist."
 fi
done</t>
  </si>
  <si>
    <t>9.2.13</t>
  </si>
  <si>
    <t>Check User Home Directory Ownership</t>
  </si>
  <si>
    <t>The user home directory is space defined for the particular user to set local environment variables and to store personal files.</t>
  </si>
  <si>
    <t>Since the user is accountable for files stored in the user home directory, the user must be the owner of the directory.</t>
  </si>
  <si>
    <t>Change the ownership any home directories that are not owned by the defined user to the correct user.</t>
  </si>
  <si>
    <t>This script checks to make sure users own the home directory they are assigned to in the /etc/passwd file.
	#!/bin/bash 
cat /etc/passwd | awk -F: '{ print $1 " " $3 " " $6 }' | while read user uid dir; do
 if [ $uid -ge 500 -a -d "$dir" -a $user != "nfsnobody" ]; then
 owner=$(stat -L -c "%U" "$dir")
 if [ "$owner" != "$user" ]; then
 echo "The home directory ($dir) of user $user is owned by $owner."
 fi
 fi
done</t>
  </si>
  <si>
    <t>9.2.14</t>
  </si>
  <si>
    <t>Check for Duplicate UIDs</t>
  </si>
  <si>
    <t>Although the useradd program will not let you create a duplicate User ID (UID), it is possible for an administrator to manually edit the /etc/passwd file and change the UID field.</t>
  </si>
  <si>
    <t>Users must be assigned unique UIDs for accountability and to ensure appropriate access protections.</t>
  </si>
  <si>
    <t>Based on the results of the script, establish unique UIDs and review all files owned by the shared UID to determine which UID they are supposed to belong to.</t>
  </si>
  <si>
    <t>This script checks to make sure all UIDs in the /etc/passwd file are unique.
	#!/bin/bash 
echo "The Output for the Audit of Control 9.2.15 - Check for Duplicate UIDs is"
/bin/cat /etc/passwd | /bin/cut -f3 -d":" | /bin/sort -n | /usr/bin/uniq -c |
 while read x ; do
 [ -z "${x}" ] &amp; then
 users=`/bin/gawk -F: '($3 == n) { print $1 }' n=$2 
 /etc/passwd | /usr/bin/xargs`
 echo "Duplicate UID ($2): ${users}"
 fi
done</t>
  </si>
  <si>
    <t>9.2.15</t>
  </si>
  <si>
    <t>Check for Duplicate GIDs</t>
  </si>
  <si>
    <t>Although the groupadd program will not let you create a duplicate Group ID (GID), it is possible for an administrator to manually edit the /etc/group file and change the GID field.</t>
  </si>
  <si>
    <t>User groups must be assigned unique GIDs for accountability and to ensure appropriate access protections.
	NOTE: In the case of extremely large groups it can become necessary to split a GID across group names due to character limits per line. Any such instances should be carefully audited, unless absolutely necessary such instances should be avoided.</t>
  </si>
  <si>
    <t>Based on the results of the script, establish unique GIDs and review all files owned by the shared GID to determine which group they are supposed to belong to.</t>
  </si>
  <si>
    <t>This script checks to make sure all GIDs in the /etc/group file are unique. You can also use the /usr/sbin/grpck command to check for other inconsistencies in the /etc/group file.
	#!/bin/bash 
echo "The Output for the Audit of Control 9.2.16 - Check for Duplicate GIDs is"
/bin/cat /etc/group | /bin/cut -f3 -d":" | /bin/sort -n | /usr/bin/uniq -c |
 while read x ; do
 [ -z "${x}" ] &amp; then
 grps=`/bin/gawk -F: '($3 == n) { print $1 }' n=$2 
 /etc/group | xargs`
 echo "Duplicate GID ($2): ${grps}"
 fi
done</t>
  </si>
  <si>
    <t>9.2.16</t>
  </si>
  <si>
    <t>Check for Duplicate User Names</t>
  </si>
  <si>
    <t>Although the useradd program will not let you create a duplicate user name, it is possible for an administrator to manually edit the /etc/passwd file and change the user name.</t>
  </si>
  <si>
    <t>If a user is assigned a duplicate user name, it will create and have access to files with the first UID for that username in /etc/passwd. For example, if "test4" has a UID of 1000 and a subsequent "test4" entry has a UID of 2000, logging in as "test4" will use UID 1000. Effectively, the UID is shared, which is a security problem.</t>
  </si>
  <si>
    <t>Based on the results of the script, establish unique user names for the users. File ownerships will automatically reflect the change as long as the users have unique UIDs.</t>
  </si>
  <si>
    <t>This script checks to make sure all user names in the /etc/passwd file are unique.
	#!/bin/bash 
echo "The Output for the Audit of Control 9.2.18 - Check for Duplicate User Names is"
cat /etc/passwd | cut -f1 -d":" | /bin/sort -n | /usr/bin/uniq -c |
 while read x ; do
 [ -z "${x}" ] &amp; then
 uids=`/bin/gawk -F: '($1 == n) { print $3 }' n=$2 
 /etc/passwd | xargs`
 echo "Duplicate User Name ($2): ${uids}"
 fi
done</t>
  </si>
  <si>
    <t>9.2.17</t>
  </si>
  <si>
    <t>Check for Duplicate Group Names</t>
  </si>
  <si>
    <t>Although the groupadd program will not let you create a duplicate group name, it is possible for an administrator to manually edit the /etc/group file and change the group name.</t>
  </si>
  <si>
    <t>If a group is assigned a duplicate group name, it will create and have access to files with the first GID for that group in /etc/group. Effectively, the GID is shared, which is a security problem.</t>
  </si>
  <si>
    <t>Based on the results of the script, establish unique names for the user groups. File group ownerships will automatically reflect the change as long as the groups have unique GIDs.</t>
  </si>
  <si>
    <t>This script checks to make sure all group names in the /etc/group file are unique.
	#!/bin/bash 
echo "The Output for the Audit of Control 9.2.19 - Check for Duplicate Group Names is"
cat /etc/group | cut -f1 -d":" | /bin/sort -n | /usr/bin/uniq -c |
 while read x ; do
 [ -z "${x}" ] &amp; then
 gids=`/bin/gawk -F: '($1 == n) { print $3 }' n=$2 
 /etc/group | xargs`
 echo "Duplicate Group Name ($2): ${gids}"
 fi
done</t>
  </si>
  <si>
    <t>9.2.18</t>
  </si>
  <si>
    <t>Check for Presence of User .netrc Files</t>
  </si>
  <si>
    <t>The .netrc file contains data for logging into a remote host for file transfers via FTP.</t>
  </si>
  <si>
    <t>The .netrc file presents a significant security risk since it stores passwords in unencrypted form. Even if FTP is disabled, user accounts may have brought over .netrc files from other systems which could pose a risk to those systems.</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</si>
  <si>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</si>
  <si>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#!/bin/bash 
for dir in `/bin/cat /etc/passwd |
 /bin/awk -F: '{ print $6 }'`; do
 if [ ! -h "$dir/.netrc" -a -f "$dir/.netrc" ]; then
 echo ".netrc file $dir/.netrc exists"
 fi
done</t>
  </si>
  <si>
    <t>9.2.19</t>
  </si>
  <si>
    <t>Check for Presence of User .forward Files</t>
  </si>
  <si>
    <t>The .forward file specifies an email address to forward the user's mail to.</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</si>
  <si>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</si>
  <si>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</si>
  <si>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This script checks for the presence of .forward files that may be in violation of the site security policy.
	#!/bin/bash 
for dir in `/bin/cat /etc/passwd |
 /bin/awk -F: '{ print $6 }'`; do
 if [ ! -h "$dir/.forward" -a -f "$dir/.forward" ]; then
 echo ".forward file $dir/.forward exists"
 fi
done</t>
  </si>
  <si>
    <t>Internal Revenue Service</t>
  </si>
  <si>
    <t>Office of Safeguards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</si>
  <si>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</si>
  <si>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</si>
  <si>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</si>
  <si>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</si>
  <si>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</si>
  <si>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</si>
  <si>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</si>
  <si>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</si>
  <si>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</si>
  <si>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</si>
  <si>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</si>
  <si>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</si>
  <si>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</si>
  <si>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</si>
  <si>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</si>
  <si>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</si>
  <si>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</si>
  <si>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</si>
  <si>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</si>
  <si>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</si>
  <si>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</si>
  <si>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</si>
  <si>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</si>
  <si>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</si>
  <si>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</si>
  <si>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</si>
  <si>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</si>
  <si>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The 'Info' status is provided for use by the tester during test execution to indicate more information is needed to complete the test.</t>
  </si>
  <si>
    <t>It is not an acceptable final test status, all test cases should be Pass, Fail or N/A at the conclusion of testing.</t>
  </si>
  <si>
    <t>Complete</t>
  </si>
  <si>
    <t>Blank</t>
  </si>
  <si>
    <t>Available</t>
  </si>
  <si>
    <t>All SCSEM Tests</t>
  </si>
  <si>
    <t xml:space="preserve">This table calculates all </t>
  </si>
  <si>
    <t>Final Test Results</t>
  </si>
  <si>
    <t>Pass</t>
  </si>
  <si>
    <t>Fail</t>
  </si>
  <si>
    <t>Info</t>
  </si>
  <si>
    <t>N/A</t>
  </si>
  <si>
    <t>Test (Automated)</t>
  </si>
  <si>
    <t>Test (Manual)</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</si>
  <si>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</si>
  <si>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</si>
  <si>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</si>
  <si>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</si>
  <si>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</si>
  <si>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</si>
  <si>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</si>
  <si>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</si>
  <si>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</si>
  <si>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</si>
  <si>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</si>
  <si>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</si>
  <si>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</si>
  <si>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</si>
  <si>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</si>
  <si>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</si>
  <si>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</si>
  <si>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</si>
  <si>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</si>
  <si>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</si>
  <si>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</si>
  <si>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</si>
  <si>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</si>
  <si>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</si>
  <si>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</si>
  <si>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</si>
  <si>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</si>
  <si>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</si>
  <si>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Change Log</t>
  </si>
  <si>
    <t>Version</t>
  </si>
  <si>
    <t>Date</t>
  </si>
  <si>
    <t>Description of Changes</t>
  </si>
  <si>
    <t>Author</t>
  </si>
  <si>
    <t>First Release</t>
  </si>
  <si>
    <t>Booz Allen Hamilton</t>
  </si>
  <si>
    <t>Appendix</t>
  </si>
  <si>
    <t>SCSEM Sources:</t>
  </si>
  <si>
    <t>▪ NIST SP 800-53 Rev. 4, Recommended Security Controls for Federal Information Systems and Organizations (April 2013)</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</si>
  <si>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</si>
  <si>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</si>
  <si>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</si>
  <si>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</si>
  <si>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</si>
  <si>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</si>
  <si>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</si>
  <si>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</si>
  <si>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</si>
  <si>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</si>
  <si>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</si>
  <si>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</si>
  <si>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</si>
  <si>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</si>
  <si>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</si>
  <si>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Test ID</t>
  </si>
  <si>
    <t>NIST ID</t>
  </si>
  <si>
    <t>NIST Control ID</t>
  </si>
  <si>
    <t>Test Method</t>
  </si>
  <si>
    <t>CIS Benchmark Section #</t>
  </si>
  <si>
    <t>Recommendation #</t>
  </si>
  <si>
    <t>Section Title</t>
  </si>
  <si>
    <t>Actual Results</t>
  </si>
  <si>
    <t>Status</t>
  </si>
  <si>
    <t>Notes/Evidence</t>
  </si>
  <si>
    <t>Update MaxAuth Tries from 4 to 3</t>
  </si>
  <si>
    <t xml:space="preserve"> * minlen=14 - Was updated to 8 characters or more
</t>
  </si>
  <si>
    <t>Updated from 5 to 24</t>
  </si>
  <si>
    <t>Added language to cover administrator password change.</t>
  </si>
  <si>
    <t>Changed Min Days from 7 to 1</t>
  </si>
  <si>
    <t>Edit the /etc/ssh/sshd_config file to set the parameter as follows:
MaxAuthTries 3</t>
  </si>
  <si>
    <t>To verify the correct SSH setting, run the following command and verify that the output is as shown:
# grep "^MaxAuthTries" /etc/ssh/sshd_config 
MaxAuthTries 3</t>
  </si>
  <si>
    <t>Set SSH MaxAuthTries to 3 or Less</t>
  </si>
  <si>
    <t>Setting the MaxAuthTries parameter to a low number will minimize the risk of successful brute force attacks to the SSH server. While the recommended setting is 3, it is set the number based on site policy.</t>
  </si>
  <si>
    <t>Set the pam_cracklib.so parameters as follows in /etc/pam.d/system-auth:
password required pam_cracklib.so try_first_pass retry=3 minlen=8 dcredit=-1 ucredit=-1 ocredit=-1 lcredit=-1</t>
  </si>
  <si>
    <t>Perform the following to determine the current settings in the pam_cracklib.so file.
# grep pam_cracklib.so /etc/pam.d/system-auth
password required pam_cracklib.so try_first_pass retry=3 minlen=8 dcredit=-1 ucredit=-1 ocredit=-1 lcredit=-1</t>
  </si>
  <si>
    <t>Set the pam_unix.so remember parameter to 24 in /etc/pam.d/system_auth:
password sufficient pam_unix.so remember=24</t>
  </si>
  <si>
    <t>Perform the following to determine the current setting for reuse of older passwords:
# grep "remember" /etc/pam.d/system_auth
password sufficient pam_unix.so remember=24</t>
  </si>
  <si>
    <t>Set the PASS_MIN_DAYS parameter to 1 in /etc/login.defs:
PASS_MIN_DAYS 1
Modify active user parameters to match:
# chage --mindays 1</t>
  </si>
  <si>
    <t># grep PASS_MIN_DAYS /etc/login.defs
PASS_MAX_DAYS 1
# chage --list 
Minimum number of days between password change: 1</t>
  </si>
  <si>
    <t>The PASS_MIN_DAYS parameter in /etc/login.defs allows an administrator to prevent users from changing their password until a minimum number of days have passed since the last time the user changed their password. It is recommended that PASS_MIN_DAYS parameter be set to 1 day.</t>
  </si>
  <si>
    <t>Normal Users
Set the PASS_MAX_DAYS parameter to 90 in /etc/login.defs:
PASS_MAX_DAYS 90
Modify active user parameters to match:
# chage --maxdays 90
Privilege Accounts
Set the PASS_MAX_DAYS parameter to 60 in /etc/login.defs:
PASS_MAX_DAYS 60
Modify active user parameters to match:
# chage --maxdays 60</t>
  </si>
  <si>
    <t>Normal Users
# grep PASS_MAX_DAYS /etc/login.defs
PASS_MAX_DAYS 90
# chage --list 
Maximum number of days between password change: 90
Privilege Accounts
# grep PASS_MAX_DAYS /etc/login.defs
PASS_MAX_DAYS 60
# chage --list 
Maximum number of days between password change: 60</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</si>
  <si>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</si>
  <si>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Expected Results</t>
  </si>
  <si>
    <t>Test Procedure</t>
  </si>
  <si>
    <t>Remediation Procedure</t>
  </si>
  <si>
    <t>SC-8</t>
  </si>
  <si>
    <t>Transmission Confidentiality and Integrity</t>
  </si>
  <si>
    <t>Interview</t>
  </si>
  <si>
    <t xml:space="preserve">Verifies FTI is encrypted when in transit across a WAN or LAN.
</t>
  </si>
  <si>
    <t xml:space="preserve">1. Confirm whether all FTI data in transit is encrypted when moving across a Wide Area Network (WAN) and within the agency’s Local Area Network (LAN).   </t>
  </si>
  <si>
    <t xml:space="preserve">1. All FTI data in transit is encrypted when moving across a Wide Area Network (WAN) and within the agency’s Local Area Network (LAN).   </t>
  </si>
  <si>
    <t>AC-2</t>
  </si>
  <si>
    <t>Account Management</t>
  </si>
  <si>
    <t>Verify that audit trails are reviewed at a minimum weekly for anomalies (i.e. standard operations, unauthorized access attempts, etc.).
Exceptions and violations are properly analyzed and appropriate actions are taken.</t>
  </si>
  <si>
    <t>AU-6</t>
  </si>
  <si>
    <t>Audit Review, Analysis, and Reporting</t>
  </si>
  <si>
    <t>AC-5</t>
  </si>
  <si>
    <t>Separation of Duties</t>
  </si>
  <si>
    <t xml:space="preserve">Personnel who review and clear audit logs are separate from personnel that perform non-audit administration.
</t>
  </si>
  <si>
    <t>Verify that the system enforces a separation of duties for sensitive administrator roles.
There is an effective segregation of duties between the administration functions and the auditing functions of the system.</t>
  </si>
  <si>
    <t>IRS Safeguards Requirement</t>
  </si>
  <si>
    <t>AU-9</t>
  </si>
  <si>
    <t>Protection of Audit Information</t>
  </si>
  <si>
    <t>Audit trails cannot be read or modified by non-administrator users.</t>
  </si>
  <si>
    <t>1.  Log files have appropriate permissions assigned and permissions are not excessive.</t>
  </si>
  <si>
    <t>Interview
Examine</t>
  </si>
  <si>
    <t>An authoritative (U.S. IRS approved source) time-server is used. Approved sources include the US Naval Observatory NTP servers or the NIST Internet Time Service.</t>
  </si>
  <si>
    <t>CM-7</t>
  </si>
  <si>
    <t>Least Functionality</t>
  </si>
  <si>
    <t xml:space="preserve">Unneeded functionality is disabled. 
</t>
  </si>
  <si>
    <t>1. Any functions installed by default that are not required by the application are disabled.
2. Services or software which are not needed are not present or disabled on the server.</t>
  </si>
  <si>
    <t>AU-12</t>
  </si>
  <si>
    <t>Audit Generation</t>
  </si>
  <si>
    <t>1. Audit data is captured, backed up, and maintained. IRS requires agencies to retain archived audit logs/trails for the remainder of the year they were made plus six years.</t>
  </si>
  <si>
    <t>Verify that there is a /tmp file partition in the /etc/fstab file.  Run the following command. 
	# grep "[[:space:]]/tmp[[:space:]]" /etc/fstab</t>
  </si>
  <si>
    <t xml:space="preserve">A separate partition for /tmp exists on the system.  </t>
  </si>
  <si>
    <t>Description</t>
  </si>
  <si>
    <t>Rationale Statement</t>
  </si>
  <si>
    <t>Run the following commands to determine if the system is configured as recommended. 
	# grep /tmp /etc/fstab | grep nodev
# mount | grep /tmp | grep nodev 
	If either command emits no output then the system is not configured as recommend.  This is a finding.</t>
  </si>
  <si>
    <t>Run the following commands to determine if the system is configured as recommended. 
# grep /tmp /etc/fstab | grep nosuid
# mount | grep /tmp | grep nosuid 
If either command emits no output then the system is not configured as recommende. This is a finding.</t>
  </si>
  <si>
    <t>Run the following commands to determine if the system is configured as recommended. 
# grep /tmp /etc/fstab | grep noexec
# mount | grep /tmp | grep noexec 
If either command emits no output then the system is not configured as recommended.  This is a finding.</t>
  </si>
  <si>
    <t xml:space="preserve">A separate partition for /var exists on the system.  </t>
  </si>
  <si>
    <t>Perform the following to determine if the system is configured as recommended:
# grep -e "^/tmp" /etc/fstab | grep /var/tmp
/tmp /var/tmp none none 0 0
# mount | grep -e "^/tmp" | grep /var/tmp
/tmp on /var/tmp type none (rw,bind) 
If the above commands emit no output then the system is not configured as recommended.</t>
  </si>
  <si>
    <t xml:space="preserve">A separate partition for /var/log exists on the system.  </t>
  </si>
  <si>
    <t xml:space="preserve">A separate partition for /var/log/audit exists on the system.  </t>
  </si>
  <si>
    <t xml:space="preserve">A separate partition for /home exists on the system.  </t>
  </si>
  <si>
    <t>Output contains "nodev".</t>
  </si>
  <si>
    <t>Output contains "noexec".</t>
  </si>
  <si>
    <t>Output contains "nosuid".</t>
  </si>
  <si>
    <t>Interview/Examine</t>
  </si>
  <si>
    <t>Output should contain "nodev".</t>
  </si>
  <si>
    <t xml:space="preserve"># grep  /etc/fstab
Verify that nodev is an option.  
</t>
  </si>
  <si>
    <t xml:space="preserve"># grep  /etc/fstab 
Verify that noexec is an option.  
</t>
  </si>
  <si>
    <t xml:space="preserve"># grep  /etc/fstab
Verify that nosuid is an option.  
</t>
  </si>
  <si>
    <t>gpgcheck is set to "1" in all occurrences.</t>
  </si>
  <si>
    <t xml:space="preserve">All software packages have been updated.   </t>
  </si>
  <si>
    <t>Output is not emitted.  If output is emitted, all packages must have permissions they were intended to have and are authorized.   The agency must maintain justification for these permissions.</t>
  </si>
  <si>
    <t>Sticky Bit is set on all World-Writable Directories</t>
  </si>
  <si>
    <t xml:space="preserve">The latest security patches are installed and the system is registered </t>
  </si>
  <si>
    <t xml:space="preserve">X Windows Server is not installed on the system.  
If X Windwos Server is running the agency must present a strong justification for its necessity.  Justification must be documented.    </t>
  </si>
  <si>
    <t>Interview SA to determine if LDAP is running on the system.  
Perform the following to determine if LDAP is running.
	# rpm -q openldap-servers
package openldap-servers is not installed
# rpm -q openldap-clients
package openldap-clients is not installed</t>
  </si>
  <si>
    <t xml:space="preserve">Wireless Interfaces are deactivated.  If any interfaces using wireless are active then this is a finding.    </t>
  </si>
  <si>
    <t>CM-6</t>
  </si>
  <si>
    <t>IA-5</t>
  </si>
  <si>
    <t xml:space="preserve">A separate /tmp partition has not been created. </t>
  </si>
  <si>
    <t xml:space="preserve">The nodev option has not been set on the /tmp partition. </t>
  </si>
  <si>
    <t xml:space="preserve">The nosuid option has not been set on the /tmp partition. </t>
  </si>
  <si>
    <t xml:space="preserve">The noexec option has not been set on the /tmp partition. </t>
  </si>
  <si>
    <t xml:space="preserve">A separate /var partition has not been created. </t>
  </si>
  <si>
    <t xml:space="preserve">The /var/tmp directory has not been bound to /tmp. </t>
  </si>
  <si>
    <t xml:space="preserve">A separate /var/log partition has not been created. </t>
  </si>
  <si>
    <t xml:space="preserve">A separate /var/log/audit partition has not been created. </t>
  </si>
  <si>
    <t xml:space="preserve">A separate /home partition has not been created. </t>
  </si>
  <si>
    <t>The nodev option has not been added to /home.</t>
  </si>
  <si>
    <t>The nodev option has not been added to removable media partitions.</t>
  </si>
  <si>
    <t>The noexec option has not been added to removable media partitions.</t>
  </si>
  <si>
    <t>The nosuid option has not been added to removable media partitions.</t>
  </si>
  <si>
    <t>The nodev option has not been added to the /dev/shm partition.</t>
  </si>
  <si>
    <t>The nosuid option has not been added to the /dev/shm partition.</t>
  </si>
  <si>
    <t>The noexec option has not been added to the /dev/shm partition.</t>
  </si>
  <si>
    <t xml:space="preserve">Sticky Bit has not been set on all World-Writable directories.  </t>
  </si>
  <si>
    <t xml:space="preserve">The latest security patches have not been installed on the system. </t>
  </si>
  <si>
    <t>gpgcheck is has not been globally activated.</t>
  </si>
  <si>
    <t xml:space="preserve">Software packages have not been updated.   </t>
  </si>
  <si>
    <t xml:space="preserve">Packages do not have appropriate permissions.   </t>
  </si>
  <si>
    <t>/etc/grub.conf file does not have the correct ownership.</t>
  </si>
  <si>
    <t>/etc/grub.conf file does not have correct permissions.</t>
  </si>
  <si>
    <t xml:space="preserve">Boot password has not been configured on the boot loader.  </t>
  </si>
  <si>
    <t xml:space="preserve">Authentication is not required in single user mode.  </t>
  </si>
  <si>
    <t xml:space="preserve">Interactive Boot has not been disabled. </t>
  </si>
  <si>
    <t xml:space="preserve">Core Dumps have not been restricted.  </t>
  </si>
  <si>
    <t xml:space="preserve">ExecShield has not been enabled.  </t>
  </si>
  <si>
    <t>Virtual memory has not been randomized</t>
  </si>
  <si>
    <t xml:space="preserve">telnet-server has not been removed from the system.  </t>
  </si>
  <si>
    <t xml:space="preserve">telnet package has not been removed from the system.  </t>
  </si>
  <si>
    <t xml:space="preserve">rsh-server has not been removed from the system.  </t>
  </si>
  <si>
    <t xml:space="preserve">rsh has not been removed from the system.  </t>
  </si>
  <si>
    <t xml:space="preserve">ypbind has not been removed from the system.  </t>
  </si>
  <si>
    <t xml:space="preserve">ypserv has not been removed from the system.  </t>
  </si>
  <si>
    <t xml:space="preserve">tftp has not been removed from the system.  </t>
  </si>
  <si>
    <t xml:space="preserve">tftp-server has not been removed from the system.  </t>
  </si>
  <si>
    <t xml:space="preserve">talk has not been removed from the system.  </t>
  </si>
  <si>
    <t xml:space="preserve">talk-server has not been removed from the system.  </t>
  </si>
  <si>
    <t xml:space="preserve">chargen-dgram has not been disabled.  
</t>
  </si>
  <si>
    <t xml:space="preserve">chargen-stream has not been disabled.  
</t>
  </si>
  <si>
    <t xml:space="preserve">daytime-stream has not been disabled.  
</t>
  </si>
  <si>
    <t xml:space="preserve">echo-dgram has not been disabled.  </t>
  </si>
  <si>
    <t xml:space="preserve">echo-stream has not been disabled.  </t>
  </si>
  <si>
    <t xml:space="preserve">tcpmux-server has not been disabled.  
</t>
  </si>
  <si>
    <t xml:space="preserve">daytime-dgram has not been disabled.  
</t>
  </si>
  <si>
    <t>The default umask has not been set to 027.</t>
  </si>
  <si>
    <t>X Windows has not been removed from the system.</t>
  </si>
  <si>
    <t xml:space="preserve">Avahi server has not been disabled. </t>
  </si>
  <si>
    <t xml:space="preserve">Common Unix Print System (CUPS) has not ben disabled.  </t>
  </si>
  <si>
    <t xml:space="preserve">Dynamic Host Configuration Protocol (DHCP) has not been disabled. </t>
  </si>
  <si>
    <t xml:space="preserve">Network Time Protocol (NTP) has not been synchronized  to an authorative time server.  </t>
  </si>
  <si>
    <t xml:space="preserve">Lightweight Directory Access Protocol (LDAP) has not been disabled.  </t>
  </si>
  <si>
    <t>NFS and RPC has not been disabled.</t>
  </si>
  <si>
    <t xml:space="preserve">Domain Name System (DNS)  has been disabled.  </t>
  </si>
  <si>
    <t xml:space="preserve">File Transfer Protocol (FTP) has not been disabled.   </t>
  </si>
  <si>
    <t xml:space="preserve">Apache has not been removed.  </t>
  </si>
  <si>
    <t xml:space="preserve">dovecot has not been removed from the system.  </t>
  </si>
  <si>
    <t xml:space="preserve">Samba has not been removed from the system.  </t>
  </si>
  <si>
    <t xml:space="preserve">squid has not been removed from the system.  </t>
  </si>
  <si>
    <t xml:space="preserve">net-snmp has not been removed from the system.  </t>
  </si>
  <si>
    <t>Mail transfer agents have not been set to Local-Only Mode.</t>
  </si>
  <si>
    <t xml:space="preserve">IP Forwarding has not been disabled.  </t>
  </si>
  <si>
    <t>Source Routed Packet Acceptance has not been disabled</t>
  </si>
  <si>
    <t>ICMP redirect messages are not being rejected.</t>
  </si>
  <si>
    <t xml:space="preserve">Logging is not being performed on the system. </t>
  </si>
  <si>
    <t>Ignore Broadcast Requests has not been enabled.</t>
  </si>
  <si>
    <t>Bad Error Message Protection has not been enabled.</t>
  </si>
  <si>
    <t xml:space="preserve">TCP SYN Cookies has not been enabled.  </t>
  </si>
  <si>
    <t xml:space="preserve">Wireless Interfaces have not been deactivated.  </t>
  </si>
  <si>
    <t xml:space="preserve">IPv6 Router Advertisements have not been disabled.  </t>
  </si>
  <si>
    <t xml:space="preserve">IPv6 Redirect Acceptance have not been disabled.  </t>
  </si>
  <si>
    <t xml:space="preserve">IPv6 has not been disabled. </t>
  </si>
  <si>
    <t xml:space="preserve">TCP Wrappers have not been enabled. </t>
  </si>
  <si>
    <t xml:space="preserve">/etc/hosts.deny has not been configured appropriately. </t>
  </si>
  <si>
    <t xml:space="preserve">Datagram Congestion Control Protocol (DCCP) has not been disabled.  </t>
  </si>
  <si>
    <t xml:space="preserve">Stream Control Transmission Protocol (SCTP) has not been disabled. </t>
  </si>
  <si>
    <t xml:space="preserve">Reliable Datagram Sockets (RDS) protocol has not been disabled.  </t>
  </si>
  <si>
    <t xml:space="preserve">Transparent Inter-Process Communication (TIPC) protocol has not been disabled. </t>
  </si>
  <si>
    <t>IPtables has not been enabled.</t>
  </si>
  <si>
    <t xml:space="preserve">IP6Tables has not been enabled.  </t>
  </si>
  <si>
    <t>rsyslog has not been installed.</t>
  </si>
  <si>
    <t xml:space="preserve">syslog has not been turned off and rsyslog has not been turned on.  </t>
  </si>
  <si>
    <t xml:space="preserve">/etc/rsyslog.conf has not been configured appropriately.  </t>
  </si>
  <si>
    <t>Logs are not being sent to a remote log host.</t>
  </si>
  <si>
    <t>rsyslog is not listening for remote messages</t>
  </si>
  <si>
    <t xml:space="preserve">Systems logs are not being rotated.  </t>
  </si>
  <si>
    <t>/etc/at.deny and /etc/at.allow have not been configured appropriately.</t>
  </si>
  <si>
    <t>User/Group Owner permissions on /etc/cron.d have not been configured appropriately.</t>
  </si>
  <si>
    <t>User/Group Owner permissions on /etc/cron.monthly have not been configured appropriately.</t>
  </si>
  <si>
    <t>User/Group Owner permissions on /etc/cron.weekly have not been configured appropriately.</t>
  </si>
  <si>
    <t>User/Group Owner permissions on /etc/cron.daily have not been configured appropriately.</t>
  </si>
  <si>
    <t>User/Group Owner permissions on /etc/cron.hourly have not been configured appropriately.</t>
  </si>
  <si>
    <t>User/Group Owner permissions on /etc/crontab have not been configured appropriately.</t>
  </si>
  <si>
    <t>User/Group Owner permissions on /etc/anacrontab have not been configured appropriately.</t>
  </si>
  <si>
    <t>Configuration Settings</t>
  </si>
  <si>
    <t xml:space="preserve">Protection of Audit Information
</t>
  </si>
  <si>
    <t xml:space="preserve">AU-9
</t>
  </si>
  <si>
    <t xml:space="preserve">CM-7
</t>
  </si>
  <si>
    <t xml:space="preserve">Least Functionality
</t>
  </si>
  <si>
    <t>SI-7</t>
  </si>
  <si>
    <t>Software, Firmware and Information Integrity</t>
  </si>
  <si>
    <t xml:space="preserve">AC-3
</t>
  </si>
  <si>
    <t xml:space="preserve">Access Enforcement 
</t>
  </si>
  <si>
    <t>AC-3</t>
  </si>
  <si>
    <t xml:space="preserve">Access Enforcement </t>
  </si>
  <si>
    <t xml:space="preserve">Authenticator Management
</t>
  </si>
  <si>
    <t xml:space="preserve">SC-2
</t>
  </si>
  <si>
    <t>Application Partitioning</t>
  </si>
  <si>
    <t>SC-28</t>
  </si>
  <si>
    <t>Protection of Information at Rest</t>
  </si>
  <si>
    <t xml:space="preserve">Access Enforcement
</t>
  </si>
  <si>
    <t>SI-16</t>
  </si>
  <si>
    <t>Memory Protection</t>
  </si>
  <si>
    <t xml:space="preserve">AC-3 
</t>
  </si>
  <si>
    <t xml:space="preserve">Access Enforcement
</t>
  </si>
  <si>
    <t xml:space="preserve">AU-8
</t>
  </si>
  <si>
    <t>Time Stamps</t>
  </si>
  <si>
    <t>SC-7</t>
  </si>
  <si>
    <t>Boundary Protection</t>
  </si>
  <si>
    <t>AU-2</t>
  </si>
  <si>
    <t>Audit Events</t>
  </si>
  <si>
    <t>Audit Review, Analysis and Reporting</t>
  </si>
  <si>
    <t>Access Enforcement</t>
  </si>
  <si>
    <t>IA-7</t>
  </si>
  <si>
    <t>Cryptographic Module Authentication</t>
  </si>
  <si>
    <t>Boundary Protections</t>
  </si>
  <si>
    <t>AC-8</t>
  </si>
  <si>
    <t>System Use Notification</t>
  </si>
  <si>
    <t>Authenticator Management</t>
  </si>
  <si>
    <t>AC-7</t>
  </si>
  <si>
    <t>Unsuccessful Logon Attempts</t>
  </si>
  <si>
    <t xml:space="preserve">Account Management </t>
  </si>
  <si>
    <t xml:space="preserve">AC-2
</t>
  </si>
  <si>
    <t>Finding (Internal Use Only)</t>
  </si>
  <si>
    <t xml:space="preserve">SSH v2 is not being utilized on the system.  </t>
  </si>
  <si>
    <t>LogLevel has not been set to INFO.</t>
  </si>
  <si>
    <t>User/Group Owner permissions on /etc/ssh/sshd_config have not been configured appropriately.</t>
  </si>
  <si>
    <t xml:space="preserve">SSH X11 forwarding has not been disabled. </t>
  </si>
  <si>
    <t>SSH MaxAuthTries has not been set to 3 or less.</t>
  </si>
  <si>
    <t>SSH IgnoreRhosts has not been set to Yes.</t>
  </si>
  <si>
    <t>SSH HostbasedAuthentication has not been set to No.</t>
  </si>
  <si>
    <t>SSH Root Login has not been disabled.</t>
  </si>
  <si>
    <t>Users are allowed to the  Set Environment Options.</t>
  </si>
  <si>
    <t xml:space="preserve">Approved ciphers are not being used.  </t>
  </si>
  <si>
    <t>Edit the /etc/ssh/sshd_config file to set the parameter as follows:
ClientAliveInterval 900
ClientAliveCountMax 0</t>
  </si>
  <si>
    <t xml:space="preserve">To verify the correct SSH setting, run the following command and verify that the output is as shown:
# grep "^ClientAliveInterval" /etc/ssh/sshd_config 
ClientAliveInterval 900
# grep "^ClientAliveCountMax" /etc/ssh/sshd_config 
ClientAliveCountMax 0 </t>
  </si>
  <si>
    <t xml:space="preserve">Remote access via SSH has not been restricted.  </t>
  </si>
  <si>
    <t xml:space="preserve">The warning banner is not Publication 1075 compliant. </t>
  </si>
  <si>
    <t>Password-hashing algorithm has not been set to SHA-512.</t>
  </si>
  <si>
    <t xml:space="preserve">Root login has not been restricted on the system console. </t>
  </si>
  <si>
    <t xml:space="preserve">Access to the su command has not been restricted. </t>
  </si>
  <si>
    <t xml:space="preserve">Password expiration warning days have not been configured per IRS requirements.  </t>
  </si>
  <si>
    <t xml:space="preserve">Password Minimum age has not been configured per IRS requirements.   </t>
  </si>
  <si>
    <t xml:space="preserve">Password Expiration has not been configured per IRS requirements.  </t>
  </si>
  <si>
    <t xml:space="preserve">Password History has not been configured per IRS requirements.  </t>
  </si>
  <si>
    <t xml:space="preserve">Lockout for failed password attempts has not been configured per IRS requirements.  </t>
  </si>
  <si>
    <t>.netrc file exists on the system.</t>
  </si>
  <si>
    <t>.forward files exist on the system.</t>
  </si>
  <si>
    <t xml:space="preserve">There are duplicate User names on the system. </t>
  </si>
  <si>
    <t xml:space="preserve">There are duplicate Group names on the system. </t>
  </si>
  <si>
    <t xml:space="preserve">There are duplicate GID's on the system. </t>
  </si>
  <si>
    <t xml:space="preserve">There are duplicate UID's on the system. </t>
  </si>
  <si>
    <t xml:space="preserve">Users are not the owner of their home directory.  </t>
  </si>
  <si>
    <t xml:space="preserve">Users have not been assigned valid home directories.  </t>
  </si>
  <si>
    <t xml:space="preserve">Groups exist in the /etc/password file that are not in the /etc/group.  </t>
  </si>
  <si>
    <t>.rhost files exists on the system.</t>
  </si>
  <si>
    <t xml:space="preserve">Accounts with a UID of 0 exist on the system that are not root.  </t>
  </si>
  <si>
    <t xml:space="preserve">Legacy "+" entries exist in the /etc/group file.  </t>
  </si>
  <si>
    <t xml:space="preserve">Legacy "+" entries exist in the /etc/shadow file.  </t>
  </si>
  <si>
    <t xml:space="preserve">Legacy "+" entries exist in the /etc/password file.  </t>
  </si>
  <si>
    <t>The system has accounts without passwords.</t>
  </si>
  <si>
    <t>The Root account has not been assigned a GID of 0.</t>
  </si>
  <si>
    <t xml:space="preserve">System accounts may be accessed by regular users.  </t>
  </si>
  <si>
    <t>The default umask for users has not been set to 77.</t>
  </si>
  <si>
    <t># useradd -D -f 120</t>
  </si>
  <si>
    <t>User accounts that have been inactive for over a given period of time can be automatically disabled. It is recommended that accounts that are inactive for 120 or more days be disabled.</t>
  </si>
  <si>
    <t xml:space="preserve">Inactive user accounts have not been disabled after 120 days of inactivity.  </t>
  </si>
  <si>
    <t xml:space="preserve">Warning Banner is not Publication 1075 compliant.  </t>
  </si>
  <si>
    <t xml:space="preserve">Permissions are excessive on /etc/passwd.  </t>
  </si>
  <si>
    <t xml:space="preserve">Permissions are excessive on  /etc/shadow.  </t>
  </si>
  <si>
    <t xml:space="preserve">Permissions are excessive on  /etc/gshadow.  </t>
  </si>
  <si>
    <t xml:space="preserve">Permissions are excessive on  /etc/group.  </t>
  </si>
  <si>
    <t>User/Group Owner permissions on /etc/passwd have not been configured appropriately.</t>
  </si>
  <si>
    <t>User/Group Owner permissions on /etc/shadow have not been configured appropriately.</t>
  </si>
  <si>
    <t>User/Group Owner permissions on /etc/gshadow have not been configured appropriately.</t>
  </si>
  <si>
    <t>User/Group Owner permissions on /etc/group have not been configured appropriately.</t>
  </si>
  <si>
    <t>There are World Writable files on the system.</t>
  </si>
  <si>
    <t>There are Un-owned files and Directories on the system.</t>
  </si>
  <si>
    <t xml:space="preserve">There are Un-grouped Files and Directories.  </t>
  </si>
  <si>
    <t xml:space="preserve">There are SUID programs on the system that have not been approved. </t>
  </si>
  <si>
    <t xml:space="preserve">There are SGID programs on the system that have not been approved.  </t>
  </si>
  <si>
    <t xml:space="preserve">OS information has not been removed from the Login Warning Banner.  </t>
  </si>
  <si>
    <t>The root PATH has not been set correctly.</t>
  </si>
  <si>
    <t xml:space="preserve">at/cron has not been restricted to authorized users. </t>
  </si>
  <si>
    <t>Note:  An authoritative (U.S. IRS approved source) time-server is used. Approved sources include the US Naval Observatory NTP servers or the NIST Internet Time Service.</t>
  </si>
  <si>
    <t>Updated to 15 Minutes from 5</t>
  </si>
  <si>
    <t>Changed to 14 days</t>
  </si>
  <si>
    <t>Changed to 120 days</t>
  </si>
  <si>
    <t xml:space="preserve">Verify that audit data is archived and maintained.
IRS practice has been to retain archived audit logs/trails for the remainder of the year they were made plus six years.  Logs must be retained for a total of 7 years.  </t>
  </si>
  <si>
    <t xml:space="preserve">Send Packet Redirects have not been disabled.  </t>
  </si>
  <si>
    <t xml:space="preserve">/etc/hosts.allow has not been configured appropriately. </t>
  </si>
  <si>
    <t xml:space="preserve">Permissions are excessive on /etc/hosts.allow.  </t>
  </si>
  <si>
    <t xml:space="preserve">Permissions are excessive on /etc/hosts.deny.  </t>
  </si>
  <si>
    <t xml:space="preserve">anacron has not been enabled. </t>
  </si>
  <si>
    <t>Cron has not been enabled.</t>
  </si>
  <si>
    <t>SSH PermitEmptyPasswords has not been set to No.</t>
  </si>
  <si>
    <t xml:space="preserve">The system has Group or World-Writeable user home directories.  </t>
  </si>
  <si>
    <t xml:space="preserve">Dot files have Group or world-writeable permissions.  </t>
  </si>
  <si>
    <t>The access control program is configured to grant system access to specific hosts.</t>
  </si>
  <si>
    <t>Permission on /etc/hosts.allow is not more permissive than 644.</t>
  </si>
  <si>
    <t>/etc/hosts.deny exists on the system and it is configured to deny all hosts not explicitly listed in /etc/hosts.allow.</t>
  </si>
  <si>
    <t xml:space="preserve">Verify that /etc/hosts.deny exists and is configured to deny all hosts not explicitly listed in /etc/hosts.allow:
	# grep "ALL: ALL" /etc/hosts.deny
ALL: ALL
If the 'ALL: ALL' is in the /etc/hosts.deny file, then any tcp service from a host or network not listed in the /etc/hosts.allow file will not be allowed access.  If the entry is not in /etc/hosts.deny or if either of the two files do not exist, then this is a finding.
</t>
  </si>
  <si>
    <t>Permission on /etc/hosts.deny is not more permissive than 644.</t>
  </si>
  <si>
    <t xml:space="preserve">Log files are sent to a central host and stored in a secure location. </t>
  </si>
  <si>
    <t xml:space="preserve">Log files are being rotated.  </t>
  </si>
  <si>
    <t xml:space="preserve">Root Account has a GID 0.  </t>
  </si>
  <si>
    <t>System accounts cannot be accessed by users.</t>
  </si>
  <si>
    <t xml:space="preserve">Password Warning age is 14 days. </t>
  </si>
  <si>
    <t># grep PASS_WARN_AGE /etc/login.defs
PASS_WARN_AGE 14
# chage --list 
Number of days of warning before password expires: 14</t>
  </si>
  <si>
    <t>The PASS_WARN_AGE parameter in /etc/login.defs allows an administrator to notify users that their password will expire in a defined number of days. It is recommended that the PASS_WARN_AGE parameter be set to 14 or more days.</t>
  </si>
  <si>
    <t xml:space="preserve">Password Minimum age is 1 day. </t>
  </si>
  <si>
    <t xml:space="preserve">Password expiration is 60 days for privilege accounts and 90 days for normal users. </t>
  </si>
  <si>
    <t>Lockout for Failed Password Attempts is set to 3</t>
  </si>
  <si>
    <t xml:space="preserve">Perform the following to determine the current settings for user lockout.
# grep "pam_tally2" /etc/pam.d/system-auth
auth required pam_tally2.so onerr=fail audit silent deny=3 unlock_time=7200
</t>
  </si>
  <si>
    <t>Updated from 5 to 3
Updated Unlock time to 7200 (120 Minutes)</t>
  </si>
  <si>
    <t xml:space="preserve">User accounts are locked after 120 days of inactivity.  </t>
  </si>
  <si>
    <t xml:space="preserve">World-Writable files do not exist on the system. </t>
  </si>
  <si>
    <t xml:space="preserve">All files have a user ownership assigned. </t>
  </si>
  <si>
    <t xml:space="preserve">All files have a group ownership assigned. </t>
  </si>
  <si>
    <t xml:space="preserve">Files within the system do not have the Set User ID (SUID) bit set. </t>
  </si>
  <si>
    <t xml:space="preserve">Files within the system do not have the Set Group ID (SGID) bit set. </t>
  </si>
  <si>
    <t xml:space="preserve">All user accounts have a password assigned. </t>
  </si>
  <si>
    <t>The + flag is not set on entries in /etc/passwd.</t>
  </si>
  <si>
    <t>The + flag is not set on entries in /etc/shadow.</t>
  </si>
  <si>
    <t xml:space="preserve">The + flag is not set on entries in /etc/group. </t>
  </si>
  <si>
    <t xml:space="preserve">Root is the only account with a User ID (UID) of 0. </t>
  </si>
  <si>
    <t xml:space="preserve">All files or directories that are PATH variables, are owned by root. </t>
  </si>
  <si>
    <t xml:space="preserve">Users do not have excessive permissions to home directories. </t>
  </si>
  <si>
    <t xml:space="preserve">Users do not have excessive permissions to the "dot" files. </t>
  </si>
  <si>
    <t xml:space="preserve">The .netrc file is not used on the system to store remote FTP login data. </t>
  </si>
  <si>
    <t>The .rhosts file is not used on the system to provide remote system access without a password.</t>
  </si>
  <si>
    <t>For each group on the system, there must be a definition in /etc/passwd and /etc/group</t>
  </si>
  <si>
    <t xml:space="preserve">For each system user, there is an associated home directory. </t>
  </si>
  <si>
    <t xml:space="preserve">For each system user, the /etc/passwd file defines the user owning their home directory. </t>
  </si>
  <si>
    <t>The .forward file is not used on the system to forward the user's mail.</t>
  </si>
  <si>
    <t>The at daemon works with the cron daemon to allow non-privileged users to submit one time only jobs at their convenience. There are two files that control at: /etc/at.allow and /etc/at.deny. If /etc/at.allow exists, then users listed in the file are the only ones that can create at jobs. If /etc/at.allow does not exist and /etc/at.deny does exist, then any user on the system, with the exception of those listed in /etc/at.deny, are allowed to execute at jobs. An empty /etc/at.deny file allows any user to create at jobs. If neither /etc/at.allow nor /etc/at.deny exist, then only superuser can create at jobs.</t>
  </si>
  <si>
    <t xml:space="preserve"> The commands below remove the /etc/at.deny file and create an empty /etc/at.allow file that can only be read and modified by user and group root.
# rm /etc/at.deny
# touch /etc/at.allow
# chown root:root /etc/at.allow
# chmod og-rwx /etc/at.allow</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</si>
  <si>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</si>
  <si>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 xml:space="preserve">Review output and ensure that at least one of these options is being leveraged AllowUsers, AllowGroups, DenyUsers, and/or DenyGroups.  </t>
  </si>
  <si>
    <t>All consoles are in a physically secure location and any unauthorized consoles have not been defined.</t>
  </si>
  <si>
    <t xml:space="preserve">Password history is set to 24 passwords remembered.  </t>
  </si>
  <si>
    <t xml:space="preserve">OS information is not being displayed in the system login banners. </t>
  </si>
  <si>
    <t>▪ Description</t>
  </si>
  <si>
    <t>executed using the applicable NIST 800-53A test method (Interview, Examine).</t>
  </si>
  <si>
    <t xml:space="preserve">Output is emitted and /etc/anacrontab is User and Group owned by root and no other user. </t>
  </si>
  <si>
    <t xml:space="preserve">Output is emitted and /etc/crontab is User and Group owned by root and no other user. </t>
  </si>
  <si>
    <t xml:space="preserve">Output is emitted and /etc/cron.hourly is User and Group owned by root and no other user. </t>
  </si>
  <si>
    <t xml:space="preserve">Output is emitted and /etc/cron.daily is User and Group owned by root and no other user. </t>
  </si>
  <si>
    <t xml:space="preserve">Output is emitted and /etc/cron.weekly is User and Group owned by root and no other user. </t>
  </si>
  <si>
    <t xml:space="preserve">Output is emitted and /etc/cron.monthly is User and Group owned by root and no other user. </t>
  </si>
  <si>
    <t xml:space="preserve">Output is emitted and /etc/cron.d is User and Group owned by root and no other user. </t>
  </si>
  <si>
    <t>Output is emitted and contains the following:
nodev</t>
  </si>
  <si>
    <t>Output is emitted and contains the following:
nosuid</t>
  </si>
  <si>
    <t>Output is emitted and contains the following:
noexec</t>
  </si>
  <si>
    <t xml:space="preserve">Output is emitted and contains the following:
none 0 0 </t>
  </si>
  <si>
    <t xml:space="preserve">Output is emitted and /etc/grub.conf is User and Group owned by root.  </t>
  </si>
  <si>
    <t>Output is emitted and /etc/grub.conf file only allows read and write access to root.  The file must be less permissive than 600.</t>
  </si>
  <si>
    <t>Access to the at utility is controlled via the /etc/at.allow file and /etc/at.deny file(s) are removed. 
Output is emitted and the /etc/at.allow file is user owned and group owned by root.</t>
  </si>
  <si>
    <t>Boot Loader Password is set.  Output contains the following:
password --md5</t>
  </si>
  <si>
    <t>Core Dumps are restricted.  Output contains the following:
hard core 0
and/or 
fs.suid_dumpable = 0</t>
  </si>
  <si>
    <t>LogLevel is set to INFO
Output contains the following:
LogLevel INFO</t>
  </si>
  <si>
    <t>SSH X11 Forwarding has been disabled.  
Output contains the following:
X11Forwarding no</t>
  </si>
  <si>
    <t>SSH MaxAuthTries is set to 3 or Less
Output contains the following:
MaxAuthTries 3</t>
  </si>
  <si>
    <t>SSH IgnoreRhosts is set to Yes
Output contains the following:
IgnoreRhosts yes</t>
  </si>
  <si>
    <t>SSH HostbasedAuthentication is set to No
Output contains the following:
HostbasedAuthentication no</t>
  </si>
  <si>
    <t>SSH Root Login is disabled
Output contains the following:
PermitRootLogin no</t>
  </si>
  <si>
    <t>SSH PermitEmptyPasswords is set to No
Output contains the following:
PermitEmptyPasswords no</t>
  </si>
  <si>
    <t>PermitUserEnvironment option is set to No
Output contains the following:
PermitUserEnvironment no</t>
  </si>
  <si>
    <t>Password hashing algorithm is set to SHA-512.  
Output contains the following:
sha51</t>
  </si>
  <si>
    <t>Passwords meet Publication 1075 requirements.
Password Min Length is 8 characters or more
Password is not a dictionary word
Password is complex
Output contains the following:
password required pam_cracklib.so try_first_pass retry=3 minlen=8 dcredit=-1 ucredit=-1 ocredit=-1 lcredit=-1</t>
  </si>
  <si>
    <t>Access has been restricted to the su Command
Output contains the following:
auth required pam_wheel.so use_uid
wheel:x:10:root,</t>
  </si>
  <si>
    <t>Default Umask for users is set to 077. 
Output contains the following:</t>
  </si>
  <si>
    <t>ExecShield is enabled.  Output contains the following:
kernel.exec-shield = 1</t>
  </si>
  <si>
    <t>Virtual memory is randomized.  Output contains the following:
kernel.randomize_va_space = 2</t>
  </si>
  <si>
    <t>telnet-server has been removed from the system.  Output contains the following: 
package telnet-server is not installed</t>
  </si>
  <si>
    <t>telnet package has been removed from the system.  Output contains the following: 
package telnet is not installed</t>
  </si>
  <si>
    <t>rsh-server has been removed from the system.  Output contains the following: 
package rsh-server is not installed</t>
  </si>
  <si>
    <t>rsh has been removed from the system.  Output contains the following: 
package rsh is not installed</t>
  </si>
  <si>
    <t>ypbind has been removed from the system.  Output contains the following:
package ypbind is not installed</t>
  </si>
  <si>
    <t>ypserv has been removed from the system.  Output contains the following:   
package ypserv is not installed</t>
  </si>
  <si>
    <t>tftp has been removed from the system.  Output contains the following:
package tftp is not installed</t>
  </si>
  <si>
    <t>tftp-server has been removed from the system.  Output contains the following: 
package tftp-server is not installed</t>
  </si>
  <si>
    <t>talk has been removed from the system.  Output contains the following:
package talk is not installed</t>
  </si>
  <si>
    <t>talk-server has been removed from the system.  Output contains the following: 
package talk-server is not installed</t>
  </si>
  <si>
    <t xml:space="preserve">chargen-dgram is disabled.  Output contains the following:    
chargen-dgram: off
</t>
  </si>
  <si>
    <t xml:space="preserve">chargen-stream is disabled.  Output contains the following:    
chargen-stream: off
</t>
  </si>
  <si>
    <t xml:space="preserve">daytime-dgram is disabled.  Output contains the following:    
daytime-dgram: off
</t>
  </si>
  <si>
    <t xml:space="preserve">daytime-stream is disabled.  Output contains the following: 
daytime-stream: off
</t>
  </si>
  <si>
    <t xml:space="preserve">echo-dgram is disabled.  Output contains the following:    
echo-dgram: off
</t>
  </si>
  <si>
    <t xml:space="preserve">echo-stream is disabled.  Output contains the following:
echo-stream: off
</t>
  </si>
  <si>
    <t xml:space="preserve">tcpmux-server is disabled.  Output contains the following:   
tcpmux-server: off
</t>
  </si>
  <si>
    <t xml:space="preserve">The system and user default umask is 027.  Output should contain something similar to the following:
umask 027
</t>
  </si>
  <si>
    <t xml:space="preserve">Avahi is disabled.  Output contains the following:    
avahi-daemon: 0:off 1:off 2:off 3:off 4:off 5:off 6:off
</t>
  </si>
  <si>
    <t xml:space="preserve">CUPS is disabled.  Output contains the following:
chkconfig: 0:off 1:off 2:off 3:off 4:off 5:off 6:off
</t>
  </si>
  <si>
    <t>DHCP is disabled.  Output contains the following:    
package dhcp is not installed</t>
  </si>
  <si>
    <t>NFS and RPC is disabled.  Output contains the following:    
nfslock: 0:off 1:off 2:off 3:off 4:off 5:off 6:off
rpcgssd: 0:off 1:off 2:off 3:off 4:off 5:off 6:off
rpcbind: 0:off 1:off 2:off 3:off 4:off 5:off 6:off 
rpcidmapd: 0:off 1:off 2:off 3:off 4:off 5:off 6:off 
rpcsvcgssd: 0:off 1:off 2:off 3:off 4:off 5:off 6:off</t>
  </si>
  <si>
    <t xml:space="preserve">DNS is disabled on the system.   Output contains the following:  
package bind is not installed   </t>
  </si>
  <si>
    <t>FTP is disabled.  Output contains the following:    
package vsftpd is not installed</t>
  </si>
  <si>
    <t xml:space="preserve">Apache should be removed if not needed.  If apache is not needed and it has not been removed then this is a finding.  Output contains the following:     
package httpd is not installed
Note:  If there is a business requirement to run this server as a web server then this control is a N/A.  </t>
  </si>
  <si>
    <t>dovecot has been removed from the system.  Output contains the following:    
package dovecot is not installed</t>
  </si>
  <si>
    <t>Samba has been removed from the system.  Output contains the following:  
package samba is not installed</t>
  </si>
  <si>
    <t>squid has been removed from the system.  Output contains the following:   
package squid is not installed</t>
  </si>
  <si>
    <t>net-snmp has been removed from the system.  Output contains the following:   
package net-snmp is not installed</t>
  </si>
  <si>
    <t>Mail transfer agents are set to Local-Only Mode.
Output contains the following:  
tcp 0 0 127.0.0.1:25 0.0.0.0:* LISTEN</t>
  </si>
  <si>
    <t xml:space="preserve">IP Forwarding is disabled.  The net.ipv4.ip_forward flag is set to 0.  
Output contains the following:   
net.ipv4.ip_forward = 0 
</t>
  </si>
  <si>
    <t>Send Packet Redirects is disabled.  net.ipv4.conf.all.send_redirects and net.ipv4.conf.default.send_redirects parameters is set to 0 in /etc/sysctl.conf. 
Output contains the following:     
net.ipv4.conf.all.send_redirects = 0
net.ipv4.conf.default.send_redirects = 0</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</si>
  <si>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</si>
  <si>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ICMP Redirect Acceptance is disabled.   net.ipv4.conf.all.accept_redirects and net.ipv4.conf.default.accept_redirects parameters is set to 0 in /etc/sysctl.conf.
Output contains the following:    
net.ipv4.conf.all.accept_redirects = 0
net.ipv4.conf.default.accept_redirects = 0</t>
  </si>
  <si>
    <t>Suspicious packets are logged and retained for 7 years.   
Output should contain something similar to the following:
net.ipv4.conf.all.log_martians = 1
net.ipv4.conf.default.log_martians = 1</t>
  </si>
  <si>
    <t>Ignore Broadcast Requests is enabled.  net.ipv4.icmp_echo_ignore_broadcasts parameter is set to 1 in /etc/sysctl.conf.  
Output should contain something similar to the following:
net.ipv4.icmp_echo_ignore_broadcasts = 1</t>
  </si>
  <si>
    <t>Bad Error Message Protection is enabled.  net.ipv4.icmp_ignore_bogus_error_responses parameter is set to 1 in /etc/sysctl.conf.  
Output should contain something similar to the following:
net.ipv4.icmp_ignore_bogus_error_responses = 1</t>
  </si>
  <si>
    <t>TCP SYN Cookies is enabled.  net.ipv4.tcp_syncookies parameter is set to 1 in /etc/sysctl.conf.   
Output should contain something similar to the following:
net.ipv4.tcp_syncookies = 1</t>
  </si>
  <si>
    <t>IPv6 Router Advertisements are disabled.   
Output should contain something similar to the following:
net.ipv6.conf.all.accept_ra = 0
net.ipv6.conf.default.accept_ra = 0</t>
  </si>
  <si>
    <t>IPv6 Redirect Acceptance is disabled.
Output should contain something similar to the following:
net.ipv6.conf.all.accept_redirect = 0
net.ipv6.conf.default.accept_redirect = 0</t>
  </si>
  <si>
    <t xml:space="preserve">TCP Wrappers are enabled. 
Output contains the following:
tcp_wrappers
</t>
  </si>
  <si>
    <t>rsyslog is enabled. 
Output contains the following:
rsyslog..</t>
  </si>
  <si>
    <t>syslog service is turned off and the rsyslog service is turned on.
Output contains the following:
syslog 0:off 1:off 2:off 3:off 4:off 5:off 6:off
rsyslog 0:off 1:off 2:on 3:on 4:on 5:on 6:off</t>
  </si>
  <si>
    <t>rsyslog is capturing important security-related events such as (e.g., successful and failed su attempts, failed login attempts, root login attempts, etc.).
Output should be logging the following: 
auth,user.* /var/log/messages
kern.* /var/log/kern.log
daemon.* /var/log/daemon.log
syslog.* /var/log/syslog
lpr,news,uucp,local0,local1,local2,local3,local4,local5,local6.* /var/log/unused.log</t>
  </si>
  <si>
    <t>rsyslog is listening for remote messages.  
Output contains the following:
$ModLoad imtcp.so
$InputTCPServerRun 514</t>
  </si>
  <si>
    <t>Anacron is enabled. 
Output contains the following:
cronie-anacron..</t>
  </si>
  <si>
    <t>Cron is enabled. 
Output contains the following:
crond: 0:off 1:off 2:on 3:on 4:on 5:on 6:off</t>
  </si>
  <si>
    <t>SSH is not using v1 compatibility, only v2 connections are accepted.
Output contains the following:
Protocol 2</t>
  </si>
  <si>
    <t>Only approved Ciphers are used. 
Output contains the following:
Ciphers aes128-ctr,aes192-ctr,aes256-ctr</t>
  </si>
  <si>
    <t xml:space="preserve">Idle Timeout has been set to 15 minutes or 900 seconds. 
Output contains the following:
ClientAliveInterval 900
ClientAliveCountMax 0 </t>
  </si>
  <si>
    <t>Updated to IRS Warning Banner</t>
  </si>
  <si>
    <t xml:space="preserve">The PASS_MAX_DAYS parameter in /etc/login.defs allows an administrator to force passwords to expire once they reach a defined age. It is recommended that the PASS_MAX_DAYS parameter be set to less than or equal to 90 days for Normal Users and 60 days for Privilege Accounts.  </t>
  </si>
  <si>
    <t>SC-5</t>
  </si>
  <si>
    <t>Denial of Service Protection</t>
  </si>
  <si>
    <t>AC-11</t>
  </si>
  <si>
    <t>Session Lock</t>
  </si>
  <si>
    <t>1.2.7</t>
  </si>
  <si>
    <t>1.6.4</t>
  </si>
  <si>
    <t>1.6.5</t>
  </si>
  <si>
    <t>3.1.1</t>
  </si>
  <si>
    <t>3.1.2</t>
  </si>
  <si>
    <t>3.1.3</t>
  </si>
  <si>
    <t>3.1.4</t>
  </si>
  <si>
    <t>3.1.5</t>
  </si>
  <si>
    <t>3.1.6</t>
  </si>
  <si>
    <t>5.2.1</t>
  </si>
  <si>
    <t>5.2.2</t>
  </si>
  <si>
    <t>5.2.3</t>
  </si>
  <si>
    <t>5.2.4</t>
  </si>
  <si>
    <t>5.2.5</t>
  </si>
  <si>
    <t>5.2.6</t>
  </si>
  <si>
    <t>6.2.15</t>
  </si>
  <si>
    <t>6.3.5</t>
  </si>
  <si>
    <t>8.1.1</t>
  </si>
  <si>
    <t>8.1.2</t>
  </si>
  <si>
    <t>9.2.20</t>
  </si>
  <si>
    <t>9.2.21</t>
  </si>
  <si>
    <t>Set permission on the/etc/grub.conf file to read and write for root only.</t>
  </si>
  <si>
    <t>Since /etc/init determines what run state the system is in, setting the entry in /etc/inittab will force single user authentication.</t>
  </si>
  <si>
    <t>Enable XD/NX Support on 32-bit x86 Systems</t>
  </si>
  <si>
    <t>Modern versions of 32bit processors of the x86 family support a feature that prevents code execution on a per memory page basis. On AMD processors, this feature is called No Execute (NX) and on Intel processors, it is called Execute Disable (XD).</t>
  </si>
  <si>
    <t>Disable Prelink</t>
  </si>
  <si>
    <t>Prelinking is a performance enhancing feature that decreases process start up time. It loads shared libraries into addresses for which the linking of required symbols has already been performed. After a binary has been prelinked, the addresses at which shared libraries is not changed, even if kernel.randomize_va_space is set to 1.</t>
  </si>
  <si>
    <t>The Network Information Service (NIS), formerly known as Yellow Pages, is a client-server directory service protocol used to distribute system configuration files. The NIS client (ypbind) was used to bind a machine to an NIS server and receive the distributed configuration files</t>
  </si>
  <si>
    <t>chargen-dram is a network service that responds with 0 to 512 ASCII characters for each datagram it receives. This service is intended for debugging and testing puposes. It is recommended that this service be disabled.</t>
  </si>
  <si>
    <t>chargen-stream is a network service that responds with 0 to 512 ASCII characters for each connection it receives. This service is intended for debugging and testing puposes. It is recommended that this service be disabled.</t>
  </si>
  <si>
    <t>daytime-dram is a network service that respondes with the server's current date and time. This service is intended for debugging and testing puposes. It is recommended that this service be disabled.</t>
  </si>
  <si>
    <t>daytime-stream is a network service that respondes with the server's current date and time. This service is intended for debugging and testing puposes. It is recommended that this service be disabled.</t>
  </si>
  <si>
    <t>echo-dgram is a network service that respondes to clients with the data sent to it by the client. This service is intended for debugging and testing puposes. It is recommended that this service be disabled.</t>
  </si>
  <si>
    <t>echo-stream is a network service that respondes to clients with the data sent to it by the client. This service is intended for debugging and testing puposes. It is recommended that this service be disabled.</t>
  </si>
  <si>
    <t>Service Only via Required Protocol</t>
  </si>
  <si>
    <t>Avahi can support either the IPv4 or IPv6 protocols, depending on what the system is configured to use.</t>
  </si>
  <si>
    <t>Check Responses TTL Field</t>
  </si>
  <si>
    <t>Avahi can be configured to ignore packets unless the TTL field is 255.</t>
  </si>
  <si>
    <t>Prevent Other Programs from Using Avahi’s Port</t>
  </si>
  <si>
    <t>Avahi can stop other multicast Domain Name Service (mDNS) stacks from running on the host by preventing other processes from binding to port 5353.</t>
  </si>
  <si>
    <t>Disable Publishing</t>
  </si>
  <si>
    <t>The default setting in the configuration file allows the avahi-daemon to send information about the local host such as its address records and the services it offers, to the local network.</t>
  </si>
  <si>
    <t>Restrict Published Information (if publishing is required)</t>
  </si>
  <si>
    <t>If it is necessary to publish some information to the network, it should not be joined by any extraneous information or by information supplied by a non-trusted source on the system.</t>
  </si>
  <si>
    <t>Remove X Windows</t>
  </si>
  <si>
    <t>The X Windows system provides a Graphical User Interface (GUI) where users can have multiple windows in which to run programs and various add on. The X Windows system is typically used on desktops where users login, but not on servers where users typically do not login.</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</si>
  <si>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the system will not accept any ICMP redirect messages, and therefore, won't allow outsiders to update the system's routing tables.</t>
  </si>
  <si>
    <t>Setting icmp_ignore_bogus_error_responses to 1 prevents the the kernel from logging bogus responses (RFC-1122 non-compliant) from broadcast reframes, keeping file systems from filling up with useless log messages.</t>
  </si>
  <si>
    <t>The /etc/hosts.deny file specifies which IP addresses are not permitted to connect to the host. It is intended to be used in conjunction with the /etc/hosts.allow file.</t>
  </si>
  <si>
    <t>Configure /etc/syslog.conf</t>
  </si>
  <si>
    <t>The /etc/syslog.conf file specifies rules for logging and which files are to be used to log certain classes of messages.</t>
  </si>
  <si>
    <t>Create and Set Permissions on syslog Log Files</t>
  </si>
  <si>
    <t>A log file must already exist for syslog to be able to write to it.</t>
  </si>
  <si>
    <t>Configure syslog to Send Logs to a Remote Log Host</t>
  </si>
  <si>
    <t>The syslog utility supports the ability to send logs it gathers to a remote log host running syslogd(8) or to receive messages from remote hosts, reducing administrative overhead.</t>
  </si>
  <si>
    <t>Accept Remote syslog Messages Only on Designated Log Hosts</t>
  </si>
  <si>
    <t>Enable cron Daemon</t>
  </si>
  <si>
    <t>The cron daemon is used to execute batch jobs on the system.</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</si>
  <si>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</si>
  <si>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The at daemon works with the cron daemon to allow non-privileged users to submit one time only jobs at their convenience. There are two files that control at: /etc/at.allow and /etc/at.deny. If /etc/at.allow exists, then users listed in the file are the only ones that can create at jobs. If /etc/at.allow does not exist and /etc/at.deny does exist, then any user on the system, with the exception of those listed in /etc/at.deny, are allowed to execute at jobs. An empty /etc/at.deny file allows any user to create at jobs. If neither /etc/at.allow nor /etc/at.deny exist, then only superuser can create at jobs. The commands below remove the /etc/at.deny file and create an empty /etc/at.allow file that can only be read and modified by user and group root.</t>
  </si>
  <si>
    <t>The INFO parameter specifices that record login and logout activity will be logged.</t>
  </si>
  <si>
    <t>Use Only Approved Ciphers in Counter Mode</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</si>
  <si>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comma separated user names. Numeric userIDs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comma separated user names. Numeric groupIDs are not recognized with this variable. 
	DenyUsers
The DenyUsers variable gives the system administrator the option of denying specific users to ssh into the system. The list consists of comma separated user names. Numeric userIDs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comma separated group names. Numeric groupIDs are not recognized with this variable.</t>
  </si>
  <si>
    <t>Enable SSH UsePrivilegeSeparation</t>
  </si>
  <si>
    <t>The UsePrivilegeSeparation parameter causes sshd to use a non-root process for pre-authorization work, then launch a new process under the context of the authenticated user.</t>
  </si>
  <si>
    <t>The pam_cracklib module checks the strength of passwords. It performs checks such as making sure a password is not a dictionary word, it is a certain length, contains a mix of characters (e.g. alphabet, numeric, other) and more. The following are definitions of the pam_cracklib.so options.
	* try_first_pass - retrieve the password from a previous stacked PAM module. If not available, then prompt the user for a password.
* retry=3 - Allow 3 tries before sending back a failure.
* minlen=8 - password must be 8 characters or more
* dcredit=-1 - provide at least 1 digit
* ucredit=-1 - provide at least one uppercase character
* ocredit=-1 - provide at least one special character
* lcredit=-1 - provide at least one lowercase character
	The setting shown above is one possible policy. Alter these values to conform to your own organization's password policies.</t>
  </si>
  <si>
    <t>Lock out userIDs after _n_ unsuccessful consecutive login attempts. The first set of changes are made to the main PAM configuration file /etc/pam.d/system-auth. The second set of changes are applied to the program specific PAM configuration file (in this case, the ssh daemon). The second set of changes must be applied to each program that will lock out userID's. 
	Set the lockout number to the policy in effect at your site.</t>
  </si>
  <si>
    <t>Use pam_deny.so to Deny Services</t>
  </si>
  <si>
    <t>Adding pam_deny.so as a requisite to a PAM aware service allows you to quickly disable the service. The requisite tag on the auth line tells PAM that authentication must fail if the name module returns a failure. Since pam_deny.so always returns failure, authentication will always fail for this service. This mechanism can be applied to any other PAM aware service on the system.</t>
  </si>
  <si>
    <t>The PASS_MAX_DAYS parameter in /etc/login.defs allows an administrator to force passwords to expire once they reach a defined age. It is recommended that the PASS_MAX_DAYS parameter be set to less than or equal to 60 days for privileged user accounts, 90 or less for normal user accounts, but not 0 for each user.</t>
  </si>
  <si>
    <t>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(uname -m)
r - operating system release (uname -r)
s - operating system name
v - operating system version (uname -v)</t>
  </si>
  <si>
    <t>Check That Users Are Assigned Home Directories</t>
  </si>
  <si>
    <t>The /etc/passwd file defines a home directory that the user is placed in upon login. If there is no defined home directory, the user will be placed in "/" and will not be able to write any files or have local environment variables set.</t>
  </si>
  <si>
    <t>Check That Defined Home Directories Exist</t>
  </si>
  <si>
    <t>Users can be defined to have a home directory in /etc/passwd, even if the directory does not actually exist.</t>
  </si>
  <si>
    <t>Check That Reserved UIDs Are Assigned to System Accounts</t>
  </si>
  <si>
    <t>Traditionally, UNIX systems establish "reserved" UIDs (0-499 range) that are intended for system accounts.</t>
  </si>
  <si>
    <t>For new installations, check the box to "Review and modify partitioning" and create a separate partition for /tmp. For systems that were previously installed, use the Logical Volume Manager (LVM) to create partitions.</t>
  </si>
  <si>
    <t>Edit the /etc/fstab file and add nodev to the fourth field (mounting options). See the fstab(5) manual page for more information.
	# mount -o remount,nodev /tmp</t>
  </si>
  <si>
    <t>Since the /tmp filesystem is only intended for temporary file storage, set this option to ensure that users cannot create set userid files in /tmp.
	# mount -o remount,nosuid /tmp</t>
  </si>
  <si>
    <t>Edit the /etc/fstab file and add noexec to the fourth field (mounting options). See the fstab(5) manual page for more information.
	# mount -o remount,noexec /tmp</t>
  </si>
  <si>
    <t>For new installations, check the box to "Review and modify partitioning" and create a separate partition for /var.
	For systems that were previously installed, use the Logical Volume Manager (LVM) to create partitions.</t>
  </si>
  <si>
    <t>For new installations, check the box to "Review and modify partitioning" and create a separate partition for /var/log. 
For systems that were previously installed, use the Logical Volume Manager (LVM) to create partitions.</t>
  </si>
  <si>
    <t>For new installations, check the box to "Review and modify partitioning" and create a separate partition for /home. 
For systems that were previously installed, use the Logical Volume Manager (LVM) to create partitions.</t>
  </si>
  <si>
    <t>Edit the /etc/fstab file and add nodev to the fourth field (mounting options). See the fstab(5) manual page for more information.
	# mount -o remount,nodev /home</t>
  </si>
  <si>
    <t>Edit the /etc/fstab file and add "nodev" to the fourth field (mounting options). Look for entries that have mount points that contain words such as floppy or cdrom. See the fstab(5)manual page for more information.</t>
  </si>
  <si>
    <t>Edit the /etc/fstab file and add nodev to the fourth field (mounting options of entries that have mount points that contain /dev/shm). See the fstab(5) manual page for more information.
	# mount -o remount,nodev /dev/shm</t>
  </si>
  <si>
    <t># find / -type d -perm -0002 2&gt;/dev/null | chmod a+t</t>
  </si>
  <si>
    <t>Setting the owner and group to _root_ prevents non-root users from changing the file.</t>
  </si>
  <si>
    <t>#!/bin/bash
grub-md5-crypt | tee /tmp/$$
x=`tail -1 /tmp/$$`
/bin/rm -f /tmp/$$
ed /etc/grub.conf  /dev/null 2&gt;&amp;1
g/^password/d
$
?^#?
a
password --md5 $x
.
w
q
END</t>
  </si>
  <si>
    <t>Add the following to /etc/inittab:
	~:S:wait:/sbin/sulogin</t>
  </si>
  <si>
    <t>Set the PROMPT parameter in /etc/sysconfig/init to no.</t>
  </si>
  <si>
    <t>Setting a hard limit on core dumps prevents users from overriding the soft variable. If core dumps are required, consider setting limits for user groups (see limits.conf(5)). In addition, setting the fs.suid.dumpable variable to 0 will prevent setuid programs from dumping core.</t>
  </si>
  <si>
    <t>This feature can help prevent buffer overflow exploits from running on the system. Where possible, this extra protection should be installed. Prior to running the remediation, dump out the cpuinfo by typing cat /proc/cpuinfo. In the flags field, verify that the flags pae and nx exist. If they do, proceed to the remedation section. If they do not, consult the processor guide for the processor you are running to determine if this feature exists and how to turn it on in the BIOS.</t>
  </si>
  <si>
    <t># yum install kernel-PAE</t>
  </si>
  <si>
    <t>Edit /etc/sysconfig/prelink and set PRELINKING=no:
	PRELINKING=no
	NOTE: If the feature is changed from yes to no, run /usr/sbin/prelink -ua to revert binaries and libraries to their original context before prelinking.</t>
  </si>
  <si>
    <t>The NIS service is inherently an insecure system that has been vulnerable to DOS attacks, buffer overflows and has poor authentication for querying NIS maps. NIS generally been replaced by such protocols as Lightweight Directory Access Protocol (LDAP). It is recommended that the service be disabled and other, more secure services be used.</t>
  </si>
  <si>
    <t>Configure IPv4 or IPv6, depending on which protocol needs to be used. Limiting support to the protocol that is actually reduces the potential attack surface</t>
  </si>
  <si>
    <t>Edit the /etc/avahi/avahi-daemon.conf file to use the appropriate protocol for your environment.
	#if only using IPv4, disable IPv6 with this line:
use-ipv6=no
#if only using IPv6, disable IPv4 with this line:
use-ipv4=no</t>
  </si>
  <si>
    <t>Setting this field makes sure that only multicast DNS packets from the local network are processed. Although a properly configured router and firewall should not allow these packets from outside networks, this is an extra check to ensure this does not happen.</t>
  </si>
  <si>
    <t>Edit the /etc/avahi/avahi-daemon.conf file and add the following line to the [server] section:
	check-response-ttl=yes</t>
  </si>
  <si>
    <t>Setting this option ensures that only Avahi is processing multicast DNS packets coming into that port on the system.</t>
  </si>
  <si>
    <t>Edit the /etc/avahi/avahi-daemon.conf file and add the following line:
	disallow-other-stacks=yes</t>
  </si>
  <si>
    <t>If the system does not need to offer services, disable publishing any information about the system to reduce the potential attack surface.</t>
  </si>
  <si>
    <t>Disable publishing in the /etc/avahi/avahi-daemon.conf file as follows:
	#!/bin/bash
grep "^disable-publishing=yes" /etc/avahi/avahi-daemon.conf
if [ $? -ne 0 ]
then
ed /etc/avahi/avahi-daemon.conf</t>
  </si>
  <si>
    <t>This option is most useful on client machines. Setting this option will prevent Avahi from advertising its services. Clients machines typically consume services rather than provide services.</t>
  </si>
  <si>
    <t>Restrict publishing by editing the /etc/avahi/avahi-daemon.conf file as follows:
	#!/bin/bash
grep "^disable-user-service-publishing=yes" /etc/avahi/avahi-daemon.conf
 if [ $? -ne 0 ]
then
ed /etc/avahi/avahi-daemon.conf</t>
  </si>
  <si>
    <t>Unless your organization specifically requires graphical login access via X Windows, remove it to reduce the potential attack surface.</t>
  </si>
  <si>
    <t>Edit /etc/inittab set default runlevel as follows:
	s/:5:/:3:/
	Uninstall the X Windows System:
	# yum groupremove "X Window System"</t>
  </si>
  <si>
    <t>Add the following lines to /etc/ntp.conf:
	# Script to fix /etc/ntp.conf
cp /etc/ntp.conf /tmp/ntp.conf.$$
egrep -v '(restrict default|restrict -6 default)' /tmp/ntp.conf.$$ &gt; /etc/ntp.conf
ed /etc/ntp.conf</t>
  </si>
  <si>
    <t>If LDAP is running on the system and is not needed, remove it as follows:
	# yum erase openldap-servers</t>
  </si>
  <si>
    <t># chkconfig nfslock off
# chkconfig rpcgssd off
# chkconfig rpcidmapd off
# chkconfig portmap off</t>
  </si>
  <si>
    <t>Edit /etc/mail/sendmail.cf and add the following line to the Options section. If the line already exists, change it to look like the line below.
	O DaemonPortOptions=Port=smtp, Addr=127.0.0.1, Name=MTA
# Execute the following command to restart sendmail
# service sendmail restart</t>
  </si>
  <si>
    <t># /sbin/sysctl -w net.ipv4.ip_forward=0
# /sbin/sysctl -w net.ipv4.route.flush=1</t>
  </si>
  <si>
    <t># /sbin/sysctl -w net.ipv4.conf.all.send_redirects=0
# /sbin/sysctl -w net.ipv4.conf.send_redirects =0
# /sbin/sysctl -w net.ipv4.route.flush=1</t>
  </si>
  <si>
    <t># /sbin/sysctl -w net.ipv4.conf.all.accept_source_route=0
# /sbin/sysctl -w net.ipv4.conf.default.accept_source_route=0
# /sbin/sysctl -w net.ipv4.route.flush=1</t>
  </si>
  <si>
    <t># /sbin/sysctl -w net.ipv4.conf.all.accept_redirects=0
# /sbin/sysctl -w net.ipv4.conf.default.accept_redirects=0
# /sbin/sysctl -w net.ipv4.route.flush=1</t>
  </si>
  <si>
    <t># /sbin/sysctl -w net.ipv4.conf.all.log_martians=1
# /sbin/sysctl -w net.ipv4.route.flush=1</t>
  </si>
  <si>
    <t># /sbin/sysctl -w net.ipv4.icmp_echo_ignore_broadcasts=1
# /sbin/sysctl -w net.ipv4.route.flush=1</t>
  </si>
  <si>
    <t># /sbin/sysctl -w net.ipv4.icmp_ignore_bogus_error_responses=1
# /sbin/sysctl -w net.ipv4.route.flush=1</t>
  </si>
  <si>
    <t># /sbin/sysctl -w net.ipv4.tcp_syncookies=1
# /sbin/sysctl -w net.ipv4.route.flush=1</t>
  </si>
  <si>
    <t>Use the following commands to list all interfaces and identify devices with wireless interfaces. Once identified, shutdown the interface and remove it.
	# ifconfig -a. 
# iwconfig
# ifdown interface
# rm /etc/sysconfig/network-scripts/ifcfg-</t>
  </si>
  <si>
    <t>If IPv6 is not to be used, it is recommended that the driver not be installed. While use of IPv6 is not a security issue, it will cause operational slowness as packets are tried via IPv6, when there are no recipients. In addition, disabling unneeded functionality reduces the potential attack surface.</t>
  </si>
  <si>
    <t># echo options ipv6 "disable=1" &gt;&gt; /etc/modprobe.conf</t>
  </si>
  <si>
    <t># yum install tcp_wrappers 
	To verify if a service supports TCP Wrappers, run the following command:
	# ldd | grep libwrap.so 
	If there is any output, then the service supports TCP Wrappers.</t>
  </si>
  <si>
    <t>Create /etc/hosts.allow:
	# echo "ALL: /, /, " 
&gt;/etc/hosts.allow 
	where each _/_ combination (for example, "192.168.1.0/255.255.255.0") represents one network block in use by your organization that requires access to this system.</t>
  </si>
  <si>
    <t>Run the following command to determine the permissions on the /etc/hosts.allow file.
	# /bin/ls -l /etc/hosts.allow
-rw-r--r-- 1 root root 2055 Jan 30 16:30 /etc/hosts.allow</t>
  </si>
  <si>
    <t>Create /etc/hosts.deny:
	# ECHO "ALL: ALL" &gt;&gt; /ETC/HOSTS.DENY</t>
  </si>
  <si>
    <t># echo "install dccp /bin/true" &gt;&gt; /etc/modprobe.conf</t>
  </si>
  <si>
    <t># echo "install sctp /bin/true" &gt;&gt; /etc/modprobe.conf</t>
  </si>
  <si>
    <t># echo "install rds /bin/true" &gt;&gt; /etc/modprobe.conf</t>
  </si>
  <si>
    <t># echo "install tipc /bin/true" &gt;&gt; /etc/modprobe.conf</t>
  </si>
  <si>
    <t>Rationale:
IP6tables provides extra protection for the Linux system by limiting communications in and out of the box to specific IPv6 addresses and ports. 
	NOTE:
IP6Tables should only be enabled if IPv6 has been enabled on your system.</t>
  </si>
  <si>
    <t>A great deal of important security-related information is sent via syslog (e.g., successful and failed su attempts, failed login attempts, root login attempts, etc.).</t>
  </si>
  <si>
    <t>Edit the following lines in the /etc/syslog.conf file as appropriate for your environment:
	auth,user.* /var/log/messages
kern.* /var/log/kern.log
daemon.* /var/log/daemon.log
syslog.* /var/log/syslog
lpr,news,uucp,local0,local1,local2,local3,local4,local5,local6.* /var/log/unused.log
# Execute the following command to restart syslogd
# pkill -HUP syslogd</t>
  </si>
  <si>
    <t>It is important to ensure that log files exist and have the correct permissions to ensure that sensitive syslog data is archived and protected.</t>
  </si>
  <si>
    <t>For sites that have NOT implemented a secure admin group:
For each LOGFILE listed in the /etc/syslog.conf file, perform the following commands:
	# touch __
# chown root:root __ 
# chmod og-rwx __ 
	For sites that HAVE implemented a secure admin group:
For each LOGFILE listed in the /etc/syslog.conf file, perform the following commands (where _ _is the name of the security group):
	# touch __ 
# chown root:_ ___ 
# chmod g-wx,o-rwx __</t>
  </si>
  <si>
    <t>Edit the /etc/syslog.conf file and add the following line (where logfile.example.com is the name of your central log host).
	*.* @loghost.example.com
# Execute the following command to restart syslogd
# pkill -HUP syslogd</t>
  </si>
  <si>
    <t>The guidance in the section ensures that remote log hosts are configured to only accept syslog data from hosts within the specified domain and that those systems that are not designed to be log hosts do not accept any remote syslog messages. This provides protection from spoofed log data and ensures that system administrators are reviewing reasonably complete syslog data in a central location. 
	NOTE:
Since syslog uses UDP to send messages to a remote host, there is no guarantee that the remote host will actually receive all the data. Log messages may be lost, especially on busy sites.</t>
  </si>
  <si>
    <t>For each host designated as a log host, edit the /etc/sysconfig/syslog file and add the following line:
	SYSLOGD_OPTIONS="-m 0 -r -s __ "
# Execute the following command to restart syslogd
# pkill -HUP syslogd 
	For hosts that are NOT designated log hosts, edit the /etc/sysconfig/syslog file and add the following line:
	SYSLOGD_OPTIONS="-m 0"
# Execute the following command to restart syslogd
# pkill -HUP syslogd</t>
  </si>
  <si>
    <t>Edit the following lines in the /etc/rsyslog.conf file as appropriate for your
environment:
	auth,user.* /var/log/messages
kern.* /var/log/kern.log
daemon.* /var/log/daemon.log
syslog.* /var/log/syslog
lpr,news,uucp,local0,local1,local2,local3,local4,local5,local6.* /var/log/unused.log
# Execute the following command to restart rsyslogd
# pkill -HUP rsyslogd</t>
  </si>
  <si>
    <t>For sites that have NOT implemented a secure admin group:
	Create the /var/log/ directory and for each __ listed in the /etc/rsyslog.conf file, perform the following commands:
	# touch __ 
# chown root:root __ 
# chmod og-rwx __ 
	For sites that HAVE implemented a secure admin group:
	Create the /var/log/ directory and for each __ listed in the /etc/rsyslog.conf file, perform the following commands (where  is the name of the security group): 
	# touch 
# chown root: 
# chmod g-wx,o-rwx</t>
  </si>
  <si>
    <t>Edit the /etc/rsyslog.conf file and add the following line (where logfile.example.com is the name of your central log host).
	*.* @@loghost.example.com
# Execute the following command to restart rsyslogd
# pkill -HUP rsyslogd 
	NOTE:
The double "at" sign (@@) directs rsyslog to use TCP to send log messages to the server, which is a more reliable transport mechanism than the default UDP protocol.</t>
  </si>
  <si>
    <t>For hosts that are designated as log hosts, edit the /etc/rsyslog.conf file and add or modify the following lines:
	$ModLoad imtcp.so
$InputTCPServerRun 514
# Execute the following command to restart rsyslogd
# pkill -HUP rsyslogd</t>
  </si>
  <si>
    <t>While there may not be user jobs that need to be run on the system, the system does have maintenance jobs that may include security monitoring that have to run and cron is used to execute them.</t>
  </si>
  <si>
    <t># rm /etc/at.deny
# touch /etc/at.allow
# chown root:root /etc/at.allow
# chmod og-rwx /etc/at.allow</t>
  </si>
  <si>
    <t># /bin/rm /etc/cron.deny
# /bin/rm /etc/at.deny
# chmod og-rwx /etc/cron.allow
# chmod og-rwx /etc/at.allow
# chown root:root /etc/cron.allow
# chown root:root /etc/at.allow</t>
  </si>
  <si>
    <t>SSH provides several logging levels with varying amounts of verbosity. The "DEBUG" is specifically _not_ recommended other than strictly for debugging SSH communications since it provides so much data that it is difficult to identify important security information. The "INFO" level is the basic level that only records login activity of SSH users. The VERBOSE level records both login and logout activity. In many situations, such as Incident Response, it is important to determine when a particular user was active on a system. The logout record can eliminate those users who disconnected, which helps narrow the field.</t>
  </si>
  <si>
    <t>The /etc/ssh/sshd_config file needs to be protected from unauthorized changes by non-priliveged users, but needs to be readable as this information is used with many non-privileged programs.</t>
  </si>
  <si>
    <t>Run the following command to determine the user and group ownership on the /etc/ssh/sshd_config file.
	# /bin/ls -l /etc/ssh/sshd_config
-rw-r--r-- 1 root root 762 Sep 23 002 /etc/ssh/sshd_config</t>
  </si>
  <si>
    <t>Edit the /etc/ssh/sshd_config file to set the parameter as follows:
MaxAuth Tries 3</t>
  </si>
  <si>
    <t>Permitting users the ability to set environment variables through the SSH daemon could potentially allow users to bypass security controls (e.g. setting an execution path that has ssh executing trojan'd programs)</t>
  </si>
  <si>
    <t>Based on research conducted at various institutions, it was determined that the symmetric portion of the SSH Transport Protocol (as described in RFC 4253) has security weaknesses that allowed recovery of up to 32 bits of plaintext from a block of ciphertext that was encrypted with the Cipher Block Chaining (CBD) method. From that research, new Counter mode algorithms (as described in RFC4344) were designed that are not vulnerable to these types of attacks and these algorithms are now recommended for standard use.</t>
  </si>
  <si>
    <t>Edit the /etc/ssh/sshd_config file to set the parameter as follows:
	AllowUsers 
AllowGroups 
DenyUsers 
DenyGroups</t>
  </si>
  <si>
    <t>Edit the /etc/ssh/sshd_config file to set the parameter as follows:
	Banner</t>
  </si>
  <si>
    <t>Separating pre and post authorization processes reduces the probability of a pre-authorization vulnerability in SSHD resulting in root access.</t>
  </si>
  <si>
    <t>Edit the /etc/ssh/sshd_config file to set the parameter as follows:
	UsePrivilegeSeparation yes
	NOTE: UsePrivilegeSeparation defaults to yes if not present in configuration.</t>
  </si>
  <si>
    <t># sed -i "3iauthtrequiredpam_tally2.so deny=3 onerr=fail"
/etc/pam.d/system-auth 
	NOTE: If a user has been locked out because they have reached the maximum consecutive failure count defined by deny= is the pam_tally2.so module, the user can be unlocked by issuing the command /usr/sbin/pam_tally2 -u --reset=0. This command sets the failed tally count to 0, effectively unlocking the userid.</t>
  </si>
  <si>
    <t>While there are other ways to disable a service, adding pam_deny.so allows you to disable the service for new users without affecting current users of the service.</t>
  </si>
  <si>
    <t>Edit PAM aware services as shown below. For example the sshd service would be modified by editing the /etc/pam.d/sshd file as shown:
	auth requisite pam_deny.so
	NOTE: Perform this action for every service that provides authentication and supports PAM.</t>
  </si>
  <si>
    <t>The SHA-512 algorithm provides much stronger hashing than MD5, thus providing additional protection to the system by increasing the level of effort for an attacker to successfully determine passwords.</t>
  </si>
  <si>
    <t>Perform the following to configure the system as recommended:
	# authconfig --passalgo=sha512 
	NOTE: If it is determined that the password algorithm being used is not SHA-512, once it is changed, it is recommended that all userID's be immediately expired and forced to change their passwords on next login. To accomplish that, the following commands can be used. Any system accounts that need to be expired should be carefully done separately by the system administrator to prevent any potential problems.
	# cat /etc/passwd | awk -F: '( $3 &gt;=500 &amp;&amp; $1 != "nfsnobody" ) { print $1 }' | xargs -n 1 chage -d 0</t>
  </si>
  <si>
    <t>Forcing users not to reuse their past 5 passwords make it less likely that an attacker will be able to guess the password.</t>
  </si>
  <si>
    <t>The window of opportunity for an attacker to leverage compromised credentials or successfully compromise credentials via an online brute force attack is limited by the age of the password. Therefore, reducing the maximum age of a password also reduces an an attacker's window of opportunity.</t>
  </si>
  <si>
    <t>Accounts that have been locked are prohibited from running commands on the system. Such accounts are not able to login to the system nor are they able to use scheduled execution facilities such as cron. To make sure system accounts cannot be accessed, using the following script:
	#!/bin/bash
for user in ` awk -F: ' ($3 &lt; 500) {print $1 }' /etc/passwd; do
 if [ $user != "root" ]
 then
 /usr/sbin/usermod -L $user
 if [ $user != "sync" &amp;&amp; $user != "shutdown" &amp;&amp; $user != "halt" ]
 then
 /usr/sbin/usermod -s /sbin/nologin $user
 fi
 fi
done</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</si>
  <si>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
	NOTE: 
The directives in this section apply to bash and shell. If other shells are supported on the system, it is recommended that their configuration files also are checked.</t>
  </si>
  <si>
    <t>Edit the /etc/bashrc and /etc/profile files (and the appropriate files for any other shell supported on your system) and add the following the UMASK parameter as shown:
	umask 077</t>
  </si>
  <si>
    <t># echo "Authorized uses only. All activity may be 
monitored and reported." &gt; /etc/motd
# echo "Authorized uses only. All activity may be 
monitored and reported." &gt; /etc/issue
# echo "Authorized uses only. All activity may be 
monitored and reported." &gt; /etc/issue.net
# chown root:root /etc/motd
# chmod 644 /etc/motd
# chown root:root /etc/issue
# chmod 644 /etc/issue
# chown root:root /etc/issue.net
# chmod 644 /etc/issue.net</t>
  </si>
  <si>
    <t>Edit the file /usr/share/gdm/themes/RHEL/RHEL.xml and add the following statements after the two (2) pixmap blocks.
Insert the text of your warning banner here.</t>
  </si>
  <si>
    <t>If the permissions of the /etc/shadow file are incorrect, run the following command to correct them:
	# /bin/chmod 400 /etc/shadow</t>
  </si>
  <si>
    <t>If the permissions of the /etc/gshadow file are incorrect, run the following command to correct them:
	# /bin/chmod 400 /etc/gshadow</t>
  </si>
  <si>
    <t>The /etc/passwd file needs to be protected from unauthorized changes by non-priliveged users, but needs to be readable as this information is used with many non-privileged programs.</t>
  </si>
  <si>
    <t>If the permissions of the /etc/shadow file are incorrect, run the following command to correct them:
	# /bin/chown root:root /etc/shadow</t>
  </si>
  <si>
    <t>If the permissions of the /etc/gshadow file are incorrect, run the following command to correct them:
	# /bin/chown root:root /etc/gshadow</t>
  </si>
  <si>
    <t>The /etc/group file needs to be protected from unauthorized changes by non-priliveged users, but needs to be readable as this information is used with many non-privileged programs.</t>
  </si>
  <si>
    <t>If the permissions of the /etc/group file are incorrect, run the following command to correct them:
	# /bin/chown root:root /etc/group</t>
  </si>
  <si>
    <t>Removing write access for the "other" category (chmod o-w _) is advisable, but always consult relevant vendor documentation to avoid breaking any application dependencies on a given file.</t>
  </si>
  <si>
    <t>Ensure that no rogue set-UID programs have been introduced into the system. Review the files returned by the action in the Audit section and confirm the the integrity of these binaries as described below:
	# rpm -V `rpm -qf /usr/bin/sudo`
.......T /usr/bin/sudo
SM5....T /usr/bin/sudoedit</t>
  </si>
  <si>
    <t>If any accounts in the /etc/passwd file do not have a password, run the following command to lock the account until it can be determined why it does not have a password:
	# /usr/bin/passwd -l  
	Also, check to see if the account is logged in and investigate what it is being used for to determine if it needs to be forced off.</t>
  </si>
  <si>
    <t>This access must be limited to only the default _root _account and only from the system console. Administrative access must be through an unprivileged account using an approved mechanism as noted in Item 7.5 Restrict root Login to System Console.</t>
  </si>
  <si>
    <t>All users must be assigned a home directory in the /etc/passwd file.</t>
  </si>
  <si>
    <t>Based on the results of the Audit script, perform the appropriate action for your environment (e.g. delete unneeded users or assign them a home directory).</t>
  </si>
  <si>
    <t>If the user's home directory does not exist, the user will be placed in "/" and will not be able to write any files or have local environment variables set.</t>
  </si>
  <si>
    <t>If any users' home directories do not exist, create them and make sure the respective user owns the directory.</t>
  </si>
  <si>
    <t>User groups must be assigned unique GIDs for accountability and to ensure appropriate access protections.</t>
  </si>
  <si>
    <t>If a user is assigned a UID that is in the reserved range, even if it is not presently in use, security exposures can arise if a subsequently installed application uses the same UID.</t>
  </si>
  <si>
    <t>Based on the results of the script, change any UIDs that are in the reserved range to one that is in the user range. Review all files owned by the reserved UID to determine which UID they are supposed to belong to.</t>
  </si>
  <si>
    <t>Run the following commands to determine if the system is configured as recommended.
	# grep /tmp /etc/fstab | grep nodev
# mount | grep /tmp | grep nodev 
	If either command emits no output then the system is not configured as recommended.</t>
  </si>
  <si>
    <t>Run the following commands to determine if the system is configured as recommended.
	# grep /tmp /etc/fstab | grep nosuid
# mount | grep /tmp | grep nosuid 
	If either command emits no output then the system is not configured as recommended.</t>
  </si>
  <si>
    <t>Run the following commands to determine if the system is configured as recommended.
	# grep /tmp /etc/fstab | grep noexec
# mount | grep /tmp | grep noexec 
	If either command emits no output then the system is not configured as recommended.</t>
  </si>
  <si>
    <t>#grep /var /etc/fstab
  /var ext3</t>
  </si>
  <si>
    <t>Perform the following to determine if the system is configured as recommended:
	# grep -e "^/tmp" /etc/fstab | grep /var/tmp
/tmp /var/tmp none bind 0 0
# mount | grep -e "^/tmp" | grep /var/tmp
/tmp on /var/tmp type none (rw,bind) 
	If the above commands emit no ouput then the system is not configured as recommended.</t>
  </si>
  <si>
    <t># grep /home /etc/fstab
Verify that nodev is an option
# mount | grep /home
 on  type  (nodev) 
	Note: There may be other options listed for this filesystem</t>
  </si>
  <si>
    <t># grep  /etc/fstab
Verify that nodev is an option</t>
  </si>
  <si>
    <t># grep  /etc/fstab
Verify that noexec is an option</t>
  </si>
  <si>
    <t># grep  /etc/fstab
Verify that nosuid is an option</t>
  </si>
  <si>
    <t>Run the following commands to determine if the system is in configured as recommended:
	# grep /dev/shm /etc/fstab | grep nodev
# mount | grep /dev/shm | grep nodev 
	If either command emits no ouput then the system is not configured as recommended.</t>
  </si>
  <si>
    <t>Run the following commands to determine if the system is in configured as recommended:
	# grep /dev/shm /etc/fstab | grep nosuid
# mount | grep /dev/shm | grep nosuid 
	If either command emits no ouput then the system is not configured as recommended.</t>
  </si>
  <si>
    <t>Run the following commands to determine if the system is in configured as recommended:
	# grep /dev/shm /etc/fstab | grep noexec
# mount | grep /dev/shm | grep noexec 
	If either command emits no ouput then the system is not configured as recommended.</t>
  </si>
  <si>
    <t># find / -type d ( -perm -0002 -a ! -perm -1000 ) 2&gt;/dev/null</t>
  </si>
  <si>
    <t>Perform the following to verify integrity of installed packages.
	# rpm -qVa | awk '$2 != "c" { print $0}'
If any output shows up, you may have an integrity issue with that package</t>
  </si>
  <si>
    <t>Perform the following to determine if the /etc/grub.conf file has the correct ownership:
	# stat -L -c "%u %g" /etc/grub.conf | egrep "^0 0$" 
	If the above command emits no output then the system is not configured as recommended.</t>
  </si>
  <si>
    <t>Perform the following to determine if a password is required to set command line boot parameters:
	# grep "^password" /etc/grub.conf
password --md5</t>
  </si>
  <si>
    <t>Perform the following to determine
	# grep "sulogin" /etc/inittab
~:S:wait:/sbin/sulogin</t>
  </si>
  <si>
    <t>Perform the following to determine if XD/NX support is enabled.
	# yum list kernel-PAE
kernel-PAE.  installed</t>
  </si>
  <si>
    <t>Perform the following to determine or prelinking is disabled.
	# grep PRELINKING /etc/sysconfig/prelink
PRELINKING=no</t>
  </si>
  <si>
    <t>Run the following command to determine the current OS level:
	# uname -r
	or
	# cat /etc/redhat-release</t>
  </si>
  <si>
    <t>Perform the following to determine if the telnet-server package is on the system.
	# yum list telnet-server
telnet-server.</t>
  </si>
  <si>
    <t>Perform the following to determine if the telnet package is on the system.
	# yum list telnet
telnet.</t>
  </si>
  <si>
    <t>Perform the following to determine if rsh-server is installed on the system.
	# yum list rsh-server
rsh-server.</t>
  </si>
  <si>
    <t>Perform the following to determine if rsh is instaled on the system.
	# yum list rsh
rsh.</t>
  </si>
  <si>
    <t>Perform the following to determine if ypbind is installed on the system.
	# yum list ypbind
ypbind.</t>
  </si>
  <si>
    <t>Perform the following to determine if ypserv is installed on the system.
	# yum list ypserv
ypserv.</t>
  </si>
  <si>
    <t>Perform the following to determine if tftp is installed on the system.
	# yum list tftp
tftp.</t>
  </si>
  <si>
    <t>Perform the following to determine if tftp-server is installed on the system.
	# yum list tftp-server
tftp-server.</t>
  </si>
  <si>
    <t>Perform the following to determine if talk is installed on the system.
	# yum list talk
talk.</t>
  </si>
  <si>
    <t>Perform the following to determine if talk-server is installed on the system:
	# yum list talk-server
talk.</t>
  </si>
  <si>
    <t>Perform the following to determine if the TTL setting is correct.
	# grep "^check-response-ttl=yes" /etc/avahi/avahi-daemon.conf
check-response-ttl=yes</t>
  </si>
  <si>
    <t>Perform the following to determine if Avahi's port is restricted:
	# grep "^disallow-other-stacks=yes" /etc/avahi/avahi-daemon.conf
disallow-other-stacks=yes</t>
  </si>
  <si>
    <t>Perform the following to determine if publishing is disabled.
	# grep "^disable-publishing=yes" /etc/avahi/avahi-daemon.conf
disable-publishing=yes</t>
  </si>
  <si>
    <t>Perform the following to determine if publishing is restricted:
	# grep "^disable-publishing=yes" /etc/avahi/avahi-daemon.conf
disable-publishing=yes
# grep "^publish" /etc/avahi/avahi-daemon.conf
publish-address=no
publish-binfo=no
publish-workstation=no
publish-domain=no</t>
  </si>
  <si>
    <t>Perform the following to determine if the daemon umask is set.
	# grep umask /etc/sysconfig/init
umask 027</t>
  </si>
  <si>
    <t>Perform the following to determine if X Windows is installed on the system.
	# grep "^id:" /etc/inittab
id:3:initdefault
# yum grouplist "X Window System"
loaded plugins: rhnplugin, security
Seeting up Group Process
Available Groups:
 X Window System
Done</t>
  </si>
  <si>
    <t>Perform the following to determine if DHCP is disabled.
	# yum list dhcp
dhcp.</t>
  </si>
  <si>
    <t>The following script checks for the correct parameters on restrict default and restrict -6 default:
	# grep "restrict default" /etc/ntp.conf
restrict default kod nomodify nopeer notrap noquery
# grep "restrict -6 default" /etc/ntp.conf
restrict -6 default kod nomodify nopeer notrap noquery 
	Perform the following to determine if the system is configured to use an NTP Server and that the ntp daemon is running as an unprivileged user.
	# grep "^server" /etc/ntp.conf
server 
# grep "ntp:ntp" /etc/sysconfig/ntpd
OPTIONS="-u ntp:ntp -p /var/run/ntpd.pid"</t>
  </si>
  <si>
    <t>Perform the following to determine if LDAP is running.
	# yum list openldap-servers
openldap-servers.</t>
  </si>
  <si>
    <t>Perform the following to determine if NFS is disabled.
	# chkconfig --list nfslock
nfslock: 0:off 1:off 2:off 3:off 4:off 5:off 6:off
# chkconfig --list rpcgssd
rpcgssd: 0:off 1:off 2:off 3:off 4:off 5:off 6:off
# chkconfig --list rpcidmapd
rpcidmapd: 0:off 1:off 2:off 3:off 4:off 5:off 6:off
# chkconfig --list portmap
portmap: 0:off 1:off 2:off 3:off 4:off 5:off 6:off</t>
  </si>
  <si>
    <t>Perform the following to determine if DNS is disabled on the system.
	# yum list bind
bind.</t>
  </si>
  <si>
    <t>Perform the following to determine if FTP is disabled.
	# yum list vsftpd
vsftpd.</t>
  </si>
  <si>
    <t>Perform the following to determine if apache is disabled.
	# yum list httpd
httpd.</t>
  </si>
  <si>
    <t>Perform the following to determine if dovecot is installed on the system.
	# yum list dovecot
dovecot.</t>
  </si>
  <si>
    <t>Perform the following to determine if samba is installed on the system.
	# yum list samba
samba.</t>
  </si>
  <si>
    <t>Perform the following to determine if squid is installed on the system.
	# yum list squid
squid.__ __ __</t>
  </si>
  <si>
    <t>Perform the following to determine if net-snmp is installed on the system.
	# yum list net-snmp
net.snmp.</t>
  </si>
  <si>
    <t>Perform the following command and make sure that the MTA is listening on the loopback address (127.0.0.1):
	# netstat -an | grep LIST | grep 25
tcp 0 0 127.0.0.1:25 0.0.0.0:* LISTEN</t>
  </si>
  <si>
    <t>Perform the following to determine if suspicious packets are logged.
	# /sbin/sysctl net.ipv4.conf.all.log_martians
net.ipv4.conf.all.log_martians = 1</t>
  </si>
  <si>
    <t>Perform the following to determine if wireless interfaces are active.
	# ifconfig -a 
Validate that all interfaces using wireless are down.</t>
  </si>
  <si>
    <t>Perform the following to determine if IPv6 is enabled
	# grep ipv6 /etc/modprobe.conf
options ipv6 "disable=1"</t>
  </si>
  <si>
    <t>Perform the following to determine if TCP Wrappers is enabled.
	# yum list tcp-wrappers
tcp_wrappers.</t>
  </si>
  <si>
    <t>Run the following command to verify the contents of the /etc/hosts.allow file.
	# CAT /ETC/HOSTS.ALLOW
[contents will vary, depending on your network configuration]</t>
  </si>
  <si>
    <t>Verify that /etc/hosts.deny exists and is configured to deny all hosts not explicitly listed in /etc/hosts.allow:
	# GREP "ALL: ALL" /ETC/HOSTS.DENY
ALL: ALL</t>
  </si>
  <si>
    <t>Run the following command to determine the permissions on the /etc/hosts.deny file.
	# /bin/ls -l /etc/hosts.deny
-rw-r--r-- 1 root root 2055 Jan 30 16:30 /etc/hosts.deny</t>
  </si>
  <si>
    <t>Perform the following to determine if DCCP is disabled.
	# grep "install dccp /bin/true" /etc/modprobe.conf
install dccp /bin/true</t>
  </si>
  <si>
    <t>Perform the following to determine if SCTP is disabled.
	# grep "install sctp /bin/true" /etc/modprobe.conf
install sctp /bin/true</t>
  </si>
  <si>
    <t>Perform the following to determine if RDS is disabled.
	# grep "install rds /bin/true" /etc/modprobe.conf
install rds /bin/true</t>
  </si>
  <si>
    <t>Perform the following to determine if TIPC is disabled.
	# grep "install tipc /bin/true" /etc/modprobe.conf
install tipc /bin/true</t>
  </si>
  <si>
    <t>Perform the following to determine if IPtables is enabled.
	# chkconfig --list iptables
iptables 0:off 1:off 2:on 3:on 4:on 5:on 6:off</t>
  </si>
  <si>
    <t>For each LOGFILE listed in the /etc/syslog.conf file, perform the following commands and verify that the owner:group is root:root and the permissions are 0600 (for sites that do not use a security group) and root:__ with permissions of 0640 (for sites that use a secure group):
	# ls -l __</t>
  </si>
  <si>
    <t>Review the /etc/syslog.conf file and verify that logs are sent to a central host (where logfile.example.com is the name of your central log host).
	# grep "^*.*[^I][^I]*@" /etc/syslog.conf
*.* @loghost.example.com</t>
  </si>
  <si>
    <t># grep SYSLOGD_OPTIONS /etc/sysconfig/syslog
-m 0 -r -s example.com (if designated as a log host)
-m 0 (if not designated as a log host)</t>
  </si>
  <si>
    <t>Perform the following command to verify that rsyslog is installed. 
# yum list rsyslog
rsyslog.</t>
  </si>
  <si>
    <t>For each __ listed in the /etc/rsyslog.conf file, perform the following command and verify that the __:__ is root:root and the permissions are 0600 (for sites that have not implemented a secure group) and root:securegrp with permissions of 0640 (for sites that have implemented a secure group):
	# ls -l __</t>
  </si>
  <si>
    <t>Review the /etc/rsyslog.conf file and verify that logs are sent to a central host (where logfile.example.com is the name of your central log host).
	# grep "^*.*[^I][^I]*@" /etc/rsyslog.conf
*.* @@loghost.example.com</t>
  </si>
  <si>
    <t># grep '$ModLoad' /etc/rsyslog.conf
$ModLoad imtcp.so
# grep '$InputTCPServerRun' /etc/rsyslog.conf
$InputTCPServerRun 514</t>
  </si>
  <si>
    <t>Perform the following to determine if cron is enabled.
	# chkconfig --list crond
cron: 0:off 1:off 2:on 3:on 4:on 5:on 6:off</t>
  </si>
  <si>
    <t>Perform the following to determine if the /etc/anacrontab file has the correct permissions.
	# stat -L -c "%a %u %g" /etc/anacrontab | egrep ".00 0 0" 
	If the above command emits no output then the system is not configured as recommended.</t>
  </si>
  <si>
    <t>Perform the following to determine if the /etc/cron.monthly directory has the correct permissions.
	# stat -L -c "%a %u %g" /etc/cron.monthly | egrep ".00 0 0" 
	If the above command emits no output then the system is not configured as recommended.</t>
  </si>
  <si>
    <t>Perform the following to determine if the remediation in the section has been performed:
	# ls -l /etc/cron.deny
[no output returned]
# ls -l /etc/at.deny
[no output returned]
# ls -l /etc/cron.allow
-rw------- 1 root root  /etc/cron.allow
# ls -l /etc/at.allow
-rw------- 1 root root  /etc/at.allow</t>
  </si>
  <si>
    <t>If the user and group ownership of the /etc/ssh/sshd_config file are incorrect, run the following command to correct them:
	# chown root:root /etc/ssh/sshd_config 
	If the permissions are incorrect, run the following command to correct them:
	# chmod 644 /etc/ssh/sshd_config</t>
  </si>
  <si>
    <t>To verify the correct SSH setting, run the following command and verify that the output is as shown:
	# grep "^MaxAuthTries" /etc/ssh/sshd_config 
MaxAuthTries 3</t>
  </si>
  <si>
    <t>To verify the correct SSH setting, run the following command and verify that at least one commands output is as shown:
	# grep "^AllowUsers" /etc/ssh/sshd_config 
AllowUsers 
# grep "^AllowGroups" /etc/ssh/sshd_config 
AllowGroups 
# grep "^DenyUsers" /etc/ssh/sshd_config 
DenyUsers 
# grep "^DenyGroups" /etc/ssh/sshd_config 
DenyGroups</t>
  </si>
  <si>
    <t>To verify the correct SSH setting, run the following command and verify that the output is as shown:
	# grep "^Banner" /etc/ssh/sshd_config
Banner</t>
  </si>
  <si>
    <t>To verify the correct SSH setting, run the following command and verify that the output is as shown:
	# grep "^UsePrivilegeSeparation no" /etc/ssh/sshd_config
(command should return no output)</t>
  </si>
  <si>
    <t>Perform the following to determine the current settings in the pam_cracklib.so file.
	# grep pam_cracklib.so /etc/pam.d/system-auth
password required pam_cracklib.so try_first_pass retry=3 minlen=8 dcredit=-1 ucredit=-1 ocredit=-1 lcredit=-1</t>
  </si>
  <si>
    <t>Perform the following to determine the current settings for userID lockout.
	# grep "pam_tally2" /etc/pam.d/system-auth
auth required pam_tally2.so deny=3 onerr=fail</t>
  </si>
  <si>
    <t>Perform the following to determine if pam_deny.so is a requisite in the service. Perform this command for each PAM-aware authentication service.
	# grep "^auth" /etc/pam.d/sshd 
auth requisite pam_deny.so</t>
  </si>
  <si>
    <t>Perform the following to determine if the password-hashing algorithm is set to SHA-512:
	# authconfig --test | grep hashing | grep sha512 
	If the above command emits no output then the system is not configured as recommended</t>
  </si>
  <si>
    <t>Perform the following to determine the current setting for reuse of older passwords:
	# grep "remember" /etc/pam.d/system-auth
password sufficient pam_unix.so remember=24</t>
  </si>
  <si>
    <t>Check the /etc/securetty for any insecure terminals:
	# cat /etc/securetty</t>
  </si>
  <si>
    <t># grep PASS_MIN_DAYS /etc/login.defs
PASS_MIX_DAYS 1
# chage --list 
Miniumum number of days between password change: 1</t>
  </si>
  <si>
    <t># grep root /etc/passwd | cut -f4 -d:
0</t>
  </si>
  <si>
    <t># grep "^umask 077" /etc/bashrc
umask 077
# grep "^umask 077" /etc/profile
umask 077</t>
  </si>
  <si>
    <t>Run the following commands and ensure that the files exist and have the correct permissions.
	# /bin/ls -l /etc/motd
-rw-r--r-- 1 root root 2055 Jan 30 16:30 /etc/motd
# ls /etc/issue
-rw-r--r-- 1 root root 2055 Jan 30 16:30 /etc/issue
# ls /etc/issue.net
-rw-r--r-- 1 root root 2055 Jan 30 16:30 /etc/issue.net
	The commands above simply validate the presence of the /etc/motd, /etc/issue and /etc/issue.net files. Review the contents of these files with the "cat" command and ensure that it is appropriate for your organization.</t>
  </si>
  <si>
    <t># grep "" /usr/share/gdm/themes/RHEL/RHEL.xml</t>
  </si>
  <si>
    <t>Run the following command to determine the permissions on the /etc/passwd file.
	# /bin/ls -l /etc/passwd
-rw-r--r-- 1 root root 2055 Jan 30 16:30 /etc/passwd</t>
  </si>
  <si>
    <t>Run the following command to determine the permissions on the /etc/shadow file.
	# /bin/ls -l /etc/shadow
-r-------- 1 root root 633 Sep 23 2002 /etc/shadow</t>
  </si>
  <si>
    <t>Run the following command to determine the permissions on the /etc/gshadow file.
	# /bin/ls -l /etc/gshadow
-r-------- 1 root root 633 Sep 23 2002 /etc/gshadow</t>
  </si>
  <si>
    <t>Run the following command to determine the user and group ownership on the /etc/passwd file. 
	# /bin/ls -l /etc/passwd
-rw-r--r-- 1 root root 762 Sep 23 002 /etc/passwd</t>
  </si>
  <si>
    <t>Run the following command to determine the permissions on the /etc/shadow file.
	# /bin/ls -l /etc/shadow
-r-------- 1 root root 762 Sep 23 2002 /etc/shadow</t>
  </si>
  <si>
    <t>#!/bin/bash
for i in `/bin/egrep '(ext4|ext3|ext2)' /etc/fstab | /bin/awk '{print $2}'`
do
/usr/bin/find $i -xdev -type f -perm -0002 -print
done</t>
  </si>
  <si>
    <t>#!/bin/bash
for i in `/bin/egrep '(ext3|ext2)' /etc/fstab | /bin/awk '{print $2}'`
do
 /usr/bin/find $i -xdev ( -type f -o -type d) -nouser -print
done</t>
  </si>
  <si>
    <t>#!/bin/bash
for i in `/bin/egrep '(ext3|ext2)' /etc/fstab | /bin/awk '{print $2}'`
do
 /usr/bin/find $i -xdev ( -type f -o -type d) -nogroup -print
done</t>
  </si>
  <si>
    <t>#!/bin/bash
for i in `/bin/egrep '(ext3|ext2)' /etc/fstab | /bin/awk '{print $2}'`
do
 /usr/bin/find $i -xdev -type f -perm -4000 -print
done -print</t>
  </si>
  <si>
    <t>#!/bin/bash
for i in `/bin/egrep '(ext3|ext2)' /etc/fstab | /bin/awk '{print $2}'`
do
 /usr/bin/find $i -xdev -type f -perm -2000 -print
done</t>
  </si>
  <si>
    <t>Run the following command and verify that no output is returned:
	# /bin/cat /etc/shadow | /bin/awk -F : '($2 == "" ) { print $1 " does not have a password "}'</t>
  </si>
  <si>
    <t>Run the following command and verify that no output is returned:
	# /bin/grep '^+:' /etc/passwd</t>
  </si>
  <si>
    <t>Run the following command and verify that no output is returned:
	# /bin/grep '^+:' /etc/shadow</t>
  </si>
  <si>
    <t>Run the following command and verify that no output is returned:
	# /bin/grep '^+:' /etc/group</t>
  </si>
  <si>
    <t>Run the following command and verify that only the word "root" is returned:
	# /bin/cat /etc/passwd | /bin/awk -F: '($2 == 0) { print $1 }'
root</t>
  </si>
  <si>
    <t>#!/bin/bash
if [ "`echo $PATH | /bin/grep :: `" != "" ]; then
 echo "Empty Directory in PATH (::)"
fi
if [ "`echo $PATH | bin/grep :$`" != "" ]; then
 echo "Trailing : in PATH"
fi
p=`echo $PATH | /bin/sed -e 's/::/:/' -e 's/:$//' -e 's/:/ /g'`
set -- $p
while [ "$1" != "" ]; do
 if [ "$1" = "." ]; then
 echo "PATH contains ."
 shift
 continue
 fi
 if [ -d $1 ]; then
 dirperm=`/bin/ls -ldH $1 | /bin/cut -f1 -d" "`
 if [ `echo $dirperm | /bin/cut -c6 ` != "-" ]; then
 echo "Group Write permission set on directory $1"
 fi
 if [ `echo $dirperm | /bin/cut -c9 ` != "-" ]; then
 echo "Other Write permission set on directory $1"
 fi
 dirown=`ls -ldH $1 | awk '{print $3}'`
 if [ "$dirown" != "root" ] ; then
 echo $1 is not owned by root
 fi
 else
 echo $1 is not a directory
 fi
 shift
done</t>
  </si>
  <si>
    <t>#!/bin/bash
for dir in `/bin/cat /etc/passwd | /bin/egrep -v '(root|halt|sync|shutdown) |
 /bin/awk -F: '($8 == "PS" &amp; do
 dirperm=`/bin/ls -ld $dir | /bin/cut -f1 -d" "`
 if [ `echo $dirperm | /bin/cut -c6 ` != "-" ]; then
 echo "Group Write permission set on directory $dir"
 fi
 if [ `echo $dirperm | /bin/cut -c8 ` != "-" ]; then
 echo "Other Read permission set on directory $dir"
 fi
 if [ `echo $dirperm | /bin/cut -c9 ` != "-" ]; then
 echo "Other Write permission set on directory $dir"
 fi
 if [ `echo $dirperm | /bin/cut -c10 ` != "-" ]; then
 echo "Other Execute permission set on directory $dir"
 fi
done</t>
  </si>
  <si>
    <t>#!/bin/bash
for dir in `/bin/cat /etc/passwd | /bin/egrep -v '(root|sync|halt|shutdown)' | /bin/awk -F: '($8 == "PS" &amp; do
 for file in $dir/.[A-Za-z0-9]*; do
 if [ ! -h "$file" -a -f "$file" ]; then
 fileperm=`/bin/ls -ld $file | /bin/cut -f1 -d" "`
 if [ `echo $fileperm | /bin/cut -c6 ` != "-" ]; then
 echo "Group Write permission set on file $file"
 fi
 if [ `echo $fileperm | /bin/cut -c9 ` != "-" ]; then
 echo "Other Write permission set on file $file"
 fi
 fi
 done
done</t>
  </si>
  <si>
    <t>#!/bin/bash
for dir in `/bin/cat /etc/passwd | /bin/egrep -v '(root|sync|halt|shutdown)' |
 /bin/awk -F: '($8 == "PS" &amp; do
 for file in $dir/.netrc; do
 if [ ! -h "$file" -a -f "$file" ]; then
 fileperm=`/bin/ls -ld $file | /bin/cut -f1 -d" "`
 if [ `echo $fileperm | /bin/cut -c5 ` != "-" ]
 then
 echo "Group Read set on $file"
 fi
 if [ `echo $fileperm | /bin/cut -c6 ` != "-" ]
 then
 echo "Group Write set on $file"
 fi
 if [ `echo $fileperm | /bin/cut -c7 ` != "-" ]
 then
 echo "Group Execute set on $file"
 fi
 if [ `echo $fileperm | /bin/cut -c8 ` != "-" ]
 then
 echo "Other Read set on $file"
 fi
 if [ `echo $fileperm | /bin/cut -c9 ` != "-" ]
 then
 echo "Other Write set on $file"
 fi
 if [ `echo $fileperm | /bin/cut -c10 ` != "-" ]
 then
 echo "Other Execute set on $file"
 fi
 fi
 done
done</t>
  </si>
  <si>
    <t>#!/bin/bash
for dir in `/bin/cat /etc/passwd | /bin/egrep -v '(root|halt|sync|shutdown)' |
 /bin/awk -F: '($8 == "PS" &amp; do
 for file in $dir/.rhosts; do
 if [ ! -h "$file" -a -f "$file" ]; then
 echo ".rhosts file in $dir"
 fi done
done</t>
  </si>
  <si>
    <t>#!/bin/bash 
echo "The Output for the Audit of Control 10.13 - Check That Users Are Defined Home Directories is"
defUsers="root bin daemon adm lp sync shutdown halt mail news uucp operator games gopher ftp nobody nscd vcsa rpc mailnull smmsp pcap ntp dbus avahi sshd rpcuser nfsnobody haldaemon avahi-autoipd distcache apache oprofile webalizer dovecot squid named xfs gdm sabayon"
 cat /etc/passwd |
 awk -F: '{ print $1 " " $6 }' |
 while read user dir
 do
 found=0
 for n in $defUsers
 do
 if [ "$user" = "$n" ]
 then
 found=1
 break
 fi
 done
 if [ $found -eq 0 ]
 then
 if [ -z "$dir" ]
 then
 echo "User $user has no home directory."
 fi
 fi
 done</t>
  </si>
  <si>
    <t>This script checks to make sure that home directories assigned in the /etc/passwd file exist.
	#!/bin/bash 
echo "The Output for the Audit of Control 9.13 - Check That Defined Home Directories Exist is"
defUsers="root bin daemon adm lp sync shutdown halt mail news uucp operator games gopher ftp nobody nscd vcsa rpc mailnull smmsp pcap ntp dbus avahi sshd rpcuser nfsnobody haldaemon avahi-autoipd distcache apache oprofile webalizer dovecot squid named xfs gdm sabayon"
 cat /etc/passwd |
 awk -F: '{ print $1 " " $6 }' |
 while read user dir; do
 found=0
 for n in $defUsers
 do
 if [ "$user" = "$n" ]
 then
 found=1
 break
 fi
 done
 if [ $found -eq 0 ]
 then
 if [ -z "${dir}" ]; then
 echo "User $user has no home directory."
 elif [ ! -d $dir ]; then
 echo "User $user home directory not found"
 fi
 fi
 done</t>
  </si>
  <si>
    <t>This script checks to make sure users own the home directory they are assigned to in the /etc/passwd file.
	#!/bin/bash 
echo "The Output for the Audit of Control 9.14 - Check User Home Directory Ownership is"
defUsers="root bin daemon adm lp sync shutdown halt mail news uucp operator games gopher ftp nobody nscd vcsa rpc mailnull smmsp pcap ntp dbus avahi sshd rpcuser nfsnobody haldaemon avahi-autoipd distcache apache oprofile webalizer dovecot squid named xfs gdm sabayon"
/usr/bin/cat /etc/passwd | 
 awk -F: '{ print $1 " " $6 }' |
 while read user dir; do
 found=0
 for n in $defUsers
 do
 if [ "$user" = "$n" ]
 then
 found=1
 break
 fi
 done
 if [ $found -eq "0" ]
 then
 if [ -d ${dir} ]
 then
 owner=`ls -ld $dir | sed -e 's/ */ /g' | cut -f3 -d" "`
 if [ "$owner" != "$user" ]
 then
 echo "Home directory for $user owned by $owner"
 fi
 fi
 fi
 done</t>
  </si>
  <si>
    <t>This script checks to make sure all UIDs in the /etc/passwd file are unique.
	#!/bin/bash 
echo "The Output for the Audit of Control 9.15 - Check for Duplicate UIDs is"
/bin/cat /etc/passwd | /bin/cut -f3 -d":" | /bin/sort -n | /usr/bin/uniq -c |
 while read x ; do
 [ -z "${x}" ] &amp; then
 users=`/bin/gawk -F: '($3 == n) { print $1 }' n=$2 
 /etc/passwd | /usr/bin/xargs`
 echo "Duplicate UID ($2): ${users}"
 fi
done</t>
  </si>
  <si>
    <t>This script checks to make sure all UIDs in the /etc/group file are unique. You can also use the /usr/sbin/grpck command to check for other inconsistencies in the /etc/group file.
	#!/bin/bash 
echo "The Output for the Audit of Control 9.16 - Check for Duplicate GIDs is"
/bin/cat /etc/group | /bin/cut -f3 -d":" | /bin/sort -n | /usr/bin/uniq -c |
 while read x ; do
 [ -z "${x}" ] &amp; then
 grps=`/bin/gawk -F: '($3 == n) { print $1 }' n=$2 
 /etc/group | xargs`
 echo "Duplicate GID ($2): ${grps}"
 fi
done</t>
  </si>
  <si>
    <t>This script checks to make sure that "reserved" UIDs (0-499 range) are not assigned to non-system (default) accounts.
	#!/bin/bash 
echo "The Output for the Audit of Control 9.17 - Check That Reserved UIDS Are Assigned to System Accounts is"
defUsers="root bin daemon adm lp sync shutdown halt mail news uucp operator games gopher ftp nobody nscd vcsa rpc mailnull smmsp pcap ntp dbus avahi sshd rpcuser nfsnobody haldaemon avahi-autoipd distcache apache oprofile webalizer dovecot squid named xfs gdm sabayon exim"
/bin/cat /etc/passwd |
 /bin/awk -F: '($3 &lt; 500) { print $1" "$3 }' |
 while read user uid; do
 found=0
 for tUser in ${defUsers}
 do
 if [ ${user} = ${tUser} ]; then
 found=1
 fi
 done
 if [ $found -eq 0 ]; then
 echo "User $user has a reserved UID ($uid)."
 fi
 done</t>
  </si>
  <si>
    <t>This script checks to make sure all user names in the /etc/passwd file are unique.
	#!/bin/bash 
echo "The Output for the Audit of Control 9.18 - Check for Duplicate User Names is"
cat /etc/passwd | cut -f1 -d":" | /bin/sort -n | /usr/bin/uniq -c |
 while read x ; do
 [ -z "${x}" ] &amp; then
 uids=`/bin/gawk -F: '($1 == n) { print $3 }' n=$2 
 /etc/passwd | xargs`
 echo "Duplicate User Name ($2): ${uids}"
 fi
done</t>
  </si>
  <si>
    <t>This script checks to make sure all group names in the /etc/group file are unique.
	#!/bin/bash 
echo "The Output for the Audit of Control 9.19 - Check for Duplicate Group Names is"
cat /etc/group | cut -f1 -d":" | /bin/sort -n | /usr/bin/uniq -c |
 while read x ; do
 [ -z "${x}" ] &amp; then
 gids=`/bin/gawk -F: '($1 == n) { print $3 }' n=$2 
 /etc/group | xargs`
 echo "Duplicate Group Name ($2): ${gids}"
 fi
done</t>
  </si>
  <si>
    <t>#!/bin/bash 
echo "The Output from the Audit of Control 9.20 - Check for Presence of User .netrc Files is"
for dir in `logins -ox |
 /bin/awk -F: '($8 == "PS") { print $6 }'`; do
 for file in $dir/.netrc; do
 if [ ! -h "$file" -a -f "$file" ]; then
 echo ".netrc file $file exists"
 fi
 done
done</t>
  </si>
  <si>
    <t>This script checks for the presence of .forward files that may be in violation of the site security policy.
	#!/bin/bash 
echo "The Output from the Audit of Control 9.21 - Check for Presence of User .forward Files is"
for dir in `logins -ox |
 /bin/awk -F: '($8 == "PS") { print $6 }'`; do
 for file in $dir/.forward; do
 if [ ! -h "$file" -a -f "$file" ]; then
 echo ".forward file $file exists"
 fi
 done
done</t>
  </si>
  <si>
    <t>The UNIX host should not allow booting to single user mode without authentication.
Output contains the following:
SINGLE=/sbin/sulogin</t>
  </si>
  <si>
    <t>Interactive boot is disabled.  The PROMPT parameter should be set to "no".  
Output contains the following:
PROMPT=no</t>
  </si>
  <si>
    <t>The UNIX host should not allow booting to single user mode without authentication. 
Output contains the following:
~:S:wait:/sbin/sulogin</t>
  </si>
  <si>
    <t>telnet-server has been removed from the system.  
Output does not contain: telnet-server</t>
  </si>
  <si>
    <t>telnet package has been removed from the system.  
Output does not contain: telnet</t>
  </si>
  <si>
    <t>rsh-server has been removed from the system. 
Output does not contain: rsh-server</t>
  </si>
  <si>
    <t>rsh has been removed from the system.  
Output does not contain: rsh</t>
  </si>
  <si>
    <t xml:space="preserve">ypbind has been removed from the system.  
Output does not contain: ypbind </t>
  </si>
  <si>
    <t xml:space="preserve">ypserv has been removed from the system.  
Output does not contain: ypserv </t>
  </si>
  <si>
    <t xml:space="preserve">tftp has been removed from the system.  
Output does not contain: tftp </t>
  </si>
  <si>
    <t>tftp-server has been removed from the system.  
Output does not contain: tftp-server</t>
  </si>
  <si>
    <t xml:space="preserve">talk has been removed from the system.  
Output does not contain:  talk </t>
  </si>
  <si>
    <t>talk-server has been removed from the system.  
Output does not contain: talk-server</t>
  </si>
  <si>
    <t xml:space="preserve">DHCP is disabled.  
Output does not contain: dhcp </t>
  </si>
  <si>
    <t>NFS is disabled.  Output contains the following:    
nfslock: 0:off 1:off 2:off 3:off 4:off 5:off 6:off
rpcgssd: 0:off 1:off 2:off 3:off 4:off 5:off 6:off
rpcidmapd: 0:off 1:off 2:off 3:off 4:off 5:off 6:off 
portmap: 0:off 1:off 2:off 3:off 4:off 5:off 6:off</t>
  </si>
  <si>
    <t>DNS is disabled on the system.   
Output does not contain: bind</t>
  </si>
  <si>
    <t xml:space="preserve">FTP is disabled.  
Output does not contain: vsftpd </t>
  </si>
  <si>
    <t xml:space="preserve">Apache should be removed if not needed.  If apache is not needed and it has not been removed then this is a finding.  
Output does not contain: httpd 
Note:  If there is a business requirement to run this server as a web server then this control is a N/A.  </t>
  </si>
  <si>
    <t xml:space="preserve">dovecot has been removed from the system.    
Output does not contain: dovecot </t>
  </si>
  <si>
    <t xml:space="preserve">Samba has been removed from the system.  
Output does not contain: samba </t>
  </si>
  <si>
    <t xml:space="preserve">squid has been removed from the system.  
Output does not contain: squid </t>
  </si>
  <si>
    <t xml:space="preserve">net-snmp has been removed from the system.     
Output does not contain: net-snmp </t>
  </si>
  <si>
    <t>Suspicious packets are logged and retained for 7 years.   
Output should contain something similar to the following:
net.ipv4.conf.all.log_martians = 1</t>
  </si>
  <si>
    <t>IPv6 is disabled.  
If the output contains the following then this is a finding:
NETWORKING_IPV6=no 
IPV6INIT=no
options ipv6 disable=1</t>
  </si>
  <si>
    <t>IPv6 is disabled.  
If the output contains the following then this is a finding:
options ipv6 "disable=1"</t>
  </si>
  <si>
    <t xml:space="preserve">DCCP is disabled.  
Output contains the following:
install dccp /bin/true
</t>
  </si>
  <si>
    <t>SCTP is disabled.  
Output contains the following:
install sctp /bin/true</t>
  </si>
  <si>
    <t>RDS is disabled.  
Output contains the following:
install rds /bin/true</t>
  </si>
  <si>
    <t>TIPC is disabled.  
Output contains the following:
install tipc /bin/true</t>
  </si>
  <si>
    <t>IPtables is enabled. 
Output contains the following:
iptables 0:off 1:off 2:on 3:on 4:on 5:on 6:off</t>
  </si>
  <si>
    <t>IP6tables is enabled. 
Output contains the following:
ip6tables 0:off 1:off 2:on 3:on 4:on 5:on 6:off</t>
  </si>
  <si>
    <t xml:space="preserve">/etc/ssh/sshd_config file only allows read and write access to root.  The file must be less permissive than 644.
Output should look like the following:
-rw-r--r-- 1 root root </t>
  </si>
  <si>
    <t>/etc/ssh/sshd_config file only allows read and write access to root.  The file must be less permissive than 600.
Output should look like the following:
-rw------- 1 root root</t>
  </si>
  <si>
    <t>Only approved Ciphers are used. 
Output contains the following:
Ciphers aes128-ctr,aes192-ctr,aes256-ctr</t>
  </si>
  <si>
    <t>Guidelines published by the U.S. Department of Defense specify that user accounts must be locked out after 120 days of inactivity. This number may vary based on the particular site's policy.</t>
  </si>
  <si>
    <t>Output is emitted for /etc/motd, /etc/issue, and /issue.net
Permissions for these files is:
/etc/motd
-rw-r--r-- 1 root root 
 /etc/issue
-rw-r--r-- 1 root root 
 /etc/issue.net
-rw-r--r-- 1 root root 
The contents of these files have a warning banner that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</si>
  <si>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 xml:space="preserve">Login services premissions have not been set appropriately.  
The warning banner is not Publication 1075 compliant. </t>
  </si>
  <si>
    <t xml:space="preserve">Permissions on the /etc/passwd file are set to 644 or more restrictive. </t>
  </si>
  <si>
    <t>Permissions on the /etc/shadow file are set to 000.</t>
  </si>
  <si>
    <t>Permissions on the /etc/gshadow file are set to 000.</t>
  </si>
  <si>
    <t xml:space="preserve">Permissions on the /etc/group file are set to 644 or more restrictive. </t>
  </si>
  <si>
    <t xml:space="preserve">Permissions on the /etc/shadow file are set to 400 or more restrictive. </t>
  </si>
  <si>
    <t xml:space="preserve">Permissions on the /etc/gshadow file are set to 400 or more restrictive. </t>
  </si>
  <si>
    <t xml:space="preserve">The file /etc/passwd is user and group owned by root. </t>
  </si>
  <si>
    <t xml:space="preserve">The file /etc/shadow is user and group owned by root. </t>
  </si>
  <si>
    <t>Run the following command to determine the user and group ownership on the /etc/shadow file. 
	# /bin/ls -l /etc/shadow
---------- 1 root root 762 Sep 23 2002 /etc/shadow</t>
  </si>
  <si>
    <t>Run the following command to determine the user and group ownership on the /etc/gshadow file. 
	# /bin/ls -l /etc/gshadow
---------- 1 root root 633 Sep 23 2002 /etc/gshadow</t>
  </si>
  <si>
    <t>Run the following command to determine the user and group ownership on the /etc/group file.
	# /bin/ls -l /etc/group
-rw-r--r-- 1 root root 762 Sep 23 002 /etc/group</t>
  </si>
  <si>
    <t xml:space="preserve">The file /etc/group is user and group owned by root. </t>
  </si>
  <si>
    <t xml:space="preserve">The file /etc/gshadow is user and group owned by root. </t>
  </si>
  <si>
    <t xml:space="preserve">The system does not contain duplicate User IDs in the /etc/passwd file. </t>
  </si>
  <si>
    <t xml:space="preserve">The system does not contain duplicate Group IDs in the /etc/group file. </t>
  </si>
  <si>
    <t xml:space="preserve">The system does not contain duplicate names in the /etc/passwd file. </t>
  </si>
  <si>
    <t xml:space="preserve">The system does not contain duplicate names in the /etc/group file. </t>
  </si>
  <si>
    <t xml:space="preserve">CIS Section #4.4.2 recommends that IPv4 is disabled, therefore we modifed this test case to stay in line in 4.4.2.   Rather than checking for the version we are checking to ensure that IPv6 has been disabled.  </t>
  </si>
  <si>
    <t>IPv6 is disabled.  
If the output contains the following then this is a finding:
Use-ipv4 = no</t>
  </si>
  <si>
    <t xml:space="preserve">TTL setting is correct.  Output contains the following:    
check-response-ttl=yes
</t>
  </si>
  <si>
    <t xml:space="preserve">Check Response TTL has not been set to YES. </t>
  </si>
  <si>
    <t xml:space="preserve">Avahi's port is restricted.  Output contains the following:    
disallow-other-stacks=yes
</t>
  </si>
  <si>
    <t xml:space="preserve">Avahi's port 5353 is restricted other programs may be using it. </t>
  </si>
  <si>
    <t>AC-4</t>
  </si>
  <si>
    <t>Information Flow Enforcement</t>
  </si>
  <si>
    <t xml:space="preserve">Publishing has not been disabled. </t>
  </si>
  <si>
    <t xml:space="preserve">If Publishing is running the agency must present justification for its necessity.  Justification must be documented.   If Publishing is not needed and it has not been removed then this is a finding.
If the output contains the following then Publishing is running:    
disable-publishing=yes   </t>
  </si>
  <si>
    <t>If LDAP is running the agency must present justification for its necessity.  Justification must be documented.   If LDAP is not needed and it has not been removed then this is a finding.
If the output contains the following then LDAP is running:    
openldap-servers.</t>
  </si>
  <si>
    <t xml:space="preserve">Publishing is restricted.  Output contains the following:    
disable-publishing=yes
publish-address=no
publish-binfo=no
publish-workstation=no
publish-domain=no
</t>
  </si>
  <si>
    <t xml:space="preserve">Publishing has not been restricted.  </t>
  </si>
  <si>
    <t>XD/NX support is enabled.  Output contains the following:
kernel.randomize_va_space = 2</t>
  </si>
  <si>
    <t>Virtual memory is randomized.  Output contains the following:
kernel-PAE.  Installed</t>
  </si>
  <si>
    <t>Prelinking is disabled.  
Output contains the following:
PRELINKING=no</t>
  </si>
  <si>
    <t xml:space="preserve">Prelink has not been disabled.  </t>
  </si>
  <si>
    <t>AU-3</t>
  </si>
  <si>
    <t>Content of Audit Records</t>
  </si>
  <si>
    <t>Review the contents of the /etc/syslog.conf file to ensure appropriate logging is set. In addition, perform the following command and ensure that the log files are logging information:
	# ls -l /var/log
At a minimum these events should be captured:
(i) date and time of the event; (ii) the component of the information system (e.g., software component, hardware component) where the event occurred; (iii) type of event; (iv) user/subject identity; and (v) the outcome (success or failure) of the event.</t>
  </si>
  <si>
    <t xml:space="preserve">Audit records contain information that establishes what type of event occurred, when the event occurred, where the event occurred, the source of the event, the outcome of the event, and it identifies any individuals or subjects associated with the event.  The information must be sufficient enough to recreate events if any unauthorized activity or a malfunction occurs in the audit records. </t>
  </si>
  <si>
    <t xml:space="preserve">Auditing logs do not capture enough information to meet IRS Requirements.  </t>
  </si>
  <si>
    <t xml:space="preserve">rsyslog Log Files exist and their permissions are not excessive. </t>
  </si>
  <si>
    <t xml:space="preserve">The permissions on the /etc/syslog.conf files have not been configured appropriately.  </t>
  </si>
  <si>
    <t xml:space="preserve">The permissions on the /etc/rsyslog.conf files have not been configured appropriately.  </t>
  </si>
  <si>
    <t xml:space="preserve">syslog Log Files exist and their permissions are not excessive. 
</t>
  </si>
  <si>
    <t>rsyslog is installed
Output contains the following:
rsyslog</t>
  </si>
  <si>
    <t xml:space="preserve">rsyslog has not been installed on the system. </t>
  </si>
  <si>
    <t>syslog is not listening for remote messages</t>
  </si>
  <si>
    <t>syslog is listening for remote messages.  
Output contains the following for each log host:
-m 0 -r -s example.com (if designated as a log host)
-m 0 (if not designated as a log host)</t>
  </si>
  <si>
    <t xml:space="preserve">Output contains the following:
cron: 0:off 1:off 2:on 3:on 4:on 5:on 6:off
</t>
  </si>
  <si>
    <t>AC-6</t>
  </si>
  <si>
    <t>Least Privilege</t>
  </si>
  <si>
    <t>Privilege Separation is not enabled on SSH sessions.</t>
  </si>
  <si>
    <t xml:space="preserve">SSH UsePrivilegeSeparation is enabled.
The test procedure command does NOT yield any output.
</t>
  </si>
  <si>
    <t>To verify the correct SSH setting, run the following command and verify that the output is as shown:
# grep "^ClientAliveInterval" /etc/ssh/sshd_config 
ClientAliveInterval 900
# grep "^ClientAliveCountMax" /etc/ssh/sshd_config 
ClientAliveCountMax 0</t>
  </si>
  <si>
    <t>Having no timeout value associated with a connection could allow an unauthorized user access to another user's ssh session (e.g. user walks away from their computer and doesn't lock the screen). Setting a timeout value at least reduces the risk of this happening.. 
The recommended setting for ClientAliveCountMax is 0. In this case, the client session will be terminated after 15 minutes of idle time and no keepalive messages will be sent.</t>
  </si>
  <si>
    <t>Having no timeout value associated with a connection could allow an unauthorized user access to another user's ssh session (e.g. user walks away from their computer and doesn't lock the screen). Setting a timeout value at least reduces the risk of this happening.
The recommended setting for ClientAliveCountMax is 0. In this case, the client session will be terminated after 15 minutes of idle time and no keepalive messages will be sent.</t>
  </si>
  <si>
    <t xml:space="preserve">Idle timeout has not been configured to meet IRS Requirements. </t>
  </si>
  <si>
    <t xml:space="preserve">Current password parameters do not meet IRS requirements.  </t>
  </si>
  <si>
    <t>Updated from 5 to 3</t>
  </si>
  <si>
    <t xml:space="preserve">pam_deny.so is not being utilized to deny servies.  </t>
  </si>
  <si>
    <t>pam_deny.so is being used to deny servies.  
Every service that provides authentication and supports PAM. Should have output that contains the following:
auth requisite pam_deny.so</t>
  </si>
  <si>
    <t>Create a script as shown below and run it:
#!/bin/bash 
defUsers="root bin daemon adm lp sync shutdown halt mail news uucp operator games gopher ftp nobody nscd vcsa rpc mailnull smmsp pcap ntp dbus avahi sshd rpcuser nfsnobody haldaemon avahi-autoipd distcache apache oprofile webalizer dovecot squid named xfs gdm sabayon"
/bin/cat /etc/passwd | while:
do
 x=`line`
 if [ "$x" = "" ]
 then
 break
 fi
 userid=`echo "$x" | cut -f1 -d':'`
 found=0
 for n in $defUsers
 do
 if [ $userid = "$n" ]
 then
 found=1
 break
 fi
 done
 if [ $found -eq 1 ]
 then
 continue
 fi
 groupid=`echo "$x" | /bin/cut -f4 -d':'`
 /bin/cat /etc/group | while :
 do
 x=`line`
 if [ "$x" = "" ]
 then
 echo "Groupid $groupid does not exist in /etc/group, but is used by $userid"
 break
 fi
 y=`echo $x | cut -f3 -d":"`
 if [ $y -eq $groupid ]
 then
 break
 fi
 done
done</t>
  </si>
  <si>
    <t>Analyze the output of the Audit step and perform the appropriate action to correct any discrepancies found.</t>
  </si>
  <si>
    <t xml:space="preserve">Each user in the /etc/passwd file has a valid home directory that is owned by the user. </t>
  </si>
  <si>
    <t xml:space="preserve">Users have been defined a home directory in /etc/password that has not been created.  </t>
  </si>
  <si>
    <t>Reserved UIDs are assigned to System Accounts</t>
  </si>
  <si>
    <t>Reserved UIDs have not been assigned to System Accounts</t>
  </si>
  <si>
    <r>
      <rPr>
        <b/>
        <sz val="10"/>
        <color indexed="8"/>
        <rFont val="Arial"/>
        <family val="2"/>
      </rPr>
      <t>The kernel-PAE package should not be installed on older systems that do not support the XD or NX bit, as this may prevent them from booting.
** Work with the Administrator to determine feasibility of this check **</t>
    </r>
    <r>
      <rPr>
        <sz val="10"/>
        <color indexed="8"/>
        <rFont val="Arial"/>
        <family val="2"/>
      </rPr>
      <t xml:space="preserve">
</t>
    </r>
    <r>
      <rPr>
        <b/>
        <sz val="10"/>
        <color indexed="8"/>
        <rFont val="Arial"/>
        <family val="2"/>
      </rPr>
      <t xml:space="preserve">
NOTE: Systems that are using the 64-bit x86 kernel package do not need to install the kernel-PAE package.</t>
    </r>
  </si>
  <si>
    <t>▪ IRS Publication 1075, Tax Information Security Guidelines for Federal, State and Local Agencies (October 2014)</t>
  </si>
  <si>
    <t>Basic, Network and Premier Support Ends</t>
  </si>
  <si>
    <t>Not Available</t>
  </si>
  <si>
    <t>Oracle Linux 3.8 and later</t>
  </si>
  <si>
    <t>Oracle Linux 4.4 and later</t>
  </si>
  <si>
    <t>Oracle Linux 5</t>
  </si>
  <si>
    <t>Oracle Linux 6</t>
  </si>
  <si>
    <t>Oracle Linux 7</t>
  </si>
  <si>
    <t>Indefinite</t>
  </si>
  <si>
    <t>General Availability (GA) Date</t>
  </si>
  <si>
    <t>Sustaining Support Ends (Premier Support Only)</t>
  </si>
  <si>
    <t>Extended Support</t>
  </si>
  <si>
    <t>OLGEN-01</t>
  </si>
  <si>
    <t>OLGEN-02</t>
  </si>
  <si>
    <t>OLGEN-03</t>
  </si>
  <si>
    <t>OLGEN-04</t>
  </si>
  <si>
    <t>OLGEN-05</t>
  </si>
  <si>
    <t>OLGEN-06</t>
  </si>
  <si>
    <t>OLGEN-07</t>
  </si>
  <si>
    <t xml:space="preserve">Verify the agency has implemented an account management process for the Oracle Linux Server.
</t>
  </si>
  <si>
    <t xml:space="preserve">1. Interview Oracle Linux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</si>
  <si>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Oracle Linux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</si>
  <si>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 xml:space="preserve">1. Interview the Oracle Linux administrator to determine the application audit log location.  Examine the permission settings of the log files.  
</t>
  </si>
  <si>
    <t xml:space="preserve">1. Interview the Oracle Linux administrator to verify documented operating procedures exist for user and system account creation, termination, and expiration.
</t>
  </si>
  <si>
    <t xml:space="preserve">1. The Oracle Linux administrator can demonstrate that documented operating procedures exist.
</t>
  </si>
  <si>
    <t>Interview the Oracle Linux administrator  to identify the following:
- Personnel that review and clear audit logs.
- Personnel that perform non-audit administration such as create, modify, and delete access control rules; system user access management.</t>
  </si>
  <si>
    <t xml:space="preserve">1. Interview the Oracle Linux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</si>
  <si>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Interview the Oracle Linux administrator to determine if audit data is captured, backed up, and maintained. IRS practice has been to retain archived audit logs/trails for the remainder of the year they were made plus six years.</t>
  </si>
  <si>
    <t>OL6-01</t>
  </si>
  <si>
    <t>OL6-02</t>
  </si>
  <si>
    <t>OL6-03</t>
  </si>
  <si>
    <t>OL6-04</t>
  </si>
  <si>
    <t>OL6-05</t>
  </si>
  <si>
    <t>OL6-06</t>
  </si>
  <si>
    <t>OL6-07</t>
  </si>
  <si>
    <t>OL6-08</t>
  </si>
  <si>
    <t>OL6-09</t>
  </si>
  <si>
    <t>OL6-10</t>
  </si>
  <si>
    <t>OL6-11</t>
  </si>
  <si>
    <t>OL6-12</t>
  </si>
  <si>
    <t>OL6-13</t>
  </si>
  <si>
    <t>OL6-14</t>
  </si>
  <si>
    <t>OL6-15</t>
  </si>
  <si>
    <t>OL6-16</t>
  </si>
  <si>
    <t>OL6-17</t>
  </si>
  <si>
    <t>OL6-18</t>
  </si>
  <si>
    <t>OL6-19</t>
  </si>
  <si>
    <t>OL6-20</t>
  </si>
  <si>
    <t>OL6-21</t>
  </si>
  <si>
    <t>OL6-22</t>
  </si>
  <si>
    <t>OL6-23</t>
  </si>
  <si>
    <t>OL6-24</t>
  </si>
  <si>
    <t>OL6-25</t>
  </si>
  <si>
    <t>OL6-26</t>
  </si>
  <si>
    <t>OL6-27</t>
  </si>
  <si>
    <t>OL6-28</t>
  </si>
  <si>
    <t>OL6-29</t>
  </si>
  <si>
    <t>OL6-30</t>
  </si>
  <si>
    <t>OL6-31</t>
  </si>
  <si>
    <t>OL6-32</t>
  </si>
  <si>
    <t>OL6-33</t>
  </si>
  <si>
    <t>OL6-34</t>
  </si>
  <si>
    <t>OL6-35</t>
  </si>
  <si>
    <t>OL6-36</t>
  </si>
  <si>
    <t>OL6-37</t>
  </si>
  <si>
    <t>OL6-38</t>
  </si>
  <si>
    <t>OL6-39</t>
  </si>
  <si>
    <t>OL6-40</t>
  </si>
  <si>
    <t>OL6-41</t>
  </si>
  <si>
    <t>OL6-42</t>
  </si>
  <si>
    <t>OL6-43</t>
  </si>
  <si>
    <t>OL6-44</t>
  </si>
  <si>
    <t>OL6-45</t>
  </si>
  <si>
    <t>OL6-46</t>
  </si>
  <si>
    <t>OL6-47</t>
  </si>
  <si>
    <t>OL6-48</t>
  </si>
  <si>
    <t>OL6-49</t>
  </si>
  <si>
    <t>OL6-50</t>
  </si>
  <si>
    <t>OL6-51</t>
  </si>
  <si>
    <t>OL6-52</t>
  </si>
  <si>
    <t>OL6-53</t>
  </si>
  <si>
    <t>OL6-54</t>
  </si>
  <si>
    <t>OL6-55</t>
  </si>
  <si>
    <t>OL6-56</t>
  </si>
  <si>
    <t>OL6-57</t>
  </si>
  <si>
    <t>OL6-58</t>
  </si>
  <si>
    <t>OL6-59</t>
  </si>
  <si>
    <t>OL6-60</t>
  </si>
  <si>
    <t>OL6-61</t>
  </si>
  <si>
    <t>OL6-62</t>
  </si>
  <si>
    <t>OL6-63</t>
  </si>
  <si>
    <t>OL6-64</t>
  </si>
  <si>
    <t>OL6-65</t>
  </si>
  <si>
    <t>OL6-66</t>
  </si>
  <si>
    <t>OL6-67</t>
  </si>
  <si>
    <t>OL6-68</t>
  </si>
  <si>
    <t>OL6-69</t>
  </si>
  <si>
    <t>OL6-70</t>
  </si>
  <si>
    <t>OL6-71</t>
  </si>
  <si>
    <t>OL6-72</t>
  </si>
  <si>
    <t>OL6-73</t>
  </si>
  <si>
    <t>OL6-74</t>
  </si>
  <si>
    <t>OL6-75</t>
  </si>
  <si>
    <t>OL6-76</t>
  </si>
  <si>
    <t>OL6-77</t>
  </si>
  <si>
    <t>OL6-78</t>
  </si>
  <si>
    <t>OL6-79</t>
  </si>
  <si>
    <t>OL6-80</t>
  </si>
  <si>
    <t>OL6-81</t>
  </si>
  <si>
    <t>OL6-82</t>
  </si>
  <si>
    <t>OL6-83</t>
  </si>
  <si>
    <t>OL6-84</t>
  </si>
  <si>
    <t>OL6-85</t>
  </si>
  <si>
    <t>OL6-86</t>
  </si>
  <si>
    <t>OL6-87</t>
  </si>
  <si>
    <t>OL6-88</t>
  </si>
  <si>
    <t>OL6-89</t>
  </si>
  <si>
    <t>OL6-90</t>
  </si>
  <si>
    <t>OL6-91</t>
  </si>
  <si>
    <t>OL6-92</t>
  </si>
  <si>
    <t>OL6-93</t>
  </si>
  <si>
    <t>OL6-94</t>
  </si>
  <si>
    <t>OL6-95</t>
  </si>
  <si>
    <t>OL6-96</t>
  </si>
  <si>
    <t>OL6-97</t>
  </si>
  <si>
    <t>OL6-98</t>
  </si>
  <si>
    <t>OL6-99</t>
  </si>
  <si>
    <t>OL6-100</t>
  </si>
  <si>
    <t>OL6-101</t>
  </si>
  <si>
    <t>OL6-102</t>
  </si>
  <si>
    <t>OL6-103</t>
  </si>
  <si>
    <t>OL6-104</t>
  </si>
  <si>
    <t>OL6-105</t>
  </si>
  <si>
    <t>OL6-106</t>
  </si>
  <si>
    <t>OL6-107</t>
  </si>
  <si>
    <t>OL6-108</t>
  </si>
  <si>
    <t>OL6-109</t>
  </si>
  <si>
    <t>OL6-110</t>
  </si>
  <si>
    <t>OL6-111</t>
  </si>
  <si>
    <t>OL6-112</t>
  </si>
  <si>
    <t>OL6-113</t>
  </si>
  <si>
    <t>OL6-114</t>
  </si>
  <si>
    <t>OL6-115</t>
  </si>
  <si>
    <t>OL6-116</t>
  </si>
  <si>
    <t>OL6-117</t>
  </si>
  <si>
    <t>OL6-118</t>
  </si>
  <si>
    <t>OL6-119</t>
  </si>
  <si>
    <t>OL6-120</t>
  </si>
  <si>
    <t>OL6-121</t>
  </si>
  <si>
    <t>OL6-122</t>
  </si>
  <si>
    <t>OL6-123</t>
  </si>
  <si>
    <t>OL6-124</t>
  </si>
  <si>
    <t>OL6-125</t>
  </si>
  <si>
    <t>OL6-126</t>
  </si>
  <si>
    <t>OL6-127</t>
  </si>
  <si>
    <t>OL6-128</t>
  </si>
  <si>
    <t>OL6-129</t>
  </si>
  <si>
    <t>OL6-130</t>
  </si>
  <si>
    <t>OL6-131</t>
  </si>
  <si>
    <t>OL6-132</t>
  </si>
  <si>
    <t>OL6-133</t>
  </si>
  <si>
    <t>OL6-134</t>
  </si>
  <si>
    <t>OL6-135</t>
  </si>
  <si>
    <t>OL6-136</t>
  </si>
  <si>
    <t>OL6-137</t>
  </si>
  <si>
    <t>OL6-138</t>
  </si>
  <si>
    <t>OL6-139</t>
  </si>
  <si>
    <t>OL6-140</t>
  </si>
  <si>
    <t>OL6-141</t>
  </si>
  <si>
    <t>OL6-142</t>
  </si>
  <si>
    <t>OL6-143</t>
  </si>
  <si>
    <t>OL6-144</t>
  </si>
  <si>
    <t>OL6-145</t>
  </si>
  <si>
    <t>OL6-146</t>
  </si>
  <si>
    <t>OL6-147</t>
  </si>
  <si>
    <t>OL6-148</t>
  </si>
  <si>
    <t>OL6-149</t>
  </si>
  <si>
    <t>OL6-150</t>
  </si>
  <si>
    <t>OL6-151</t>
  </si>
  <si>
    <t>OL6-152</t>
  </si>
  <si>
    <t>OL6-153</t>
  </si>
  <si>
    <t>OL6-154</t>
  </si>
  <si>
    <t>OL6-155</t>
  </si>
  <si>
    <t>OL6-156</t>
  </si>
  <si>
    <t>OL6-157</t>
  </si>
  <si>
    <t>OL6-158</t>
  </si>
  <si>
    <t>OL6-159</t>
  </si>
  <si>
    <t>OL6-160</t>
  </si>
  <si>
    <t>OL6-161</t>
  </si>
  <si>
    <t>OL6-162</t>
  </si>
  <si>
    <t>OL6-163</t>
  </si>
  <si>
    <t>OL6-164</t>
  </si>
  <si>
    <t>OL6-165</t>
  </si>
  <si>
    <t>OL6-166</t>
  </si>
  <si>
    <t>Systems need to be registered with Oracle  to receive patch updates. This is usually configured during initial installation.</t>
  </si>
  <si>
    <t>Configure Connection to Oracle update repositories</t>
  </si>
  <si>
    <t>It is important to register with the Oracle Network to make sure that patches are updated on a regular basis. This helps to reduce the exposure time as new vulnerabilities are discovered.</t>
  </si>
  <si>
    <t>Configure the system to pull patches from an Agency approved server. Oracle also provides updates for free from their public-yum server.</t>
  </si>
  <si>
    <t>Periodically, Oracle releases updates to the Oracle Linux operating system to support new hardware platforms, deliver new functionality as well as the bundle together a set of patches that can be tested as a unit.</t>
  </si>
  <si>
    <t>Latest update of the Oracle Linux software be used.  Refer to the vendors support website to verify that support for it has not expired.  
Note: Each organization responsible for the management of the agency's operating systems software shall ensure that unsupported software is removed or upgraded to a supported version prior to a vendor dropping support.</t>
  </si>
  <si>
    <t xml:space="preserve">The Oracle Linux operating system is not up-to-date. </t>
  </si>
  <si>
    <t>Newer updates may contain security enhancements that would not be available through the standard patching process. As a result, it is recommended that the latest update of the Oracle Linux software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</si>
  <si>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The telnet protocol is insecure and unencrypted. The use of an unencrypted transmission medium could allow a user with access to sniff network traffic the ability to steal credentials. The ssh package provides an encrypted session and stronger security and is included in most Oracle Linux distributions.</t>
  </si>
  <si>
    <t>The telnet protocol is insecure and unencrypted. The use of an unencrypted transmission medium could allow an authorized user to steal credentials. The ssh package provides an encrypted session and stronger security and is included in most Oracle Linux distributions.</t>
  </si>
  <si>
    <t>The Network Time Protocol (NTP) is designed to synchronize system clocks across a variety of systems and use a source that is highly accurate. The version of NTP delivered with Oracle Linux can be found at http://www.ntp.org [http://www.ntp.org]. NTP can be configured to be a client and/or a server.</t>
  </si>
  <si>
    <t>The Lightweight Directory Access Protocol (LDAP) was introduced as a replacement for NIS/YP. It is a service that provides a method for looking up information from a central database. The default client/server LDAP application for Oracle Linux is OpenLDAP.</t>
  </si>
  <si>
    <t>HTTP or web servers provide the ability to host web site content. The default HTTP server shipped with Oracle Linux is Apache.</t>
  </si>
  <si>
    <t>The default HTTP proxy package shipped with Oracle Linux is squid.</t>
  </si>
  <si>
    <t>Wireless networking is used when wired networks are unavailable. Oracle Linux contains a wireless tool kit to allow system administrators to configure and use wireless networks.</t>
  </si>
  <si>
    <t>The SHA-512 encryption has been available since Oracle Linux release 5.2,. The commands below change password encryption from md5 to sha512 (a much stronger hashing algorithm). All existing accounts will need to perform a password change to upgrade the stored hashes to the new algorithm.</t>
  </si>
  <si>
    <t>There are a number of accounts provided with the Oracle Linux that are used to manage applications and are not intended to provide an interactive shell.</t>
  </si>
  <si>
    <t>Since the user partitions are not intended to support devices, set this option to ensure that users cannot attempt to create block or character special devices. 
	NOTE: The actions in the item refer to the /home partition, which is the default user partition that is defined in OL6. If you have created other user partitions, it is recommended that the Remediation and Audit steps be applied to these partitions as well.</t>
  </si>
  <si>
    <t>NTP is configured by default in OL6. If for some reason, it is not configured on your system, set the following restrict parameters in /etc/ntp.conf:
	restrict default kod nomodify notrap nopeer noquery
restrict -6 default kod nomodify notrap nopeer noquery
	Also, make sure /etc/ntp.conf has an NTP server specified:
	server 
	NOTE: __ is the IP address or hostname of a trusted time server. Configuring an NTP server is outside the scope of this benchmark.</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</si>
  <si>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 By default, the MTA is set to loopback mode on OL5 and OL6.</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</si>
  <si>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NOTE: OL5 uses sendmail as the default MTA while OL6 uses Postfix. The recommendation to set the default MTA to local-only mode applies regardless of the MTA that is used.</t>
  </si>
  <si>
    <t>The rsyslog package is a third party package that provides many enhancements to syslog, such as multi-threading, TCP communication, message filtering and data base support. As of OL 5.2, rsyslog is available as part of the core distribution.</t>
  </si>
  <si>
    <t>The character + in various files used to be markers for systems to insert data from NIS maps at a certain point in a system configuration file. These entries are no longer required on OL6 systems, but may exist in files that have been imported from other platforms.</t>
  </si>
  <si>
    <t>While no .rhosts files are shipped with OL6, users can easily create them.</t>
  </si>
  <si>
    <t>It is important to make sure that accounts that are not being used by regular users are locked to prevent them from being used to provide an interactive shell. By default, Oracle Linux sets the password field for these accounts to an invalid string, but it is also recommended that the shell field in the password file be set to /sbin/nologin. This prevents the account from potentially being used to run any commands.</t>
  </si>
  <si>
    <t>Oracle Linux (OL) Support Table</t>
  </si>
  <si>
    <t>▪ CIS Red Hat Enterprise Linux 6 Security Checklist Version 1.3.0 (OL6 is fully based off of RHEL6)</t>
  </si>
  <si>
    <t>▪ CIS Red Hat Enterprise Linux 5 Security Checklist Version 2.1.0 (OL5 is fully based off of RHEL5)</t>
  </si>
  <si>
    <t xml:space="preserve">Verify that there is a /tmp file partition in the /etc/fstab file.
# grep /tmp /etc/fstab
</t>
  </si>
  <si>
    <t>OL5-01</t>
  </si>
  <si>
    <t>OL5-02</t>
  </si>
  <si>
    <t>OL5-03</t>
  </si>
  <si>
    <t>OL5-04</t>
  </si>
  <si>
    <t>OL5-05</t>
  </si>
  <si>
    <t>OL5-06</t>
  </si>
  <si>
    <t>OL5-07</t>
  </si>
  <si>
    <t>OL5-08</t>
  </si>
  <si>
    <t>OL5-09</t>
  </si>
  <si>
    <t>OL5-10</t>
  </si>
  <si>
    <t>OL5-11</t>
  </si>
  <si>
    <t>OL5-12</t>
  </si>
  <si>
    <t>OL5-13</t>
  </si>
  <si>
    <t>OL5-14</t>
  </si>
  <si>
    <t>OL5-15</t>
  </si>
  <si>
    <t>OL5-16</t>
  </si>
  <si>
    <t>OL5-17</t>
  </si>
  <si>
    <t>OL5-18</t>
  </si>
  <si>
    <t>OL5-19</t>
  </si>
  <si>
    <t>OL5-20</t>
  </si>
  <si>
    <t>OL5-21</t>
  </si>
  <si>
    <t>OL5-22</t>
  </si>
  <si>
    <t>OL5-23</t>
  </si>
  <si>
    <t>OL5-24</t>
  </si>
  <si>
    <t>OL5-25</t>
  </si>
  <si>
    <t>OL5-26</t>
  </si>
  <si>
    <t>OL5-27</t>
  </si>
  <si>
    <t>OL5-28</t>
  </si>
  <si>
    <t>OL5-29</t>
  </si>
  <si>
    <t>OL5-30</t>
  </si>
  <si>
    <t>OL5-31</t>
  </si>
  <si>
    <t>OL5-32</t>
  </si>
  <si>
    <t>OL5-33</t>
  </si>
  <si>
    <t>OL5-34</t>
  </si>
  <si>
    <t>OL5-35</t>
  </si>
  <si>
    <t>OL5-36</t>
  </si>
  <si>
    <t>OL5-37</t>
  </si>
  <si>
    <t>OL5-38</t>
  </si>
  <si>
    <t>OL5-39</t>
  </si>
  <si>
    <t>OL5-40</t>
  </si>
  <si>
    <t>OL5-41</t>
  </si>
  <si>
    <t>OL5-42</t>
  </si>
  <si>
    <t>OL5-43</t>
  </si>
  <si>
    <t>OL5-44</t>
  </si>
  <si>
    <t>OL5-45</t>
  </si>
  <si>
    <t>OL5-46</t>
  </si>
  <si>
    <t>OL5-47</t>
  </si>
  <si>
    <t>OL5-48</t>
  </si>
  <si>
    <t>OL5-49</t>
  </si>
  <si>
    <t>OL5-50</t>
  </si>
  <si>
    <t>OL5-51</t>
  </si>
  <si>
    <t>OL5-52</t>
  </si>
  <si>
    <t>OL5-53</t>
  </si>
  <si>
    <t>OL5-54</t>
  </si>
  <si>
    <t>OL5-55</t>
  </si>
  <si>
    <t>OL5-56</t>
  </si>
  <si>
    <t>OL5-57</t>
  </si>
  <si>
    <t>OL5-58</t>
  </si>
  <si>
    <t>OL5-59</t>
  </si>
  <si>
    <t>OL5-60</t>
  </si>
  <si>
    <t>OL5-61</t>
  </si>
  <si>
    <t>OL5-62</t>
  </si>
  <si>
    <t>OL5-63</t>
  </si>
  <si>
    <t>OL5-64</t>
  </si>
  <si>
    <t>OL5-65</t>
  </si>
  <si>
    <t>OL5-66</t>
  </si>
  <si>
    <t>OL5-67</t>
  </si>
  <si>
    <t>OL5-68</t>
  </si>
  <si>
    <t>OL5-69</t>
  </si>
  <si>
    <t>OL5-70</t>
  </si>
  <si>
    <t>OL5-71</t>
  </si>
  <si>
    <t>OL5-72</t>
  </si>
  <si>
    <t>OL5-73</t>
  </si>
  <si>
    <t>OL5-74</t>
  </si>
  <si>
    <t>OL5-75</t>
  </si>
  <si>
    <t>OL5-76</t>
  </si>
  <si>
    <t>OL5-77</t>
  </si>
  <si>
    <t>OL5-78</t>
  </si>
  <si>
    <t>OL5-79</t>
  </si>
  <si>
    <t>OL5-80</t>
  </si>
  <si>
    <t>OL5-81</t>
  </si>
  <si>
    <t>OL5-82</t>
  </si>
  <si>
    <t>OL5-83</t>
  </si>
  <si>
    <t>OL5-84</t>
  </si>
  <si>
    <t>OL5-85</t>
  </si>
  <si>
    <t>OL5-86</t>
  </si>
  <si>
    <t>OL5-87</t>
  </si>
  <si>
    <t>OL5-88</t>
  </si>
  <si>
    <t>OL5-89</t>
  </si>
  <si>
    <t>OL5-90</t>
  </si>
  <si>
    <t>OL5-91</t>
  </si>
  <si>
    <t>OL5-92</t>
  </si>
  <si>
    <t>OL5-93</t>
  </si>
  <si>
    <t>OL5-94</t>
  </si>
  <si>
    <t>OL5-95</t>
  </si>
  <si>
    <t>OL5-96</t>
  </si>
  <si>
    <t>OL5-97</t>
  </si>
  <si>
    <t>OL5-98</t>
  </si>
  <si>
    <t>OL5-99</t>
  </si>
  <si>
    <t>OL5-100</t>
  </si>
  <si>
    <t>OL5-101</t>
  </si>
  <si>
    <t>OL5-102</t>
  </si>
  <si>
    <t>OL5-103</t>
  </si>
  <si>
    <t>OL5-104</t>
  </si>
  <si>
    <t>OL5-105</t>
  </si>
  <si>
    <t>OL5-106</t>
  </si>
  <si>
    <t>OL5-107</t>
  </si>
  <si>
    <t>OL5-108</t>
  </si>
  <si>
    <t>OL5-109</t>
  </si>
  <si>
    <t>OL5-110</t>
  </si>
  <si>
    <t>OL5-111</t>
  </si>
  <si>
    <t>OL5-112</t>
  </si>
  <si>
    <t>OL5-113</t>
  </si>
  <si>
    <t>OL5-114</t>
  </si>
  <si>
    <t>OL5-115</t>
  </si>
  <si>
    <t>OL5-116</t>
  </si>
  <si>
    <t>OL5-117</t>
  </si>
  <si>
    <t>OL5-118</t>
  </si>
  <si>
    <t>OL5-119</t>
  </si>
  <si>
    <t>OL5-120</t>
  </si>
  <si>
    <t>OL5-121</t>
  </si>
  <si>
    <t>OL5-122</t>
  </si>
  <si>
    <t>OL5-123</t>
  </si>
  <si>
    <t>OL5-124</t>
  </si>
  <si>
    <t>OL5-125</t>
  </si>
  <si>
    <t>OL5-126</t>
  </si>
  <si>
    <t>OL5-127</t>
  </si>
  <si>
    <t>OL5-128</t>
  </si>
  <si>
    <t>OL5-129</t>
  </si>
  <si>
    <t>OL5-130</t>
  </si>
  <si>
    <t>OL5-131</t>
  </si>
  <si>
    <t>OL5-132</t>
  </si>
  <si>
    <t>OL5-133</t>
  </si>
  <si>
    <t>OL5-134</t>
  </si>
  <si>
    <t>OL5-135</t>
  </si>
  <si>
    <t>OL5-136</t>
  </si>
  <si>
    <t>OL5-137</t>
  </si>
  <si>
    <t>OL5-138</t>
  </si>
  <si>
    <t>OL5-139</t>
  </si>
  <si>
    <t>OL5-140</t>
  </si>
  <si>
    <t>OL5-141</t>
  </si>
  <si>
    <t>OL5-142</t>
  </si>
  <si>
    <t>OL5-143</t>
  </si>
  <si>
    <t>OL5-144</t>
  </si>
  <si>
    <t>OL5-145</t>
  </si>
  <si>
    <t>OL5-146</t>
  </si>
  <si>
    <t>OL5-147</t>
  </si>
  <si>
    <t>OL5-148</t>
  </si>
  <si>
    <t>OL5-149</t>
  </si>
  <si>
    <t>OL5-150</t>
  </si>
  <si>
    <t>OL5-151</t>
  </si>
  <si>
    <t>OL5-152</t>
  </si>
  <si>
    <t>OL5-153</t>
  </si>
  <si>
    <t>OL5-154</t>
  </si>
  <si>
    <t>OL5-155</t>
  </si>
  <si>
    <t>OL5-156</t>
  </si>
  <si>
    <t>OL5-157</t>
  </si>
  <si>
    <t>OL5-158</t>
  </si>
  <si>
    <t>OL5-159</t>
  </si>
  <si>
    <t>OL5-160</t>
  </si>
  <si>
    <t>OL5-161</t>
  </si>
  <si>
    <t>OL5-162</t>
  </si>
  <si>
    <t>OL5-163</t>
  </si>
  <si>
    <t>OL5-164</t>
  </si>
  <si>
    <t>OL5-165</t>
  </si>
  <si>
    <t>OL5-166</t>
  </si>
  <si>
    <t>OL5-167</t>
  </si>
  <si>
    <t>OL5-168</t>
  </si>
  <si>
    <t>OL5-169</t>
  </si>
  <si>
    <t>OL5-170</t>
  </si>
  <si>
    <t>OL5-171</t>
  </si>
  <si>
    <t>OL5-172</t>
  </si>
  <si>
    <t>OL5-173</t>
  </si>
  <si>
    <t>OL5-174</t>
  </si>
  <si>
    <t>OL5-175</t>
  </si>
  <si>
    <t>OL5-176</t>
  </si>
  <si>
    <t>OL5-177</t>
  </si>
  <si>
    <t>OL5-178</t>
  </si>
  <si>
    <t>OL5-179</t>
  </si>
  <si>
    <t>OL5-180</t>
  </si>
  <si>
    <t>The SHA-512 encryption has been available since Oracle Linux release 5.2,. The commands below change password encryption from md5 to sha512 ( a much stronger encryption algorithm). All existing accounts will need to perform a password change to upgrade the stored hashes to the new algorithm.</t>
  </si>
  <si>
    <t>Since the user partitions are not intended to support devices, set this option to ensure that users cannot attempt to create block or character special devices. 
	NOTE: 
The actions in the item refer to the /home partition, which is the default user partition that is defined in OL5. If you have created other user partitions, it is recommended that the Remediation and Audit steps be applied to these partitions as well.</t>
  </si>
  <si>
    <t>There is a bug in prelink that interferes with AIDE, the Linux file integrity checker. This has been fixed in OL6 (so prelink does not need to be disabled in OL6 systems).</t>
  </si>
  <si>
    <t>Obtain and install the latest update of the OL5 software.</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</si>
  <si>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NOTE:
OL5 uses sendmail as the default MTA while OL6 uses Postfix. The recommendation to set the default MTA to local-only mode applies regardless of the MTA that is used.</t>
  </si>
  <si>
    <t>By default, syslog on OL5 does not listen for log messages coming in from remote systems. The -r flag can be used to enable this ability and the -s option can be used to strip the domain name from incoming messages to reduce redundant information in log files.</t>
  </si>
  <si>
    <t>The character + in various files used to be markers for systems to insert data from NIS maps at a certain point in a system configuration file. These entries are no longer required on OL5 systems, but may exist in files that have been imported from other platforms.</t>
  </si>
  <si>
    <t>While no .rhosts files are shipped with OL5, users can easily create them.</t>
  </si>
  <si>
    <t>This SCSEM was created for the IRS Office of Safeguards based on the following resources:</t>
  </si>
  <si>
    <t xml:space="preserve">       Use this box if OL5 SCSEM tests were conducted.</t>
  </si>
  <si>
    <t>Overall SCSEM Statistics</t>
  </si>
  <si>
    <t>Passed</t>
  </si>
  <si>
    <t>Failed</t>
  </si>
  <si>
    <t>Additional Information Requested</t>
  </si>
  <si>
    <t>Total Nuber of Tests Performed</t>
  </si>
  <si>
    <t>Weighted Pass Rate</t>
  </si>
  <si>
    <t>Totals</t>
  </si>
  <si>
    <t>Weighted Score</t>
  </si>
  <si>
    <t>Risk Rating</t>
  </si>
  <si>
    <t>Test Cases</t>
  </si>
  <si>
    <t>Weight</t>
  </si>
  <si>
    <t>Device Weighted Score:</t>
  </si>
  <si>
    <t>Criticality</t>
  </si>
  <si>
    <t>Issue Code Mapping</t>
  </si>
  <si>
    <t>Moderate</t>
  </si>
  <si>
    <t>Significant</t>
  </si>
  <si>
    <t>Limited</t>
  </si>
  <si>
    <t>Criticality Ratings</t>
  </si>
  <si>
    <t>Critical</t>
  </si>
  <si>
    <t>1.  Oracle Linux 5 Test Results</t>
  </si>
  <si>
    <t>2.  Oracle Linux 6 Test Results</t>
  </si>
  <si>
    <t xml:space="preserve">       Use this box if OL6 SCSEM tests were conducted.</t>
  </si>
  <si>
    <t>HSC1</t>
  </si>
  <si>
    <t>HAC7</t>
  </si>
  <si>
    <t>HAU3</t>
  </si>
  <si>
    <t>HAC12</t>
  </si>
  <si>
    <t>HCM9</t>
  </si>
  <si>
    <t>HCM10</t>
  </si>
  <si>
    <t>HAU7</t>
  </si>
  <si>
    <t>HAC11</t>
  </si>
  <si>
    <t>HSI2</t>
  </si>
  <si>
    <t>HSI5</t>
  </si>
  <si>
    <t>HAC29</t>
  </si>
  <si>
    <t>HSC15</t>
  </si>
  <si>
    <t>HAU2</t>
  </si>
  <si>
    <t>HAC15</t>
  </si>
  <si>
    <t>HPW2</t>
  </si>
  <si>
    <t>HPW4</t>
  </si>
  <si>
    <t>HAC13</t>
  </si>
  <si>
    <t>HAC100</t>
  </si>
  <si>
    <t>HSC100</t>
  </si>
  <si>
    <t>HAU100</t>
  </si>
  <si>
    <t>HAU8</t>
  </si>
  <si>
    <t>HAU9</t>
  </si>
  <si>
    <t>HPW1</t>
  </si>
  <si>
    <t>HCM100</t>
  </si>
  <si>
    <t>HAC2</t>
  </si>
  <si>
    <t>HAC14</t>
  </si>
  <si>
    <t>HPW12</t>
  </si>
  <si>
    <t>HPW6</t>
  </si>
  <si>
    <t>HPW7</t>
  </si>
  <si>
    <t>HAC10</t>
  </si>
  <si>
    <t xml:space="preserve"> ▪ SCSEM Subject: Oracle Linux 5 &amp; 6</t>
  </si>
  <si>
    <t>Section 1 and 2 are automatically calculated.</t>
  </si>
  <si>
    <t>Lock out users after 3 unsuccessful consecutive login attempts. The first sets of changes are made to the PAM configuration file /etc/pam.d/system-auth. The second set of changes are applied to the program specific PAM configuration file. The second set of changes must be applied to each program that will lock out users. Check the documentation for each secondary program for instructions on how to configure them to work with PAM.
	Set the lockout number to the policy in effect at your site.</t>
  </si>
  <si>
    <t>Edit the /etc/pam.d/system-auth file and add the "auth" line as highlighted below:
auth required pam_env.so
auth required pam_tally2.so onerr=fail audit silent deny=3 unlock_time=7200
auth required pam_deny.so
NOTE: If a user has been locked out because they have reached the maximum consecutive failure count defined by deny= in the pam_tally2.so module, the user can be unlocked by issuing the command /sbin/pam_tally2 -u __ --reset. This command sets the failed count to 0, effectively unlocking the user.</t>
  </si>
  <si>
    <t>Locking out userIDs after 3 unsuccessful consecutive login attempts mitigates brute force password attacks against your systems.</t>
  </si>
  <si>
    <t>Forcing users not to reuse their past 24 passwords make it less likely that an attacker will be able to guess the password.
	Note that these change only apply to accounts configured on the local system.</t>
  </si>
  <si>
    <t>Set the PASS_WARN_AGE parameter to 14 in /etc/login.defs:
	PASS_WARN_AG 14
	Modify active user parameters to match:
	# chage - warndays14</t>
  </si>
  <si>
    <t xml:space="preserve">Perform the following to determine which protocol is configured on your system.
	# grep use-ipv /etc/avahi/avahi-daemon.conf
use-ipv6 = no
If ipv4 is only used.
</t>
  </si>
  <si>
    <t xml:space="preserve">Setting the MaxAuthTries parameter to a low number will minimize the risk of successful brute force attacks to the SSH server. </t>
  </si>
  <si>
    <t>The pam_cracklib module checks of the strength of passwords. It performs checks such as making sure a password is not a dictionary word, it is a certain length, contains a mix of characters (e.g. alphabet, numeric, other) and more. The following are definitions of the pam_cracklib.so options.
* try_first_pass - retrieve the password from a previous stacked PAM module. If not available, then prompt the user for a password.
* retry=3 - Allow 3 tries before sending back a failure.
* minlen=8 - password must be 8 characters or more
* dcredit=-1 - provide at least 1 digit
* ucredit=-1 - provide at least one uppercase character
* ocredit=-1 - provide at least one special character
* lcredit=-1 - provide at least one lowercase character
	The setting shown above is one possible policy. Alter these values to conform to your own organization's password policies.</t>
  </si>
  <si>
    <t>Set the PASS_WARN_AGE parameter to 14 in /etc/login.defs:
	PASS_WARNAGE 14
	Modify active user parameters to match:
	# chage --warnday14</t>
  </si>
  <si>
    <t xml:space="preserve">Added baseline Criticality Score and Issue Codes, weighted test cases based on criticality, and updated Results Tab. </t>
  </si>
  <si>
    <t>*Criticality may be upgraded to Critical if a password is not required to access an FTI system</t>
  </si>
  <si>
    <t>Significant*</t>
  </si>
  <si>
    <t>Possible</t>
  </si>
  <si>
    <t>Actual</t>
  </si>
  <si>
    <t>Total Number of Tests Performed</t>
  </si>
  <si>
    <t>tests in the Gen Test Cases + OL5 Tests Cases tabs.</t>
  </si>
  <si>
    <t>▪ Criticality</t>
  </si>
  <si>
    <t>A baseline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</si>
  <si>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tests in the Gen Test Cases + OL6 Tests Cases tabs.</t>
  </si>
  <si>
    <t xml:space="preserve"> ▪ SCSEM Version: 1.1</t>
  </si>
  <si>
    <t>▪ Test Method</t>
  </si>
  <si>
    <t>Automated and Manual indicators are added to the Test method to indicate whether the test can be accomplished through the Automated Assessment tool.</t>
  </si>
  <si>
    <t>▪ Section Title</t>
  </si>
  <si>
    <t>Section title convey's the intent of the recommendation.</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</si>
  <si>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</si>
  <si>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</si>
  <si>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</si>
  <si>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</si>
  <si>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</si>
  <si>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</si>
  <si>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</si>
  <si>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</si>
  <si>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xml:space="preserve">This SCSEM is used by the IRS Office of Safeguards to evaluate compliance with IRS Publication 1075 for agencies that have implemented  
Oracle Enterprise Linux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specifed in thier respective tabs.       
OL5 Test Cases - Test cases specific to Oracle Enterprise Linux 5.  These should be tested in conjunction with the Gen Test Cases.    
OL6 Test Cases - Test cases specific to Oracle Enterprise Linux 6.  These should be tested in conjunction with the Gen Test Cases.    
</t>
  </si>
  <si>
    <t xml:space="preserve"> ▪ SCSEM Release Date: March 25, 2016</t>
  </si>
  <si>
    <t>Name</t>
  </si>
  <si>
    <t>Rating</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</si>
  <si>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</si>
  <si>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</si>
  <si>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</si>
  <si>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</si>
  <si>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</si>
  <si>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</si>
  <si>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</si>
  <si>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</si>
  <si>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</si>
  <si>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</si>
  <si>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</si>
  <si>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</si>
  <si>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</si>
  <si>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</si>
  <si>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</si>
  <si>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</si>
  <si>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</si>
  <si>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Other</t>
  </si>
  <si>
    <t>User access was not established with concept of least privilege</t>
  </si>
  <si>
    <t>Separation of duties is not in place</t>
  </si>
  <si>
    <t>Operating system configuration files have incorrect permissions</t>
  </si>
  <si>
    <t>Warning banner is insufficient</t>
  </si>
  <si>
    <t>User accounts not locked out after 3 unsuccessful login attempts</t>
  </si>
  <si>
    <t>HAC16</t>
  </si>
  <si>
    <t>Network device allows telnet connections</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</si>
  <si>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</si>
  <si>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</si>
  <si>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</si>
  <si>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</si>
  <si>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</si>
  <si>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</si>
  <si>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</si>
  <si>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</si>
  <si>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</si>
  <si>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</si>
  <si>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</si>
  <si>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</si>
  <si>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</si>
  <si>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</si>
  <si>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</si>
  <si>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</si>
  <si>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</si>
  <si>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</si>
  <si>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</si>
  <si>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</si>
  <si>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</si>
  <si>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</si>
  <si>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</si>
  <si>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</si>
  <si>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</si>
  <si>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</si>
  <si>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</si>
  <si>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</si>
  <si>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</si>
  <si>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</si>
  <si>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</si>
  <si>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</si>
  <si>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</si>
  <si>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</si>
  <si>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</si>
  <si>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</si>
  <si>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</si>
  <si>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</si>
  <si>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</si>
  <si>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</si>
  <si>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</si>
  <si>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</si>
  <si>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</si>
  <si>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</si>
  <si>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</si>
  <si>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 xml:space="preserve">HAC40 </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</si>
  <si>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</si>
  <si>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</si>
  <si>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</si>
  <si>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</si>
  <si>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</si>
  <si>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</si>
  <si>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</si>
  <si>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</si>
  <si>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</si>
  <si>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</si>
  <si>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</si>
  <si>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</si>
  <si>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</si>
  <si>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</si>
  <si>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</si>
  <si>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</si>
  <si>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</si>
  <si>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</si>
  <si>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</si>
  <si>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</si>
  <si>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</si>
  <si>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</si>
  <si>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</si>
  <si>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</si>
  <si>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</si>
  <si>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</si>
  <si>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</si>
  <si>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</si>
  <si>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</si>
  <si>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</si>
  <si>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</si>
  <si>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</si>
  <si>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</si>
  <si>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</si>
  <si>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</si>
  <si>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</si>
  <si>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</si>
  <si>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</si>
  <si>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</si>
  <si>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</si>
  <si>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</si>
  <si>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</si>
  <si>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</si>
  <si>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</si>
  <si>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</si>
  <si>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</si>
  <si>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</si>
  <si>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</si>
  <si>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</si>
  <si>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</si>
  <si>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</si>
  <si>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</si>
  <si>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</si>
  <si>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</si>
  <si>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</si>
  <si>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</si>
  <si>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</si>
  <si>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</si>
  <si>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</si>
  <si>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</si>
  <si>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</si>
  <si>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</si>
  <si>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</si>
  <si>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</si>
  <si>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</si>
  <si>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</si>
  <si>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</si>
  <si>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</si>
  <si>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</si>
  <si>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</si>
  <si>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</si>
  <si>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</si>
  <si>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</si>
  <si>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HAU10</t>
  </si>
  <si>
    <t>Audit logs are not properly protected</t>
  </si>
  <si>
    <t>HAU11</t>
  </si>
  <si>
    <t>NTP is not properly implemented</t>
  </si>
  <si>
    <t>HAU12</t>
  </si>
  <si>
    <t>Audit records are not time 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</si>
  <si>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</si>
  <si>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</si>
  <si>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</si>
  <si>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</si>
  <si>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</si>
  <si>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</si>
  <si>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</si>
  <si>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</si>
  <si>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</si>
  <si>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</si>
  <si>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</si>
  <si>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</si>
  <si>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</si>
  <si>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</si>
  <si>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</si>
  <si>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</si>
  <si>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</si>
  <si>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</si>
  <si>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</si>
  <si>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</si>
  <si>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</si>
  <si>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</si>
  <si>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</si>
  <si>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</si>
  <si>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</si>
  <si>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</si>
  <si>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</si>
  <si>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</si>
  <si>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</si>
  <si>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</si>
  <si>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</si>
  <si>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</si>
  <si>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</si>
  <si>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</si>
  <si>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</si>
  <si>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</si>
  <si>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</si>
  <si>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</si>
  <si>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</si>
  <si>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</si>
  <si>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</si>
  <si>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</si>
  <si>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SSR has not been developed or approved</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</si>
  <si>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</si>
  <si>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</si>
  <si>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</si>
  <si>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</si>
  <si>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</si>
  <si>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</si>
  <si>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</si>
  <si>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</si>
  <si>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</si>
  <si>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</si>
  <si>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</si>
  <si>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</si>
  <si>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</si>
  <si>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</si>
  <si>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</si>
  <si>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</si>
  <si>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</si>
  <si>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</si>
  <si>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</si>
  <si>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</si>
  <si>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HCM2</t>
  </si>
  <si>
    <t>FTI is not properly labeled on-screen</t>
  </si>
  <si>
    <t>HCM3</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</si>
  <si>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</si>
  <si>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</si>
  <si>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</si>
  <si>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</si>
  <si>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</si>
  <si>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</si>
  <si>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</si>
  <si>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</si>
  <si>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</si>
  <si>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</si>
  <si>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</si>
  <si>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</si>
  <si>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</si>
  <si>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</si>
  <si>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</si>
  <si>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</si>
  <si>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</si>
  <si>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</si>
  <si>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</si>
  <si>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</si>
  <si>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</si>
  <si>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</si>
  <si>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</si>
  <si>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</si>
  <si>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</si>
  <si>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</si>
  <si>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</si>
  <si>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</si>
  <si>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</si>
  <si>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</si>
  <si>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</si>
  <si>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</si>
  <si>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</si>
  <si>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</si>
  <si>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</si>
  <si>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</si>
  <si>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</si>
  <si>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</si>
  <si>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</si>
  <si>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</si>
  <si>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</si>
  <si>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</si>
  <si>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</si>
  <si>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</si>
  <si>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</si>
  <si>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</si>
  <si>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</si>
  <si>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</si>
  <si>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</si>
  <si>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</si>
  <si>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</si>
  <si>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</si>
  <si>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</si>
  <si>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</si>
  <si>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</si>
  <si>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</si>
  <si>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</si>
  <si>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</si>
  <si>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</si>
  <si>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</si>
  <si>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</si>
  <si>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</si>
  <si>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</si>
  <si>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</si>
  <si>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</si>
  <si>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</si>
  <si>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</si>
  <si>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</si>
  <si>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</si>
  <si>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</si>
  <si>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</si>
  <si>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</si>
  <si>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</si>
  <si>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</si>
  <si>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</si>
  <si>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</si>
  <si>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</si>
  <si>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</si>
  <si>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</si>
  <si>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</si>
  <si>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</si>
  <si>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</si>
  <si>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</si>
  <si>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</si>
  <si>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</si>
  <si>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</si>
  <si>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</si>
  <si>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</si>
  <si>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</si>
  <si>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</si>
  <si>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</si>
  <si>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</si>
  <si>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</si>
  <si>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</si>
  <si>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</si>
  <si>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</si>
  <si>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</si>
  <si>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</si>
  <si>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</si>
  <si>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</si>
  <si>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</si>
  <si>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</si>
  <si>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</si>
  <si>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</si>
  <si>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</si>
  <si>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</si>
  <si>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</si>
  <si>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</si>
  <si>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</si>
  <si>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</si>
  <si>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</si>
  <si>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</si>
  <si>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</si>
  <si>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</si>
  <si>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</si>
  <si>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</si>
  <si>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</si>
  <si>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</si>
  <si>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</si>
  <si>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</si>
  <si>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</si>
  <si>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</si>
  <si>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</si>
  <si>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</si>
  <si>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</si>
  <si>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</si>
  <si>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</si>
  <si>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</si>
  <si>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</si>
  <si>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</si>
  <si>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</si>
  <si>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</si>
  <si>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</si>
  <si>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</si>
  <si>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</si>
  <si>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</si>
  <si>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</si>
  <si>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</si>
  <si>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</si>
  <si>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</si>
  <si>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</si>
  <si>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</si>
  <si>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</si>
  <si>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</si>
  <si>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</si>
  <si>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</si>
  <si>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</si>
  <si>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</si>
  <si>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</si>
  <si>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</si>
  <si>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</si>
  <si>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</si>
  <si>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</si>
  <si>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</si>
  <si>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</si>
  <si>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</si>
  <si>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</si>
  <si>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</si>
  <si>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</si>
  <si>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</si>
  <si>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</si>
  <si>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</si>
  <si>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</si>
  <si>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</si>
  <si>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</si>
  <si>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</si>
  <si>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</si>
  <si>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</si>
  <si>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</si>
  <si>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</si>
  <si>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</si>
  <si>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</si>
  <si>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</si>
  <si>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</si>
  <si>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</si>
  <si>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</si>
  <si>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</si>
  <si>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</si>
  <si>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</si>
  <si>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</si>
  <si>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</si>
  <si>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</si>
  <si>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</si>
  <si>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</si>
  <si>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</si>
  <si>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</si>
  <si>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</si>
  <si>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</si>
  <si>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</si>
  <si>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</si>
  <si>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</si>
  <si>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</si>
  <si>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</si>
  <si>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</si>
  <si>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</si>
  <si>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</si>
  <si>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</si>
  <si>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</si>
  <si>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</si>
  <si>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</si>
  <si>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</si>
  <si>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</si>
  <si>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</si>
  <si>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</si>
  <si>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</si>
  <si>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</si>
  <si>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</si>
  <si>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</si>
  <si>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</si>
  <si>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</si>
  <si>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</si>
  <si>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</si>
  <si>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</si>
  <si>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</si>
  <si>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</si>
  <si>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</si>
  <si>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</si>
  <si>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</si>
  <si>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</si>
  <si>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</si>
  <si>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</si>
  <si>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</si>
  <si>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</si>
  <si>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</si>
  <si>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</si>
  <si>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</si>
  <si>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</si>
  <si>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</si>
  <si>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t>
  </si>
  <si>
    <t>HRM100</t>
  </si>
  <si>
    <t>HRM2</t>
  </si>
  <si>
    <t>Multi-Factor authentication is not required to access FTI via personal devices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</si>
  <si>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</si>
  <si>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</si>
  <si>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</si>
  <si>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</si>
  <si>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</si>
  <si>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</si>
  <si>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</si>
  <si>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</si>
  <si>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</si>
  <si>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</si>
  <si>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</si>
  <si>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</si>
  <si>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</si>
  <si>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</si>
  <si>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HRM10</t>
  </si>
  <si>
    <t>Client side cache cleaning utility has not been implemented</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</si>
  <si>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</si>
  <si>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</si>
  <si>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</si>
  <si>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</si>
  <si>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</si>
  <si>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</si>
  <si>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</si>
  <si>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</si>
  <si>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</si>
  <si>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</si>
  <si>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</si>
  <si>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</si>
  <si>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</si>
  <si>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</si>
  <si>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</si>
  <si>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</si>
  <si>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</si>
  <si>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</si>
  <si>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</si>
  <si>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</si>
  <si>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</si>
  <si>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</si>
  <si>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</si>
  <si>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</si>
  <si>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</si>
  <si>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</si>
  <si>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</si>
  <si>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</si>
  <si>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</si>
  <si>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</si>
  <si>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</si>
  <si>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</si>
  <si>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</si>
  <si>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</si>
  <si>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</si>
  <si>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</si>
  <si>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</si>
  <si>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</si>
  <si>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</si>
  <si>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</si>
  <si>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</si>
  <si>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</si>
  <si>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</si>
  <si>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</si>
  <si>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</si>
  <si>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HSA14 </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</si>
  <si>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</si>
  <si>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</si>
  <si>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</si>
  <si>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</si>
  <si>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</si>
  <si>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</si>
  <si>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</si>
  <si>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</si>
  <si>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</si>
  <si>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</si>
  <si>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</si>
  <si>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</si>
  <si>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</si>
  <si>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</si>
  <si>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</si>
  <si>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</si>
  <si>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</si>
  <si>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</si>
  <si>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</si>
  <si>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</si>
  <si>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</si>
  <si>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</si>
  <si>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</si>
  <si>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</si>
  <si>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</si>
  <si>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</si>
  <si>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</si>
  <si>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</si>
  <si>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</si>
  <si>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</si>
  <si>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</si>
  <si>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</si>
  <si>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</si>
  <si>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</si>
  <si>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</si>
  <si>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</si>
  <si>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</si>
  <si>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</si>
  <si>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</si>
  <si>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</si>
  <si>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</si>
  <si>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</si>
  <si>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</si>
  <si>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</si>
  <si>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</si>
  <si>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</si>
  <si>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Publically available systems contain FTI</t>
  </si>
  <si>
    <t>HSC21</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</si>
  <si>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</si>
  <si>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</si>
  <si>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</si>
  <si>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</si>
  <si>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</si>
  <si>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</si>
  <si>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</si>
  <si>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</si>
  <si>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</si>
  <si>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</si>
  <si>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</si>
  <si>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</si>
  <si>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</si>
  <si>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</si>
  <si>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</si>
  <si>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</si>
  <si>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</si>
  <si>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</si>
  <si>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</si>
  <si>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</si>
  <si>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</si>
  <si>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</si>
  <si>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</si>
  <si>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</si>
  <si>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</si>
  <si>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</si>
  <si>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</si>
  <si>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</si>
  <si>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</si>
  <si>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</si>
  <si>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</si>
  <si>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HSI1</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</si>
  <si>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</si>
  <si>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</si>
  <si>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</si>
  <si>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</si>
  <si>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</si>
  <si>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</si>
  <si>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</si>
  <si>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</si>
  <si>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</si>
  <si>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</si>
  <si>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</si>
  <si>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</si>
  <si>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</si>
  <si>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</si>
  <si>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</si>
  <si>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</si>
  <si>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</si>
  <si>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</si>
  <si>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</si>
  <si>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</si>
  <si>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</si>
  <si>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</si>
  <si>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</si>
  <si>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</si>
  <si>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</si>
  <si>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HSI15</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</si>
  <si>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</si>
  <si>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</si>
  <si>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</si>
  <si>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</si>
  <si>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</si>
  <si>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</si>
  <si>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</si>
  <si>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</si>
  <si>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</si>
  <si>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</si>
  <si>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</si>
  <si>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</si>
  <si>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</si>
  <si>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</si>
  <si>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</si>
  <si>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</si>
  <si>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</si>
  <si>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</si>
  <si>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</si>
  <si>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</si>
  <si>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</si>
  <si>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</si>
  <si>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</si>
  <si>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</si>
  <si>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</si>
  <si>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</si>
  <si>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</si>
  <si>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</si>
  <si>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</si>
  <si>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</si>
  <si>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</si>
  <si>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</si>
  <si>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</si>
  <si>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</si>
  <si>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</si>
  <si>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</si>
  <si>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</si>
  <si>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</si>
  <si>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</si>
  <si>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</si>
  <si>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</si>
  <si>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</si>
  <si>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</si>
  <si>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</si>
  <si>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</si>
  <si>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</si>
  <si>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</si>
  <si>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</si>
  <si>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</si>
  <si>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</si>
  <si>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</si>
  <si>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</si>
  <si>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</si>
  <si>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Risk Rating (Do Not Edit)</t>
  </si>
  <si>
    <t>Network Location:</t>
  </si>
  <si>
    <t xml:space="preserve">Device Function: </t>
  </si>
  <si>
    <t>Internal</t>
  </si>
  <si>
    <t>External</t>
  </si>
  <si>
    <t>Stand-alone</t>
  </si>
  <si>
    <t>▪ Issue Codes</t>
  </si>
  <si>
    <t>A single issue code must be selected for each test case to calculate the weighted risk score.  The tester must perform this activity when executing each test.</t>
  </si>
  <si>
    <t>Digital Signatures or PKI certificates are expired or revoked</t>
  </si>
  <si>
    <t>VLAN configurations do not utilize networking best practices</t>
  </si>
  <si>
    <t>PLACEHOLDER FOR FUTURE USE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</si>
</sst>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d/yyyy;@"/>
    <numFmt numFmtId="165" formatCode="[&lt;=9999999]###\-####;\(###\)\ ###\-####"/>
    <numFmt numFmtId="166" formatCode="0.0"/>
    <numFmt numFmtId="167" formatCode="[$-409]mmmm\ d\,\ yyyy;@"/>
  </numFmts>
  <fonts count="21"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b/>
      <sz val="10"/>
      <color indexed="8"/>
      <name val="Arial"/>
      <family val="2"/>
    </font>
    <font>
      <sz val="11"/>
      <color indexed="8"/>
      <name val="Arial"/>
      <family val="2"/>
    </font>
    <font>
      <sz val="10"/>
      <color theme="1"/>
      <name val="Arial"/>
      <family val="2"/>
    </font>
    <font>
      <b/>
      <sz val="11"/>
      <color rgb="FF000000"/>
      <name val="Arial"/>
      <family val="2"/>
    </font>
    <font>
      <sz val="11"/>
      <color rgb="FF000000"/>
      <name val="Arial"/>
      <family val="2"/>
    </font>
    <font>
      <b/>
      <sz val="10"/>
      <color theme="1"/>
      <name val="Arial"/>
      <family val="2"/>
    </font>
    <font>
      <sz val="12"/>
      <color theme="1"/>
      <name val="Calibri"/>
      <family val="2"/>
      <scheme val="minor"/>
    </font>
    <font>
      <sz val="12"/>
      <name val="Calibri"/>
      <family val="2"/>
      <scheme val="minor"/>
    </font>
    <font>
      <b/>
      <i/>
      <sz val="10"/>
      <name val="Arial"/>
      <family val="2"/>
    </font>
    <font>
      <sz val="10"/>
      <color theme="0"/>
      <name val="Arial"/>
      <family val="2"/>
    </font>
    <font>
      <b/>
      <sz val="10"/>
      <color rgb="FFFF0000"/>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2F2F2"/>
        <bgColor indexed="64"/>
      </patternFill>
    </fill>
    <fill>
      <patternFill patternType="solid">
        <fgColor rgb="FFFEF8C6"/>
        <bgColor indexed="64"/>
      </patternFill>
    </fill>
    <fill>
      <patternFill patternType="solid">
        <fgColor rgb="FFF9F9F9"/>
        <bgColor indexed="64"/>
      </patternFill>
    </fill>
    <fill>
      <patternFill patternType="solid">
        <fgColor rgb="FFD4F4B4"/>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rgb="FFFDB3AB"/>
        <bgColor indexed="64"/>
      </patternFill>
    </fill>
  </fills>
  <borders count="62">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3"/>
      </bottom>
      <diagonal/>
    </border>
    <border>
      <left style="thin">
        <color indexed="63"/>
      </left>
      <right/>
      <top style="thin">
        <color indexed="63"/>
      </top>
      <bottom style="thin">
        <color indexed="64"/>
      </bottom>
      <diagonal/>
    </border>
    <border>
      <left style="thin">
        <color indexed="64"/>
      </left>
      <right style="thin">
        <color indexed="64"/>
      </right>
      <top style="thin">
        <color indexed="63"/>
      </top>
      <bottom style="thin">
        <color indexed="63"/>
      </bottom>
      <diagonal/>
    </border>
    <border>
      <left style="thin">
        <color indexed="64"/>
      </left>
      <right style="thin">
        <color indexed="64"/>
      </right>
      <top style="thin">
        <color indexed="63"/>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s>
  <cellStyleXfs count="6">
    <xf numFmtId="0" fontId="0" fillId="0" borderId="0" applyFill="0" applyProtection="0"/>
    <xf numFmtId="0" fontId="3" fillId="0" borderId="0"/>
    <xf numFmtId="0" fontId="3" fillId="0" borderId="0"/>
    <xf numFmtId="0" fontId="3" fillId="0" borderId="0"/>
    <xf numFmtId="0" fontId="1" fillId="0" borderId="0" applyFill="0" applyProtection="0"/>
    <xf numFmtId="0" fontId="5" fillId="0" borderId="0"/>
  </cellStyleXfs>
  <cellXfs count="338">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12" fillId="2" borderId="5"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3" fillId="0" borderId="14" xfId="0" applyFont="1" applyBorder="1" applyAlignment="1" applyProtection="1">
      <alignment horizontal="left" vertical="center"/>
      <protection locked="0"/>
    </xf>
    <xf numFmtId="164" fontId="3" fillId="0" borderId="14" xfId="0" applyNumberFormat="1" applyFont="1" applyBorder="1" applyAlignment="1" applyProtection="1">
      <alignment horizontal="left" vertical="center"/>
      <protection locked="0"/>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12" fillId="0" borderId="12" xfId="0" applyFont="1" applyBorder="1" applyAlignment="1" applyProtection="1">
      <alignment vertical="center"/>
      <protection locked="0"/>
    </xf>
    <xf numFmtId="165" fontId="12" fillId="0" borderId="12" xfId="0" applyNumberFormat="1" applyFont="1" applyBorder="1" applyAlignment="1" applyProtection="1">
      <alignment vertical="center"/>
      <protection locked="0"/>
    </xf>
    <xf numFmtId="0" fontId="6" fillId="4" borderId="10" xfId="0" applyFont="1" applyFill="1" applyBorder="1" applyAlignment="1"/>
    <xf numFmtId="0" fontId="6" fillId="4" borderId="11" xfId="0" applyFont="1" applyFill="1" applyBorder="1" applyAlignment="1"/>
    <xf numFmtId="0" fontId="0" fillId="0" borderId="0" xfId="0"/>
    <xf numFmtId="0" fontId="0" fillId="0" borderId="0" xfId="0" applyFill="1"/>
    <xf numFmtId="0" fontId="0" fillId="5" borderId="13" xfId="0" applyFill="1" applyBorder="1" applyAlignment="1">
      <alignment vertical="center"/>
    </xf>
    <xf numFmtId="0" fontId="0" fillId="0" borderId="0" xfId="0" applyAlignment="1"/>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0" fillId="0" borderId="0" xfId="0" applyAlignment="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0" fillId="0" borderId="0" xfId="0" applyFill="1" applyAlignment="1" applyProtection="1"/>
    <xf numFmtId="0" fontId="3" fillId="0" borderId="0" xfId="0" applyFont="1" applyFill="1" applyAlignment="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5"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7"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Border="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applyAlignment="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49" fontId="0" fillId="0" borderId="0" xfId="0" applyNumberFormat="1"/>
    <xf numFmtId="0" fontId="6" fillId="5" borderId="10" xfId="0" applyFont="1" applyFill="1" applyBorder="1" applyAlignment="1">
      <alignment vertical="center"/>
    </xf>
    <xf numFmtId="0" fontId="6" fillId="5" borderId="11" xfId="0" applyFont="1" applyFill="1" applyBorder="1" applyAlignment="1">
      <alignment vertical="center"/>
    </xf>
    <xf numFmtId="0" fontId="0" fillId="0" borderId="0" xfId="0" applyFill="1" applyAlignment="1"/>
    <xf numFmtId="0" fontId="6" fillId="5" borderId="2" xfId="0" applyFont="1" applyFill="1" applyBorder="1" applyAlignment="1">
      <alignment vertical="center"/>
    </xf>
    <xf numFmtId="0" fontId="6" fillId="5" borderId="3" xfId="0" applyFont="1" applyFill="1" applyBorder="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6" fillId="5" borderId="18" xfId="0" applyFont="1" applyFill="1" applyBorder="1" applyAlignment="1" applyProtection="1">
      <alignment vertical="top" wrapText="1"/>
    </xf>
    <xf numFmtId="0" fontId="9" fillId="0" borderId="0" xfId="0" applyFont="1" applyFill="1" applyProtection="1"/>
    <xf numFmtId="0" fontId="6" fillId="5" borderId="1" xfId="0" applyFont="1" applyFill="1" applyBorder="1" applyAlignment="1" applyProtection="1">
      <alignment vertical="top" wrapText="1"/>
    </xf>
    <xf numFmtId="0" fontId="13" fillId="7" borderId="19" xfId="0" applyFont="1" applyFill="1" applyBorder="1" applyAlignment="1" applyProtection="1">
      <alignment horizontal="center" vertical="center" wrapText="1"/>
    </xf>
    <xf numFmtId="0" fontId="13" fillId="7" borderId="20" xfId="0" applyFont="1" applyFill="1" applyBorder="1" applyAlignment="1" applyProtection="1">
      <alignment horizontal="center" vertical="center" wrapText="1"/>
    </xf>
    <xf numFmtId="0" fontId="13" fillId="7" borderId="21" xfId="0" applyFont="1" applyFill="1" applyBorder="1" applyAlignment="1" applyProtection="1">
      <alignment horizontal="center" vertical="center" wrapText="1"/>
    </xf>
    <xf numFmtId="0" fontId="14" fillId="8" borderId="20" xfId="0" applyFont="1" applyFill="1" applyBorder="1" applyAlignment="1" applyProtection="1">
      <alignment vertical="center" wrapText="1"/>
    </xf>
    <xf numFmtId="167" fontId="14" fillId="9" borderId="21" xfId="0" applyNumberFormat="1" applyFont="1" applyFill="1" applyBorder="1" applyAlignment="1" applyProtection="1">
      <alignment horizontal="center" vertical="center" wrapText="1"/>
    </xf>
    <xf numFmtId="167" fontId="14" fillId="9" borderId="22" xfId="0" applyNumberFormat="1" applyFont="1" applyFill="1" applyBorder="1" applyAlignment="1" applyProtection="1">
      <alignment horizontal="center" vertical="center" wrapText="1"/>
    </xf>
    <xf numFmtId="167" fontId="14" fillId="9" borderId="23" xfId="0" applyNumberFormat="1" applyFont="1" applyFill="1" applyBorder="1" applyAlignment="1" applyProtection="1">
      <alignment horizontal="center" vertical="center" wrapText="1"/>
    </xf>
    <xf numFmtId="0" fontId="14" fillId="10" borderId="24" xfId="0" applyFont="1" applyFill="1" applyBorder="1" applyAlignment="1" applyProtection="1">
      <alignment vertical="center" wrapText="1"/>
    </xf>
    <xf numFmtId="0" fontId="3" fillId="0" borderId="19" xfId="0" applyFont="1" applyFill="1" applyBorder="1" applyAlignment="1">
      <alignment horizontal="left" vertical="top" wrapText="1"/>
    </xf>
    <xf numFmtId="0" fontId="3" fillId="0" borderId="19" xfId="0" applyFont="1" applyFill="1" applyBorder="1" applyAlignment="1">
      <alignment vertical="top" wrapText="1"/>
    </xf>
    <xf numFmtId="0" fontId="3" fillId="0" borderId="19" xfId="0" quotePrefix="1" applyFont="1" applyFill="1" applyBorder="1" applyAlignment="1">
      <alignment horizontal="left" vertical="top" wrapText="1"/>
    </xf>
    <xf numFmtId="0" fontId="3" fillId="0" borderId="19" xfId="1" applyFill="1" applyBorder="1" applyAlignment="1">
      <alignment horizontal="left" vertical="top" wrapText="1"/>
    </xf>
    <xf numFmtId="0" fontId="3" fillId="0" borderId="19" xfId="1" applyFont="1" applyFill="1" applyBorder="1" applyAlignment="1">
      <alignment horizontal="left" vertical="top" wrapText="1"/>
    </xf>
    <xf numFmtId="0" fontId="9" fillId="0" borderId="19" xfId="0" applyFont="1" applyFill="1" applyBorder="1" applyAlignment="1" applyProtection="1">
      <alignment horizontal="left" vertical="top" wrapText="1"/>
    </xf>
    <xf numFmtId="0" fontId="5" fillId="0" borderId="19" xfId="0" applyFont="1" applyFill="1" applyBorder="1" applyAlignment="1" applyProtection="1">
      <alignment horizontal="left" vertical="top" wrapText="1"/>
    </xf>
    <xf numFmtId="0" fontId="3" fillId="0" borderId="19" xfId="2" applyFill="1" applyBorder="1" applyAlignment="1">
      <alignment horizontal="left" vertical="top" wrapText="1"/>
    </xf>
    <xf numFmtId="0" fontId="5" fillId="0" borderId="19" xfId="0" applyFont="1" applyFill="1" applyBorder="1" applyAlignment="1" applyProtection="1">
      <alignment vertical="top" wrapText="1"/>
    </xf>
    <xf numFmtId="0" fontId="5" fillId="0" borderId="19" xfId="0" applyFont="1" applyFill="1" applyBorder="1" applyAlignment="1" applyProtection="1">
      <alignment vertical="top"/>
    </xf>
    <xf numFmtId="0" fontId="6" fillId="11" borderId="18" xfId="0" applyFont="1" applyFill="1" applyBorder="1" applyAlignment="1" applyProtection="1">
      <alignment vertical="top" wrapText="1"/>
    </xf>
    <xf numFmtId="10" fontId="6" fillId="5" borderId="18" xfId="0" applyNumberFormat="1" applyFont="1" applyFill="1" applyBorder="1" applyAlignment="1" applyProtection="1">
      <alignment vertical="top" wrapText="1"/>
    </xf>
    <xf numFmtId="10" fontId="5" fillId="0" borderId="0" xfId="5" applyNumberFormat="1" applyFont="1" applyFill="1" applyBorder="1" applyAlignment="1">
      <alignment horizontal="left" vertical="top" wrapText="1"/>
    </xf>
    <xf numFmtId="10" fontId="5" fillId="0" borderId="19" xfId="0" applyNumberFormat="1" applyFont="1" applyFill="1" applyBorder="1" applyAlignment="1" applyProtection="1">
      <alignment vertical="top" wrapText="1"/>
    </xf>
    <xf numFmtId="10" fontId="5" fillId="0" borderId="19" xfId="5" applyNumberFormat="1" applyFont="1" applyFill="1" applyBorder="1" applyAlignment="1">
      <alignment horizontal="left" vertical="top" wrapText="1"/>
    </xf>
    <xf numFmtId="10" fontId="9"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5" fillId="0" borderId="0" xfId="0" applyFont="1" applyProtection="1"/>
    <xf numFmtId="0" fontId="9" fillId="0" borderId="19" xfId="0" applyFont="1" applyFill="1" applyBorder="1" applyAlignment="1" applyProtection="1">
      <alignment vertical="top" wrapText="1"/>
    </xf>
    <xf numFmtId="0" fontId="6" fillId="12" borderId="18" xfId="0" applyFont="1" applyFill="1" applyBorder="1" applyAlignment="1" applyProtection="1">
      <alignment horizontal="center" vertical="top" wrapText="1"/>
    </xf>
    <xf numFmtId="0" fontId="6" fillId="12" borderId="18" xfId="0" applyFont="1" applyFill="1" applyBorder="1" applyAlignment="1" applyProtection="1">
      <alignment vertical="top" wrapText="1"/>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5" xfId="0" applyFont="1" applyFill="1" applyBorder="1" applyAlignment="1" applyProtection="1">
      <alignment vertical="center"/>
    </xf>
    <xf numFmtId="0" fontId="5" fillId="0" borderId="19" xfId="0" applyFont="1" applyFill="1" applyBorder="1" applyProtection="1"/>
    <xf numFmtId="0" fontId="3" fillId="0" borderId="1" xfId="2" applyFill="1" applyBorder="1" applyAlignment="1" applyProtection="1">
      <alignment vertical="top" wrapText="1"/>
      <protection locked="0"/>
    </xf>
    <xf numFmtId="0" fontId="3" fillId="0" borderId="19" xfId="4" applyFont="1" applyFill="1" applyBorder="1" applyAlignment="1" applyProtection="1">
      <alignment vertical="top" wrapText="1"/>
    </xf>
    <xf numFmtId="10" fontId="3" fillId="0" borderId="19" xfId="4" applyNumberFormat="1" applyFont="1" applyFill="1" applyBorder="1" applyAlignment="1" applyProtection="1">
      <alignment vertical="top" wrapText="1"/>
    </xf>
    <xf numFmtId="0" fontId="5" fillId="0" borderId="0" xfId="0" applyFont="1" applyFill="1" applyAlignment="1" applyProtection="1">
      <alignment wrapText="1"/>
    </xf>
    <xf numFmtId="0" fontId="5" fillId="0" borderId="0" xfId="0" applyFont="1" applyFill="1" applyAlignment="1" applyProtection="1">
      <alignment vertical="top" wrapText="1"/>
    </xf>
    <xf numFmtId="0" fontId="5" fillId="0" borderId="19" xfId="4" applyFont="1" applyFill="1" applyBorder="1" applyAlignment="1" applyProtection="1">
      <alignment horizontal="left" vertical="top" wrapText="1"/>
    </xf>
    <xf numFmtId="0" fontId="0" fillId="0" borderId="19" xfId="0" applyFill="1" applyBorder="1" applyAlignment="1" applyProtection="1">
      <alignment vertical="top"/>
    </xf>
    <xf numFmtId="0" fontId="0" fillId="0" borderId="0" xfId="0" applyFill="1" applyAlignment="1" applyProtection="1">
      <alignment vertical="top"/>
    </xf>
    <xf numFmtId="0" fontId="3" fillId="0" borderId="19" xfId="0" applyFont="1" applyFill="1" applyBorder="1" applyAlignment="1" applyProtection="1">
      <alignment vertical="top" wrapText="1"/>
    </xf>
    <xf numFmtId="10" fontId="3" fillId="0" borderId="19" xfId="0" applyNumberFormat="1" applyFont="1" applyFill="1" applyBorder="1" applyAlignment="1" applyProtection="1">
      <alignment vertical="top" wrapText="1"/>
    </xf>
    <xf numFmtId="0" fontId="5" fillId="13" borderId="19" xfId="0" applyFont="1" applyFill="1" applyBorder="1" applyAlignment="1" applyProtection="1">
      <alignment horizontal="left" vertical="top" wrapText="1"/>
    </xf>
    <xf numFmtId="0" fontId="5" fillId="13" borderId="19" xfId="0" applyFont="1" applyFill="1" applyBorder="1" applyAlignment="1" applyProtection="1">
      <alignment vertical="top" wrapText="1"/>
    </xf>
    <xf numFmtId="0" fontId="0" fillId="13" borderId="19" xfId="0" applyFill="1" applyBorder="1" applyAlignment="1" applyProtection="1">
      <alignment vertical="top"/>
    </xf>
    <xf numFmtId="0" fontId="3" fillId="13" borderId="1" xfId="0" applyFont="1" applyFill="1" applyBorder="1" applyAlignment="1" applyProtection="1">
      <alignment vertical="top" wrapText="1"/>
      <protection locked="0"/>
    </xf>
    <xf numFmtId="0" fontId="0" fillId="13" borderId="0" xfId="0" applyFill="1" applyProtection="1"/>
    <xf numFmtId="0" fontId="0" fillId="13" borderId="1" xfId="0" applyFill="1" applyBorder="1" applyAlignment="1" applyProtection="1">
      <alignment vertical="top" wrapText="1"/>
      <protection locked="0"/>
    </xf>
    <xf numFmtId="10" fontId="5" fillId="13" borderId="19" xfId="0" applyNumberFormat="1" applyFont="1" applyFill="1" applyBorder="1" applyAlignment="1" applyProtection="1">
      <alignment vertical="top" wrapText="1"/>
    </xf>
    <xf numFmtId="0" fontId="3" fillId="13" borderId="19" xfId="2" applyFill="1" applyBorder="1" applyAlignment="1">
      <alignment horizontal="left" vertical="top" wrapText="1"/>
    </xf>
    <xf numFmtId="0" fontId="5" fillId="13" borderId="19" xfId="0" applyFont="1" applyFill="1" applyBorder="1" applyAlignment="1" applyProtection="1">
      <alignment vertical="top"/>
    </xf>
    <xf numFmtId="10" fontId="5" fillId="13" borderId="19" xfId="5" applyNumberFormat="1" applyFont="1" applyFill="1" applyBorder="1" applyAlignment="1">
      <alignment horizontal="left" vertical="top" wrapText="1"/>
    </xf>
    <xf numFmtId="0" fontId="5" fillId="0" borderId="19" xfId="0" applyFont="1" applyFill="1" applyBorder="1" applyAlignment="1" applyProtection="1">
      <alignment horizontal="left" vertical="center" wrapText="1"/>
    </xf>
    <xf numFmtId="0" fontId="3" fillId="0" borderId="19" xfId="0" applyFont="1" applyFill="1" applyBorder="1" applyAlignment="1" applyProtection="1">
      <alignment horizontal="left" vertical="top" wrapText="1"/>
    </xf>
    <xf numFmtId="167" fontId="14" fillId="9" borderId="19" xfId="0" applyNumberFormat="1" applyFont="1" applyFill="1" applyBorder="1" applyAlignment="1" applyProtection="1">
      <alignment horizontal="center" vertical="center" wrapText="1"/>
    </xf>
    <xf numFmtId="167" fontId="14" fillId="9" borderId="25" xfId="0" applyNumberFormat="1" applyFont="1" applyFill="1" applyBorder="1" applyAlignment="1" applyProtection="1">
      <alignment horizontal="center" vertical="center" wrapText="1"/>
    </xf>
    <xf numFmtId="0" fontId="14" fillId="14" borderId="32" xfId="0" applyFont="1" applyFill="1" applyBorder="1" applyAlignment="1" applyProtection="1">
      <alignment vertical="center" wrapText="1"/>
    </xf>
    <xf numFmtId="167" fontId="14" fillId="9" borderId="33" xfId="0" applyNumberFormat="1" applyFont="1" applyFill="1" applyBorder="1" applyAlignment="1" applyProtection="1">
      <alignment horizontal="center" vertical="center" wrapText="1"/>
    </xf>
    <xf numFmtId="0" fontId="14" fillId="10" borderId="20" xfId="0" applyFont="1" applyFill="1" applyBorder="1" applyAlignment="1" applyProtection="1">
      <alignment vertical="center" wrapText="1"/>
    </xf>
    <xf numFmtId="0" fontId="0" fillId="13" borderId="0" xfId="0" applyFill="1"/>
    <xf numFmtId="0" fontId="6" fillId="13" borderId="2" xfId="0" applyFont="1" applyFill="1" applyBorder="1" applyAlignment="1">
      <alignment vertical="center"/>
    </xf>
    <xf numFmtId="0" fontId="6" fillId="13" borderId="3" xfId="0" applyFont="1" applyFill="1" applyBorder="1" applyAlignment="1">
      <alignment vertical="center"/>
    </xf>
    <xf numFmtId="0" fontId="3" fillId="13" borderId="5" xfId="0" applyFont="1" applyFill="1" applyBorder="1" applyAlignment="1">
      <alignment vertical="top"/>
    </xf>
    <xf numFmtId="0" fontId="3" fillId="13" borderId="0" xfId="0" applyFont="1" applyFill="1" applyBorder="1" applyAlignment="1">
      <alignment vertical="top"/>
    </xf>
    <xf numFmtId="0" fontId="3" fillId="13" borderId="7" xfId="0" applyFont="1" applyFill="1" applyBorder="1" applyAlignment="1">
      <alignment vertical="top"/>
    </xf>
    <xf numFmtId="0" fontId="3" fillId="13" borderId="8" xfId="0" applyFont="1" applyFill="1" applyBorder="1" applyAlignment="1">
      <alignment vertical="top"/>
    </xf>
    <xf numFmtId="0" fontId="0" fillId="13" borderId="34" xfId="0" applyFill="1" applyBorder="1"/>
    <xf numFmtId="0" fontId="0" fillId="13" borderId="35" xfId="0" applyFill="1" applyBorder="1"/>
    <xf numFmtId="0" fontId="0" fillId="13" borderId="0" xfId="0" applyFill="1" applyBorder="1"/>
    <xf numFmtId="0" fontId="0" fillId="13" borderId="37" xfId="0" applyFill="1" applyBorder="1"/>
    <xf numFmtId="0" fontId="7" fillId="13" borderId="37" xfId="0" applyFont="1" applyFill="1" applyBorder="1" applyAlignment="1">
      <alignment vertical="top"/>
    </xf>
    <xf numFmtId="0" fontId="7" fillId="13" borderId="0" xfId="0" applyFont="1" applyFill="1" applyBorder="1" applyAlignment="1">
      <alignment vertical="top"/>
    </xf>
    <xf numFmtId="0" fontId="7" fillId="13" borderId="0" xfId="0" applyFont="1" applyFill="1" applyBorder="1" applyAlignment="1">
      <alignment vertical="top" wrapText="1"/>
    </xf>
    <xf numFmtId="0" fontId="0" fillId="13" borderId="38" xfId="0" applyFill="1" applyBorder="1"/>
    <xf numFmtId="0" fontId="0" fillId="13" borderId="30" xfId="0" applyFill="1" applyBorder="1"/>
    <xf numFmtId="0" fontId="11" fillId="0" borderId="0" xfId="0" applyFont="1"/>
    <xf numFmtId="0" fontId="11" fillId="0" borderId="0" xfId="0" applyFont="1" applyFill="1"/>
    <xf numFmtId="0" fontId="6" fillId="13" borderId="37" xfId="0" applyFont="1" applyFill="1" applyBorder="1" applyAlignment="1"/>
    <xf numFmtId="0" fontId="6" fillId="5" borderId="34" xfId="0" applyFont="1" applyFill="1" applyBorder="1" applyAlignment="1"/>
    <xf numFmtId="0" fontId="6" fillId="5" borderId="35" xfId="0" applyFont="1" applyFill="1" applyBorder="1" applyAlignment="1"/>
    <xf numFmtId="0" fontId="6" fillId="5" borderId="36" xfId="0" applyFont="1" applyFill="1" applyBorder="1" applyAlignment="1"/>
    <xf numFmtId="0" fontId="6" fillId="3" borderId="39" xfId="0" applyFont="1" applyFill="1" applyBorder="1" applyAlignment="1"/>
    <xf numFmtId="0" fontId="6" fillId="3" borderId="28" xfId="0" applyFont="1" applyFill="1" applyBorder="1" applyAlignment="1"/>
    <xf numFmtId="0" fontId="6" fillId="3" borderId="40" xfId="0" applyFont="1" applyFill="1" applyBorder="1" applyAlignment="1"/>
    <xf numFmtId="0" fontId="6" fillId="3" borderId="26" xfId="0" applyFont="1" applyFill="1" applyBorder="1" applyAlignment="1"/>
    <xf numFmtId="0" fontId="6" fillId="3" borderId="27" xfId="0" applyFont="1" applyFill="1" applyBorder="1" applyAlignment="1"/>
    <xf numFmtId="0" fontId="8" fillId="5" borderId="41"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3" fillId="5" borderId="44" xfId="0" applyFont="1" applyFill="1" applyBorder="1" applyAlignment="1">
      <alignment vertical="center"/>
    </xf>
    <xf numFmtId="0" fontId="8" fillId="5" borderId="1" xfId="0" applyFont="1" applyFill="1" applyBorder="1" applyAlignment="1">
      <alignment horizontal="center" vertical="center"/>
    </xf>
    <xf numFmtId="0" fontId="8" fillId="5" borderId="14" xfId="0" applyFont="1" applyFill="1" applyBorder="1" applyAlignment="1">
      <alignment horizontal="center" vertical="center"/>
    </xf>
    <xf numFmtId="0" fontId="3" fillId="0" borderId="45" xfId="0" applyNumberFormat="1" applyFont="1" applyBorder="1" applyAlignment="1">
      <alignment horizontal="center" vertical="center"/>
    </xf>
    <xf numFmtId="0" fontId="3" fillId="0" borderId="46" xfId="0" applyNumberFormat="1" applyFont="1" applyBorder="1" applyAlignment="1">
      <alignment horizontal="center" vertical="center"/>
    </xf>
    <xf numFmtId="0" fontId="6" fillId="3" borderId="29" xfId="0" applyFont="1" applyFill="1" applyBorder="1" applyAlignment="1"/>
    <xf numFmtId="0" fontId="8" fillId="5" borderId="47" xfId="0" applyFont="1" applyFill="1" applyBorder="1" applyAlignment="1">
      <alignment horizontal="center" vertical="center"/>
    </xf>
    <xf numFmtId="0" fontId="8" fillId="13" borderId="0" xfId="0" applyFont="1" applyFill="1" applyBorder="1" applyAlignment="1">
      <alignment horizontal="center" vertical="center"/>
    </xf>
    <xf numFmtId="0" fontId="6" fillId="3" borderId="38" xfId="0" applyFont="1" applyFill="1" applyBorder="1" applyAlignment="1"/>
    <xf numFmtId="0" fontId="0" fillId="12" borderId="30" xfId="0" applyFill="1" applyBorder="1"/>
    <xf numFmtId="0" fontId="6" fillId="3" borderId="30" xfId="0" applyFont="1" applyFill="1" applyBorder="1" applyAlignment="1"/>
    <xf numFmtId="0" fontId="0" fillId="12" borderId="31" xfId="0" applyFill="1" applyBorder="1"/>
    <xf numFmtId="0" fontId="7" fillId="5" borderId="38" xfId="0" applyFont="1" applyFill="1" applyBorder="1" applyAlignment="1"/>
    <xf numFmtId="0" fontId="6" fillId="5" borderId="30" xfId="0" applyFont="1" applyFill="1" applyBorder="1" applyAlignment="1"/>
    <xf numFmtId="0" fontId="6" fillId="5" borderId="31" xfId="0" applyFont="1" applyFill="1" applyBorder="1" applyAlignment="1"/>
    <xf numFmtId="0" fontId="11" fillId="13" borderId="0" xfId="0" applyFont="1" applyFill="1"/>
    <xf numFmtId="0" fontId="7" fillId="13" borderId="37" xfId="0" applyFont="1" applyFill="1" applyBorder="1" applyAlignment="1">
      <alignment horizontal="left" vertical="top" wrapText="1"/>
    </xf>
    <xf numFmtId="0" fontId="6" fillId="13" borderId="0" xfId="0" applyFont="1" applyFill="1" applyBorder="1"/>
    <xf numFmtId="0" fontId="7" fillId="13" borderId="30" xfId="0" applyFont="1" applyFill="1" applyBorder="1" applyAlignment="1">
      <alignment vertical="top" wrapText="1"/>
    </xf>
    <xf numFmtId="0" fontId="6" fillId="13" borderId="48" xfId="0" applyFont="1" applyFill="1" applyBorder="1" applyAlignment="1">
      <alignment vertical="center"/>
    </xf>
    <xf numFmtId="0" fontId="6" fillId="13" borderId="49" xfId="0" applyFont="1" applyFill="1" applyBorder="1" applyAlignment="1">
      <alignment vertical="center"/>
    </xf>
    <xf numFmtId="0" fontId="0" fillId="0" borderId="0" xfId="0" applyProtection="1">
      <protection locked="0"/>
    </xf>
    <xf numFmtId="0" fontId="6" fillId="5" borderId="19" xfId="0" applyFont="1" applyFill="1" applyBorder="1" applyAlignment="1" applyProtection="1">
      <alignment vertical="top" wrapText="1"/>
      <protection locked="0"/>
    </xf>
    <xf numFmtId="0" fontId="3" fillId="0" borderId="50" xfId="0" applyFont="1" applyBorder="1" applyAlignment="1" applyProtection="1">
      <alignment horizontal="left" vertical="top" wrapText="1"/>
      <protection locked="0"/>
    </xf>
    <xf numFmtId="0" fontId="5" fillId="3" borderId="0" xfId="0" applyFont="1" applyFill="1" applyBorder="1" applyProtection="1">
      <protection locked="0"/>
    </xf>
    <xf numFmtId="0" fontId="5" fillId="3" borderId="0" xfId="0" applyFont="1" applyFill="1" applyBorder="1" applyAlignment="1" applyProtection="1">
      <alignment vertical="center"/>
      <protection locked="0"/>
    </xf>
    <xf numFmtId="0" fontId="5" fillId="0" borderId="0" xfId="0" applyFont="1" applyFill="1" applyBorder="1" applyProtection="1">
      <protection locked="0"/>
    </xf>
    <xf numFmtId="0" fontId="5" fillId="0" borderId="0" xfId="0" applyFont="1" applyFill="1" applyBorder="1" applyAlignment="1" applyProtection="1">
      <alignment vertical="center"/>
      <protection locked="0"/>
    </xf>
    <xf numFmtId="0" fontId="0" fillId="0" borderId="0" xfId="0" applyFill="1" applyProtection="1">
      <protection locked="0"/>
    </xf>
    <xf numFmtId="0" fontId="3" fillId="0" borderId="45" xfId="0" applyFont="1" applyBorder="1" applyAlignment="1" applyProtection="1">
      <alignment horizontal="left" vertical="top" wrapText="1"/>
      <protection locked="0"/>
    </xf>
    <xf numFmtId="0" fontId="5" fillId="12" borderId="0" xfId="0" applyFont="1" applyFill="1" applyAlignment="1" applyProtection="1">
      <alignment vertical="top" wrapText="1"/>
    </xf>
    <xf numFmtId="0" fontId="5" fillId="12" borderId="0" xfId="0" applyFont="1" applyFill="1" applyAlignment="1" applyProtection="1">
      <alignment wrapText="1"/>
    </xf>
    <xf numFmtId="0" fontId="0" fillId="12" borderId="0" xfId="0" applyFill="1" applyAlignment="1" applyProtection="1">
      <alignment vertical="top"/>
    </xf>
    <xf numFmtId="0" fontId="0" fillId="12" borderId="0" xfId="0" applyFill="1" applyProtection="1"/>
    <xf numFmtId="0" fontId="0" fillId="12" borderId="0" xfId="0" applyFill="1" applyProtection="1">
      <protection locked="0"/>
    </xf>
    <xf numFmtId="0" fontId="5" fillId="0" borderId="19" xfId="0" applyFont="1" applyBorder="1" applyAlignment="1" applyProtection="1">
      <alignment vertical="top"/>
      <protection locked="0"/>
    </xf>
    <xf numFmtId="0" fontId="5" fillId="0" borderId="0" xfId="0" applyFont="1" applyFill="1" applyProtection="1"/>
    <xf numFmtId="0" fontId="5" fillId="0" borderId="19" xfId="0" applyFont="1" applyBorder="1" applyAlignment="1" applyProtection="1">
      <alignment vertical="top" wrapText="1"/>
      <protection locked="0"/>
    </xf>
    <xf numFmtId="0" fontId="5" fillId="12" borderId="0" xfId="0" applyFont="1" applyFill="1" applyProtection="1"/>
    <xf numFmtId="0" fontId="5" fillId="0" borderId="0" xfId="0" applyFont="1" applyFill="1" applyProtection="1">
      <protection locked="0"/>
    </xf>
    <xf numFmtId="0" fontId="3" fillId="0" borderId="56" xfId="0" applyFont="1" applyFill="1" applyBorder="1" applyAlignment="1" applyProtection="1">
      <alignment horizontal="left" vertical="top" wrapText="1"/>
      <protection locked="0"/>
    </xf>
    <xf numFmtId="0" fontId="3" fillId="0" borderId="10" xfId="0" applyFont="1" applyFill="1" applyBorder="1" applyAlignment="1" applyProtection="1">
      <alignment vertical="top" wrapText="1"/>
      <protection locked="0"/>
    </xf>
    <xf numFmtId="0" fontId="3" fillId="0" borderId="57" xfId="0" applyFont="1" applyFill="1" applyBorder="1" applyAlignment="1" applyProtection="1">
      <alignment vertical="top" wrapText="1"/>
      <protection locked="0"/>
    </xf>
    <xf numFmtId="0" fontId="6" fillId="5" borderId="2" xfId="0" applyFont="1" applyFill="1" applyBorder="1" applyAlignment="1" applyProtection="1">
      <alignment vertical="top" wrapText="1"/>
    </xf>
    <xf numFmtId="0" fontId="3" fillId="0" borderId="58" xfId="0" applyFont="1" applyFill="1" applyBorder="1" applyAlignment="1" applyProtection="1">
      <alignment horizontal="left" vertical="top" wrapText="1"/>
      <protection locked="0"/>
    </xf>
    <xf numFmtId="0" fontId="3" fillId="0" borderId="59" xfId="0" applyFont="1" applyFill="1" applyBorder="1" applyAlignment="1" applyProtection="1">
      <alignment horizontal="left" vertical="top" wrapText="1"/>
      <protection locked="0"/>
    </xf>
    <xf numFmtId="0" fontId="3" fillId="0" borderId="56" xfId="0" applyFont="1" applyBorder="1" applyAlignment="1" applyProtection="1">
      <alignment horizontal="left" vertical="top" wrapText="1"/>
      <protection locked="0"/>
    </xf>
    <xf numFmtId="0" fontId="3" fillId="0" borderId="58" xfId="0" applyFont="1" applyBorder="1" applyAlignment="1" applyProtection="1">
      <alignment horizontal="left" vertical="top" wrapText="1"/>
      <protection locked="0"/>
    </xf>
    <xf numFmtId="0" fontId="3" fillId="0" borderId="59" xfId="0" applyFont="1" applyBorder="1" applyAlignment="1" applyProtection="1">
      <alignment horizontal="left" vertical="top" wrapText="1"/>
      <protection locked="0"/>
    </xf>
    <xf numFmtId="0" fontId="9" fillId="13" borderId="19" xfId="0" applyFont="1" applyFill="1" applyBorder="1" applyAlignment="1" applyProtection="1">
      <alignment horizontal="left" vertical="top" wrapText="1"/>
    </xf>
    <xf numFmtId="0" fontId="9" fillId="13" borderId="0" xfId="0" applyFont="1" applyFill="1" applyProtection="1"/>
    <xf numFmtId="0" fontId="3" fillId="13" borderId="39" xfId="0" applyFont="1" applyFill="1" applyBorder="1" applyAlignment="1"/>
    <xf numFmtId="0" fontId="3" fillId="0" borderId="28" xfId="0" applyFont="1" applyBorder="1"/>
    <xf numFmtId="0" fontId="3" fillId="13" borderId="28" xfId="0" applyFont="1" applyFill="1" applyBorder="1"/>
    <xf numFmtId="0" fontId="15" fillId="6" borderId="34" xfId="0" applyFont="1" applyFill="1" applyBorder="1" applyAlignment="1" applyProtection="1">
      <alignment vertical="top"/>
    </xf>
    <xf numFmtId="0" fontId="6" fillId="6" borderId="35" xfId="0" applyFont="1" applyFill="1" applyBorder="1" applyAlignment="1" applyProtection="1">
      <alignment vertical="top"/>
    </xf>
    <xf numFmtId="0" fontId="6" fillId="6" borderId="36" xfId="0" applyFont="1" applyFill="1" applyBorder="1" applyAlignment="1" applyProtection="1">
      <alignment vertical="top"/>
    </xf>
    <xf numFmtId="0" fontId="6" fillId="6" borderId="37" xfId="0" applyFont="1" applyFill="1" applyBorder="1" applyAlignment="1" applyProtection="1">
      <alignment vertical="top"/>
    </xf>
    <xf numFmtId="0" fontId="6" fillId="6" borderId="6" xfId="0" applyFont="1" applyFill="1" applyBorder="1" applyAlignment="1" applyProtection="1">
      <alignment vertical="top"/>
    </xf>
    <xf numFmtId="0" fontId="3" fillId="13" borderId="8" xfId="0" applyFont="1" applyFill="1" applyBorder="1" applyAlignment="1" applyProtection="1">
      <alignment horizontal="center" vertical="top"/>
    </xf>
    <xf numFmtId="0" fontId="3" fillId="13" borderId="2" xfId="0" applyFont="1" applyFill="1" applyBorder="1" applyAlignment="1" applyProtection="1">
      <alignment vertical="top"/>
    </xf>
    <xf numFmtId="0" fontId="3" fillId="13" borderId="3" xfId="0" applyFont="1" applyFill="1" applyBorder="1" applyAlignment="1" applyProtection="1">
      <alignment vertical="top"/>
    </xf>
    <xf numFmtId="0" fontId="3" fillId="13" borderId="15" xfId="0" applyFont="1" applyFill="1" applyBorder="1" applyAlignment="1" applyProtection="1">
      <alignment vertical="top"/>
    </xf>
    <xf numFmtId="0" fontId="3" fillId="13" borderId="7" xfId="0" applyFont="1" applyFill="1" applyBorder="1" applyAlignment="1" applyProtection="1">
      <alignment vertical="top"/>
    </xf>
    <xf numFmtId="0" fontId="3" fillId="13" borderId="8" xfId="0" applyFont="1" applyFill="1" applyBorder="1" applyAlignment="1" applyProtection="1">
      <alignment vertical="top"/>
    </xf>
    <xf numFmtId="0" fontId="3" fillId="13" borderId="17" xfId="0" applyFont="1" applyFill="1" applyBorder="1" applyAlignment="1" applyProtection="1">
      <alignment vertical="top"/>
    </xf>
    <xf numFmtId="0" fontId="3" fillId="13" borderId="10" xfId="0" applyFont="1" applyFill="1" applyBorder="1" applyAlignment="1" applyProtection="1">
      <alignment vertical="top"/>
    </xf>
    <xf numFmtId="0" fontId="3" fillId="13" borderId="11" xfId="0" applyFont="1" applyFill="1" applyBorder="1" applyAlignment="1" applyProtection="1">
      <alignment vertical="top"/>
    </xf>
    <xf numFmtId="0" fontId="3" fillId="13" borderId="13" xfId="0" applyFont="1" applyFill="1" applyBorder="1" applyAlignment="1" applyProtection="1">
      <alignment vertical="top"/>
    </xf>
    <xf numFmtId="0" fontId="3" fillId="13" borderId="5" xfId="0" applyFont="1" applyFill="1" applyBorder="1" applyAlignment="1" applyProtection="1">
      <alignment vertical="top"/>
    </xf>
    <xf numFmtId="0" fontId="3" fillId="13" borderId="0" xfId="0" applyFont="1" applyFill="1" applyBorder="1" applyAlignment="1" applyProtection="1">
      <alignment vertical="top"/>
    </xf>
    <xf numFmtId="0" fontId="3" fillId="13" borderId="16" xfId="0" applyFont="1" applyFill="1" applyBorder="1" applyAlignment="1" applyProtection="1">
      <alignment vertical="top"/>
    </xf>
    <xf numFmtId="0" fontId="0" fillId="13" borderId="6" xfId="0" applyFill="1" applyBorder="1" applyProtection="1"/>
    <xf numFmtId="0" fontId="3" fillId="13" borderId="0" xfId="0" applyFont="1" applyFill="1" applyAlignment="1">
      <alignment vertical="center"/>
    </xf>
    <xf numFmtId="0" fontId="6" fillId="13" borderId="10" xfId="0" applyFont="1" applyFill="1" applyBorder="1" applyAlignment="1" applyProtection="1">
      <alignment vertical="center"/>
    </xf>
    <xf numFmtId="0" fontId="12" fillId="13" borderId="12" xfId="0" applyFont="1" applyFill="1" applyBorder="1" applyAlignment="1" applyProtection="1">
      <alignment vertical="center" wrapText="1"/>
    </xf>
    <xf numFmtId="165" fontId="12" fillId="13" borderId="12" xfId="0" applyNumberFormat="1" applyFont="1" applyFill="1" applyBorder="1" applyAlignment="1" applyProtection="1">
      <alignment vertical="center" wrapText="1"/>
    </xf>
    <xf numFmtId="0" fontId="0" fillId="13" borderId="0" xfId="0" applyFill="1" applyAlignment="1"/>
    <xf numFmtId="0" fontId="3" fillId="13" borderId="2" xfId="0" applyFont="1" applyFill="1" applyBorder="1" applyAlignment="1">
      <alignment vertical="top"/>
    </xf>
    <xf numFmtId="0" fontId="3" fillId="13" borderId="3" xfId="0" applyFont="1" applyFill="1" applyBorder="1" applyAlignment="1">
      <alignment vertical="top"/>
    </xf>
    <xf numFmtId="0" fontId="3" fillId="0" borderId="19" xfId="0" applyFont="1" applyBorder="1" applyAlignment="1">
      <alignment horizontal="center"/>
    </xf>
    <xf numFmtId="0" fontId="7" fillId="0" borderId="19" xfId="0" applyFont="1" applyFill="1" applyBorder="1" applyAlignment="1">
      <alignment horizontal="center" wrapText="1"/>
    </xf>
    <xf numFmtId="0" fontId="7" fillId="0" borderId="19" xfId="0" applyFont="1" applyBorder="1" applyAlignment="1">
      <alignment horizontal="center"/>
    </xf>
    <xf numFmtId="0" fontId="3" fillId="0" borderId="19" xfId="0" applyNumberFormat="1" applyFont="1" applyFill="1" applyBorder="1" applyAlignment="1">
      <alignment horizontal="center" wrapText="1"/>
    </xf>
    <xf numFmtId="0" fontId="6" fillId="5" borderId="19" xfId="0" applyFont="1" applyFill="1" applyBorder="1" applyAlignment="1" applyProtection="1">
      <alignment vertical="top" wrapText="1"/>
    </xf>
    <xf numFmtId="0" fontId="3" fillId="0" borderId="19" xfId="1" applyNumberFormat="1" applyBorder="1" applyAlignment="1" applyProtection="1">
      <alignment horizontal="center" vertical="top"/>
    </xf>
    <xf numFmtId="0" fontId="9" fillId="12" borderId="0" xfId="0" applyFont="1" applyFill="1" applyBorder="1" applyProtection="1"/>
    <xf numFmtId="0" fontId="9" fillId="12" borderId="0" xfId="0" applyFont="1" applyFill="1" applyBorder="1" applyAlignment="1" applyProtection="1">
      <alignment vertical="top"/>
    </xf>
    <xf numFmtId="166" fontId="3" fillId="0" borderId="18" xfId="1" applyNumberFormat="1" applyFont="1" applyBorder="1" applyAlignment="1">
      <alignment horizontal="left" vertical="top" wrapText="1"/>
    </xf>
    <xf numFmtId="14" fontId="3" fillId="0" borderId="2" xfId="1" applyNumberFormat="1" applyFont="1" applyBorder="1" applyAlignment="1">
      <alignment horizontal="left" vertical="top" wrapText="1"/>
    </xf>
    <xf numFmtId="49" fontId="3" fillId="0" borderId="18" xfId="1" applyNumberFormat="1" applyFont="1" applyBorder="1" applyAlignment="1">
      <alignment horizontal="left" vertical="top" wrapText="1"/>
    </xf>
    <xf numFmtId="0" fontId="3" fillId="0" borderId="18" xfId="0" applyFont="1" applyBorder="1" applyAlignment="1">
      <alignment horizontal="left" vertical="top"/>
    </xf>
    <xf numFmtId="166" fontId="5" fillId="0" borderId="19" xfId="0" applyNumberFormat="1" applyFont="1" applyBorder="1" applyAlignment="1">
      <alignment horizontal="left" vertical="top"/>
    </xf>
    <xf numFmtId="14" fontId="5" fillId="0" borderId="19" xfId="0" applyNumberFormat="1" applyFont="1" applyBorder="1" applyAlignment="1">
      <alignment horizontal="left" vertical="top"/>
    </xf>
    <xf numFmtId="0" fontId="3" fillId="0" borderId="19" xfId="0" applyFont="1" applyBorder="1" applyAlignment="1">
      <alignment horizontal="left" vertical="top" wrapText="1"/>
    </xf>
    <xf numFmtId="0" fontId="3" fillId="0" borderId="19" xfId="0" applyFont="1" applyBorder="1" applyAlignment="1">
      <alignment horizontal="left" vertical="top"/>
    </xf>
    <xf numFmtId="0" fontId="6" fillId="6" borderId="39" xfId="0" applyFont="1" applyFill="1" applyBorder="1" applyAlignment="1" applyProtection="1">
      <alignment vertical="top"/>
    </xf>
    <xf numFmtId="0" fontId="6" fillId="6" borderId="28" xfId="0" applyFont="1" applyFill="1" applyBorder="1" applyAlignment="1" applyProtection="1">
      <alignment vertical="top"/>
    </xf>
    <xf numFmtId="0" fontId="6" fillId="6" borderId="60" xfId="0" applyFont="1" applyFill="1" applyBorder="1" applyAlignment="1" applyProtection="1">
      <alignment vertical="top"/>
    </xf>
    <xf numFmtId="0" fontId="3" fillId="13" borderId="61" xfId="0" applyFont="1" applyFill="1" applyBorder="1" applyAlignment="1" applyProtection="1">
      <alignment horizontal="left" vertical="top"/>
    </xf>
    <xf numFmtId="0" fontId="3" fillId="13" borderId="28" xfId="0" applyFont="1" applyFill="1" applyBorder="1" applyAlignment="1" applyProtection="1">
      <alignment horizontal="left" vertical="top"/>
    </xf>
    <xf numFmtId="0" fontId="3" fillId="13" borderId="29" xfId="0" applyFont="1" applyFill="1" applyBorder="1" applyAlignment="1" applyProtection="1">
      <alignment horizontal="left" vertical="top"/>
    </xf>
    <xf numFmtId="0" fontId="15" fillId="6" borderId="39" xfId="0" applyFont="1" applyFill="1" applyBorder="1" applyAlignment="1" applyProtection="1">
      <alignment vertical="top"/>
    </xf>
    <xf numFmtId="0" fontId="6" fillId="6" borderId="29" xfId="0" applyFont="1" applyFill="1" applyBorder="1" applyAlignment="1" applyProtection="1">
      <alignment vertical="top"/>
    </xf>
    <xf numFmtId="0" fontId="1" fillId="12" borderId="0" xfId="0" applyFont="1" applyFill="1" applyAlignment="1" applyProtection="1">
      <alignment horizontal="center"/>
    </xf>
    <xf numFmtId="0" fontId="16" fillId="13" borderId="19" xfId="0" applyFont="1" applyFill="1" applyBorder="1" applyAlignment="1">
      <alignment horizontal="left" vertical="center" wrapText="1"/>
    </xf>
    <xf numFmtId="0" fontId="16" fillId="13" borderId="19" xfId="0" applyFont="1" applyFill="1" applyBorder="1" applyAlignment="1">
      <alignment horizontal="center" wrapText="1"/>
    </xf>
    <xf numFmtId="0" fontId="0" fillId="13" borderId="19" xfId="0" applyFill="1" applyBorder="1" applyAlignment="1">
      <alignment wrapText="1"/>
    </xf>
    <xf numFmtId="0" fontId="16" fillId="13" borderId="19" xfId="0" applyFont="1" applyFill="1" applyBorder="1" applyAlignment="1">
      <alignment horizontal="center" vertical="center" wrapText="1"/>
    </xf>
    <xf numFmtId="0" fontId="0" fillId="13" borderId="19" xfId="0" applyFill="1" applyBorder="1" applyAlignment="1">
      <alignment horizontal="center" wrapText="1"/>
    </xf>
    <xf numFmtId="0" fontId="17" fillId="13" borderId="19" xfId="0" applyFont="1" applyFill="1" applyBorder="1" applyAlignment="1">
      <alignment horizontal="left" vertical="center" wrapText="1"/>
    </xf>
    <xf numFmtId="0" fontId="17" fillId="13" borderId="19" xfId="0" applyFont="1" applyFill="1" applyBorder="1" applyAlignment="1">
      <alignment horizontal="center" wrapText="1"/>
    </xf>
    <xf numFmtId="0" fontId="0" fillId="13" borderId="19" xfId="0" applyFill="1" applyBorder="1" applyAlignment="1">
      <alignment horizontal="center" vertical="center" wrapText="1"/>
    </xf>
    <xf numFmtId="0" fontId="6" fillId="13" borderId="13" xfId="0" applyFont="1" applyFill="1" applyBorder="1" applyAlignment="1" applyProtection="1">
      <alignment vertical="center"/>
    </xf>
    <xf numFmtId="0" fontId="6" fillId="0" borderId="10" xfId="0" applyFont="1" applyBorder="1" applyAlignment="1" applyProtection="1">
      <alignment horizontal="left" vertical="center"/>
    </xf>
    <xf numFmtId="0" fontId="1" fillId="13" borderId="0" xfId="0" applyFont="1" applyFill="1" applyProtection="1"/>
    <xf numFmtId="0" fontId="3" fillId="0" borderId="19" xfId="0" applyFont="1" applyBorder="1" applyAlignment="1">
      <alignment horizontal="center" vertical="center" wrapText="1"/>
    </xf>
    <xf numFmtId="2" fontId="6" fillId="0" borderId="29" xfId="0" applyNumberFormat="1" applyFont="1" applyBorder="1" applyAlignment="1">
      <alignment horizontal="center" vertical="center"/>
    </xf>
    <xf numFmtId="0" fontId="18" fillId="0" borderId="19" xfId="0" applyFont="1" applyBorder="1" applyAlignment="1">
      <alignment horizontal="center" vertical="center"/>
    </xf>
    <xf numFmtId="0" fontId="18" fillId="0" borderId="19" xfId="0" applyFont="1" applyBorder="1" applyAlignment="1">
      <alignment horizontal="center" vertical="center" wrapText="1"/>
    </xf>
    <xf numFmtId="0" fontId="19" fillId="13" borderId="0" xfId="0" applyFont="1" applyFill="1"/>
    <xf numFmtId="0" fontId="20" fillId="13" borderId="0" xfId="0" applyFont="1" applyFill="1"/>
    <xf numFmtId="0" fontId="0" fillId="0" borderId="0" xfId="0" applyBorder="1"/>
    <xf numFmtId="0" fontId="0" fillId="13" borderId="0" xfId="0" applyFill="1" applyAlignment="1">
      <alignment vertical="center"/>
    </xf>
    <xf numFmtId="0" fontId="6" fillId="6" borderId="38" xfId="0" applyFont="1" applyFill="1" applyBorder="1" applyAlignment="1" applyProtection="1">
      <alignment vertical="top"/>
    </xf>
    <xf numFmtId="0" fontId="6" fillId="6" borderId="30" xfId="0" applyFont="1" applyFill="1" applyBorder="1" applyAlignment="1" applyProtection="1">
      <alignment vertical="top"/>
    </xf>
    <xf numFmtId="0" fontId="6" fillId="6" borderId="31" xfId="0" applyFont="1" applyFill="1" applyBorder="1" applyAlignment="1" applyProtection="1">
      <alignment vertical="top"/>
    </xf>
    <xf numFmtId="9" fontId="18" fillId="0" borderId="19" xfId="0" applyNumberFormat="1" applyFont="1" applyFill="1" applyBorder="1" applyAlignment="1">
      <alignment horizontal="center" vertical="center"/>
    </xf>
    <xf numFmtId="0" fontId="6" fillId="4" borderId="29" xfId="0" applyFont="1" applyFill="1" applyBorder="1" applyAlignment="1" applyProtection="1">
      <protection locked="0"/>
    </xf>
    <xf numFmtId="0" fontId="6" fillId="4" borderId="0" xfId="0" applyFont="1" applyFill="1" applyBorder="1" applyAlignment="1" applyProtection="1">
      <protection locked="0"/>
    </xf>
    <xf numFmtId="0" fontId="6" fillId="0" borderId="0" xfId="0" applyFont="1" applyFill="1" applyBorder="1" applyAlignment="1" applyProtection="1">
      <protection locked="0"/>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30" xfId="0" applyFont="1" applyFill="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6" fillId="6" borderId="34" xfId="0" applyFont="1" applyFill="1" applyBorder="1" applyAlignment="1" applyProtection="1">
      <alignment horizontal="left" vertical="top"/>
    </xf>
    <xf numFmtId="0" fontId="6" fillId="6" borderId="35" xfId="0" applyFont="1" applyFill="1" applyBorder="1" applyAlignment="1" applyProtection="1">
      <alignment horizontal="left" vertical="top"/>
    </xf>
    <xf numFmtId="0" fontId="6" fillId="6" borderId="36" xfId="0" applyFont="1" applyFill="1" applyBorder="1" applyAlignment="1" applyProtection="1">
      <alignment horizontal="left" vertical="top"/>
    </xf>
    <xf numFmtId="0" fontId="6" fillId="6" borderId="38" xfId="0" applyFont="1" applyFill="1" applyBorder="1" applyAlignment="1" applyProtection="1">
      <alignment horizontal="left" vertical="top"/>
    </xf>
    <xf numFmtId="0" fontId="6" fillId="6" borderId="30" xfId="0" applyFont="1" applyFill="1" applyBorder="1" applyAlignment="1" applyProtection="1">
      <alignment horizontal="left" vertical="top"/>
    </xf>
    <xf numFmtId="0" fontId="6" fillId="6" borderId="31" xfId="0" applyFont="1" applyFill="1" applyBorder="1" applyAlignment="1" applyProtection="1">
      <alignment horizontal="left" vertical="top"/>
    </xf>
    <xf numFmtId="0" fontId="3" fillId="13" borderId="34" xfId="0" applyFont="1" applyFill="1" applyBorder="1" applyAlignment="1" applyProtection="1">
      <alignment horizontal="left" vertical="top" wrapText="1"/>
    </xf>
    <xf numFmtId="0" fontId="3" fillId="13" borderId="35" xfId="0" applyFont="1" applyFill="1" applyBorder="1" applyAlignment="1" applyProtection="1">
      <alignment horizontal="left" vertical="top" wrapText="1"/>
    </xf>
    <xf numFmtId="0" fontId="3" fillId="13" borderId="36" xfId="0" applyFont="1" applyFill="1" applyBorder="1" applyAlignment="1" applyProtection="1">
      <alignment horizontal="left" vertical="top" wrapText="1"/>
    </xf>
    <xf numFmtId="0" fontId="3" fillId="13" borderId="38" xfId="0" applyFont="1" applyFill="1" applyBorder="1" applyAlignment="1" applyProtection="1">
      <alignment horizontal="left" vertical="top" wrapText="1"/>
    </xf>
    <xf numFmtId="0" fontId="3" fillId="13" borderId="30" xfId="0" applyFont="1" applyFill="1" applyBorder="1" applyAlignment="1" applyProtection="1">
      <alignment horizontal="left" vertical="top" wrapText="1"/>
    </xf>
    <xf numFmtId="0" fontId="3" fillId="13" borderId="31" xfId="0" applyFont="1" applyFill="1" applyBorder="1" applyAlignment="1" applyProtection="1">
      <alignment horizontal="left" vertical="top" wrapText="1"/>
    </xf>
    <xf numFmtId="0" fontId="3" fillId="13" borderId="2" xfId="0" applyFont="1" applyFill="1" applyBorder="1" applyAlignment="1" applyProtection="1">
      <alignment horizontal="left" vertical="top" wrapText="1"/>
    </xf>
    <xf numFmtId="0" fontId="3" fillId="13" borderId="3" xfId="0" applyFont="1" applyFill="1" applyBorder="1" applyAlignment="1" applyProtection="1">
      <alignment horizontal="left" vertical="top"/>
    </xf>
    <xf numFmtId="0" fontId="3" fillId="13" borderId="15" xfId="0" applyFont="1" applyFill="1" applyBorder="1" applyAlignment="1" applyProtection="1">
      <alignment horizontal="left" vertical="top"/>
    </xf>
    <xf numFmtId="0" fontId="3" fillId="13" borderId="5" xfId="0" applyFont="1" applyFill="1" applyBorder="1" applyAlignment="1" applyProtection="1">
      <alignment horizontal="left" vertical="top"/>
    </xf>
    <xf numFmtId="0" fontId="3" fillId="13" borderId="0" xfId="0" applyFont="1" applyFill="1" applyBorder="1" applyAlignment="1" applyProtection="1">
      <alignment horizontal="left" vertical="top"/>
    </xf>
    <xf numFmtId="0" fontId="3" fillId="13" borderId="16" xfId="0" applyFont="1" applyFill="1" applyBorder="1" applyAlignment="1" applyProtection="1">
      <alignment horizontal="left" vertical="top"/>
    </xf>
    <xf numFmtId="0" fontId="3" fillId="0" borderId="37"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13" borderId="37" xfId="0" applyFont="1" applyFill="1" applyBorder="1" applyAlignment="1" applyProtection="1">
      <alignment horizontal="left" vertical="top" wrapText="1"/>
    </xf>
    <xf numFmtId="0" fontId="3" fillId="13" borderId="0" xfId="0" applyFont="1" applyFill="1" applyBorder="1" applyAlignment="1" applyProtection="1">
      <alignment horizontal="left" vertical="top" wrapText="1"/>
    </xf>
    <xf numFmtId="0" fontId="3" fillId="13" borderId="6" xfId="0" applyFont="1" applyFill="1" applyBorder="1" applyAlignment="1" applyProtection="1">
      <alignment horizontal="left" vertical="top" wrapText="1"/>
    </xf>
    <xf numFmtId="167" fontId="14" fillId="9" borderId="25" xfId="0" applyNumberFormat="1" applyFont="1" applyFill="1" applyBorder="1" applyAlignment="1" applyProtection="1">
      <alignment horizontal="center" vertical="center" wrapText="1"/>
    </xf>
    <xf numFmtId="167" fontId="14" fillId="9" borderId="47" xfId="0" applyNumberFormat="1" applyFont="1" applyFill="1" applyBorder="1" applyAlignment="1" applyProtection="1">
      <alignment horizontal="center" vertical="center" wrapText="1"/>
    </xf>
    <xf numFmtId="0" fontId="13" fillId="7" borderId="51" xfId="0" applyFont="1" applyFill="1" applyBorder="1" applyAlignment="1" applyProtection="1">
      <alignment horizontal="center" vertical="center" wrapText="1"/>
    </xf>
    <xf numFmtId="0" fontId="13" fillId="7" borderId="52" xfId="0" applyFont="1" applyFill="1" applyBorder="1" applyAlignment="1" applyProtection="1">
      <alignment horizontal="center" vertical="center" wrapText="1"/>
    </xf>
    <xf numFmtId="0" fontId="13" fillId="7" borderId="53" xfId="0" applyFont="1" applyFill="1" applyBorder="1" applyAlignment="1" applyProtection="1">
      <alignment horizontal="center" vertical="center" wrapText="1"/>
    </xf>
    <xf numFmtId="0" fontId="14" fillId="14" borderId="20" xfId="0" applyFont="1" applyFill="1" applyBorder="1" applyAlignment="1" applyProtection="1">
      <alignment vertical="center" wrapText="1"/>
    </xf>
    <xf numFmtId="167" fontId="14" fillId="9" borderId="19" xfId="0" applyNumberFormat="1" applyFont="1" applyFill="1" applyBorder="1" applyAlignment="1" applyProtection="1">
      <alignment horizontal="center" vertical="center" wrapText="1"/>
    </xf>
    <xf numFmtId="167" fontId="14" fillId="9" borderId="54" xfId="0" applyNumberFormat="1" applyFont="1" applyFill="1" applyBorder="1" applyAlignment="1" applyProtection="1">
      <alignment horizontal="center" vertical="center" wrapText="1"/>
    </xf>
    <xf numFmtId="167" fontId="14" fillId="9" borderId="55" xfId="0" applyNumberFormat="1" applyFont="1" applyFill="1" applyBorder="1" applyAlignment="1" applyProtection="1">
      <alignment horizontal="center" vertical="center" wrapText="1"/>
    </xf>
  </cellXfs>
  <cellStyles count="6">
    <cellStyle name="Normal" xfId="0" builtinId="0"/>
    <cellStyle name="Normal 2" xfId="1"/>
    <cellStyle name="Normal 3" xfId="2"/>
    <cellStyle name="Normal 4" xfId="3"/>
    <cellStyle name="Normal 5" xfId="4"/>
    <cellStyle name="Normal_Sheet1" xfId="5"/>
  </cellStyles>
  <dxfs count="94">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63"/>
      </font>
      <fill>
        <patternFill>
          <bgColor indexed="1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6021705</xdr:colOff>
      <xdr:row>0</xdr:row>
      <xdr:rowOff>76200</xdr:rowOff>
    </xdr:from>
    <xdr:to>
      <xdr:col>2</xdr:col>
      <xdr:colOff>7235306</xdr:colOff>
      <xdr:row>6</xdr:row>
      <xdr:rowOff>59074</xdr:rowOff>
    </xdr:to>
    <xdr:pic>
      <xdr:nvPicPr>
        <xdr:cNvPr id="2" name="Picture 1" descr="The official logo of the IRS" title="IRS Logo"/>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tabSelected="1" zoomScale="80" zoomScaleNormal="80" workbookViewId="0"/>
  </sheetViews>
  <sheetFormatPr defaultColWidth="18.77734375" defaultRowHeight="12.75" customHeight="1" x14ac:dyDescent="0.3"/>
  <cols>
    <col min="1" max="2" width="9.109375" style="1" customWidth="1"/>
    <col min="3" max="3" width="108.5546875" style="1" customWidth="1"/>
    <col min="4" max="16384" width="18.77734375" style="1"/>
  </cols>
  <sheetData>
    <row r="1" spans="1:3" ht="15.6" x14ac:dyDescent="0.3">
      <c r="A1" s="2" t="s">
        <v>874</v>
      </c>
      <c r="B1" s="3"/>
      <c r="C1" s="4"/>
    </row>
    <row r="2" spans="1:3" ht="15.6" x14ac:dyDescent="0.3">
      <c r="A2" s="5" t="s">
        <v>875</v>
      </c>
      <c r="B2" s="6"/>
      <c r="C2" s="7"/>
    </row>
    <row r="3" spans="1:3" ht="14.4" x14ac:dyDescent="0.3">
      <c r="A3" s="8"/>
      <c r="B3" s="9"/>
      <c r="C3" s="10"/>
    </row>
    <row r="4" spans="1:3" ht="14.4" x14ac:dyDescent="0.3">
      <c r="A4" s="8" t="s">
        <v>2275</v>
      </c>
      <c r="B4" s="11"/>
      <c r="C4" s="12"/>
    </row>
    <row r="5" spans="1:3" ht="14.4" x14ac:dyDescent="0.3">
      <c r="A5" s="8" t="s">
        <v>2296</v>
      </c>
      <c r="B5" s="11"/>
      <c r="C5" s="12"/>
    </row>
    <row r="6" spans="1:3" ht="14.4" x14ac:dyDescent="0.3">
      <c r="A6" s="8" t="s">
        <v>2310</v>
      </c>
      <c r="B6" s="11"/>
      <c r="C6" s="12"/>
    </row>
    <row r="7" spans="1:3" ht="14.4" x14ac:dyDescent="0.3">
      <c r="A7" s="13"/>
      <c r="B7" s="14"/>
      <c r="C7" s="15"/>
    </row>
    <row r="8" spans="1:3" ht="18" customHeight="1" x14ac:dyDescent="0.3">
      <c r="A8" s="16" t="s">
        <v>876</v>
      </c>
      <c r="B8" s="17"/>
      <c r="C8" s="18"/>
    </row>
    <row r="9" spans="1:3" ht="12.75" customHeight="1" x14ac:dyDescent="0.3">
      <c r="A9" s="19" t="s">
        <v>877</v>
      </c>
      <c r="B9" s="20"/>
      <c r="C9" s="21"/>
    </row>
    <row r="10" spans="1:3" ht="14.4" x14ac:dyDescent="0.3">
      <c r="A10" s="19" t="s">
        <v>878</v>
      </c>
      <c r="B10" s="20"/>
      <c r="C10" s="21"/>
    </row>
    <row r="11" spans="1:3" ht="14.4" x14ac:dyDescent="0.3">
      <c r="A11" s="19" t="s">
        <v>879</v>
      </c>
      <c r="B11" s="20"/>
      <c r="C11" s="21"/>
    </row>
    <row r="12" spans="1:3" ht="14.4" x14ac:dyDescent="0.3">
      <c r="A12" s="19" t="s">
        <v>880</v>
      </c>
      <c r="B12" s="20"/>
      <c r="C12" s="21"/>
    </row>
    <row r="13" spans="1:3" ht="14.4" x14ac:dyDescent="0.3">
      <c r="A13" s="19" t="s">
        <v>881</v>
      </c>
      <c r="B13" s="20"/>
      <c r="C13" s="21"/>
    </row>
    <row r="14" spans="1:3" ht="4.5" customHeight="1" x14ac:dyDescent="0.3">
      <c r="A14" s="22"/>
      <c r="B14" s="23"/>
      <c r="C14" s="24"/>
    </row>
    <row r="15" spans="1:3" s="125" customFormat="1" ht="14.4" x14ac:dyDescent="0.3">
      <c r="C15" s="240"/>
    </row>
    <row r="16" spans="1:3" ht="14.4" x14ac:dyDescent="0.3">
      <c r="A16" s="25" t="s">
        <v>882</v>
      </c>
      <c r="B16" s="26"/>
      <c r="C16" s="27"/>
    </row>
    <row r="17" spans="1:3" ht="14.4" x14ac:dyDescent="0.3">
      <c r="A17" s="28" t="s">
        <v>883</v>
      </c>
      <c r="B17" s="29"/>
      <c r="C17" s="30"/>
    </row>
    <row r="18" spans="1:3" ht="14.4" x14ac:dyDescent="0.3">
      <c r="A18" s="28" t="s">
        <v>884</v>
      </c>
      <c r="B18" s="29"/>
      <c r="C18" s="30"/>
    </row>
    <row r="19" spans="1:3" ht="14.4" x14ac:dyDescent="0.3">
      <c r="A19" s="28" t="s">
        <v>885</v>
      </c>
      <c r="B19" s="29"/>
      <c r="C19" s="31"/>
    </row>
    <row r="20" spans="1:3" ht="14.4" x14ac:dyDescent="0.3">
      <c r="A20" s="242" t="s">
        <v>886</v>
      </c>
      <c r="B20" s="281"/>
      <c r="C20" s="30"/>
    </row>
    <row r="21" spans="1:3" ht="14.4" x14ac:dyDescent="0.3">
      <c r="A21" s="28" t="s">
        <v>887</v>
      </c>
      <c r="B21" s="29"/>
      <c r="C21" s="30"/>
    </row>
    <row r="22" spans="1:3" ht="14.4" x14ac:dyDescent="0.3">
      <c r="A22" s="28" t="s">
        <v>888</v>
      </c>
      <c r="B22" s="29"/>
      <c r="C22" s="30"/>
    </row>
    <row r="23" spans="1:3" ht="14.4" x14ac:dyDescent="0.3">
      <c r="A23" s="28" t="s">
        <v>889</v>
      </c>
      <c r="B23" s="29"/>
      <c r="C23" s="30"/>
    </row>
    <row r="24" spans="1:3" ht="14.4" x14ac:dyDescent="0.3">
      <c r="A24" s="28" t="s">
        <v>890</v>
      </c>
      <c r="B24" s="29"/>
      <c r="C24" s="30"/>
    </row>
    <row r="25" spans="1:3" ht="14.4" x14ac:dyDescent="0.3">
      <c r="A25" s="28" t="s">
        <v>891</v>
      </c>
      <c r="B25" s="29"/>
      <c r="C25" s="30"/>
    </row>
    <row r="26" spans="1:3" ht="14.4" x14ac:dyDescent="0.3">
      <c r="A26" s="282" t="s">
        <v>2983</v>
      </c>
      <c r="B26" s="281"/>
      <c r="C26" s="30"/>
    </row>
    <row r="27" spans="1:3" ht="14.4" x14ac:dyDescent="0.3">
      <c r="A27" s="282" t="s">
        <v>2984</v>
      </c>
      <c r="B27" s="281"/>
      <c r="C27" s="30"/>
    </row>
    <row r="28" spans="1:3" s="125" customFormat="1" ht="14.4" x14ac:dyDescent="0.3">
      <c r="C28" s="240"/>
    </row>
    <row r="29" spans="1:3" ht="14.4" x14ac:dyDescent="0.3">
      <c r="A29" s="25" t="s">
        <v>892</v>
      </c>
      <c r="B29" s="26"/>
      <c r="C29" s="27"/>
    </row>
    <row r="30" spans="1:3" ht="14.4" x14ac:dyDescent="0.3">
      <c r="A30" s="32"/>
      <c r="B30" s="33"/>
      <c r="C30" s="34"/>
    </row>
    <row r="31" spans="1:3" ht="14.4" x14ac:dyDescent="0.3">
      <c r="A31" s="242" t="s">
        <v>893</v>
      </c>
      <c r="B31" s="243"/>
      <c r="C31" s="35"/>
    </row>
    <row r="32" spans="1:3" ht="14.4" x14ac:dyDescent="0.3">
      <c r="A32" s="242" t="s">
        <v>894</v>
      </c>
      <c r="B32" s="243"/>
      <c r="C32" s="35"/>
    </row>
    <row r="33" spans="1:3" ht="12.75" customHeight="1" x14ac:dyDescent="0.3">
      <c r="A33" s="242" t="s">
        <v>895</v>
      </c>
      <c r="B33" s="243"/>
      <c r="C33" s="35"/>
    </row>
    <row r="34" spans="1:3" ht="12.75" customHeight="1" x14ac:dyDescent="0.3">
      <c r="A34" s="242" t="s">
        <v>896</v>
      </c>
      <c r="B34" s="244"/>
      <c r="C34" s="36"/>
    </row>
    <row r="35" spans="1:3" ht="14.4" x14ac:dyDescent="0.3">
      <c r="A35" s="242" t="s">
        <v>897</v>
      </c>
      <c r="B35" s="243"/>
      <c r="C35" s="35"/>
    </row>
    <row r="36" spans="1:3" ht="14.4" x14ac:dyDescent="0.3">
      <c r="A36" s="32"/>
      <c r="B36" s="33"/>
      <c r="C36" s="34"/>
    </row>
    <row r="37" spans="1:3" ht="14.4" x14ac:dyDescent="0.3">
      <c r="A37" s="242" t="s">
        <v>893</v>
      </c>
      <c r="B37" s="243"/>
      <c r="C37" s="35"/>
    </row>
    <row r="38" spans="1:3" ht="14.4" x14ac:dyDescent="0.3">
      <c r="A38" s="242" t="s">
        <v>894</v>
      </c>
      <c r="B38" s="243"/>
      <c r="C38" s="35"/>
    </row>
    <row r="39" spans="1:3" ht="14.4" x14ac:dyDescent="0.3">
      <c r="A39" s="242" t="s">
        <v>895</v>
      </c>
      <c r="B39" s="243"/>
      <c r="C39" s="35"/>
    </row>
    <row r="40" spans="1:3" ht="14.4" x14ac:dyDescent="0.3">
      <c r="A40" s="242" t="s">
        <v>896</v>
      </c>
      <c r="B40" s="244"/>
      <c r="C40" s="36"/>
    </row>
    <row r="41" spans="1:3" ht="14.4" x14ac:dyDescent="0.3">
      <c r="A41" s="242" t="s">
        <v>897</v>
      </c>
      <c r="B41" s="243"/>
      <c r="C41" s="35"/>
    </row>
    <row r="42" spans="1:3" s="125" customFormat="1" ht="14.4" x14ac:dyDescent="0.3"/>
    <row r="43" spans="1:3" s="125" customFormat="1" ht="14.4" x14ac:dyDescent="0.3">
      <c r="A43" s="241" t="s">
        <v>898</v>
      </c>
    </row>
    <row r="44" spans="1:3" s="125" customFormat="1" ht="14.4" x14ac:dyDescent="0.3">
      <c r="A44" s="241" t="s">
        <v>899</v>
      </c>
    </row>
    <row r="45" spans="1:3" s="125" customFormat="1" ht="14.4" x14ac:dyDescent="0.3">
      <c r="A45" s="241" t="s">
        <v>900</v>
      </c>
    </row>
    <row r="46" spans="1:3" s="125" customFormat="1" ht="14.4" x14ac:dyDescent="0.3"/>
    <row r="47" spans="1:3" s="125" customFormat="1" ht="12.75" hidden="1" customHeight="1" x14ac:dyDescent="0.3">
      <c r="A47" s="283" t="s">
        <v>2985</v>
      </c>
    </row>
    <row r="48" spans="1:3" s="125" customFormat="1" ht="12.75" hidden="1" customHeight="1" x14ac:dyDescent="0.3">
      <c r="A48" s="283" t="s">
        <v>2986</v>
      </c>
    </row>
    <row r="49" spans="1:1" s="125" customFormat="1" ht="12.75" hidden="1" customHeight="1" x14ac:dyDescent="0.3">
      <c r="A49" s="283" t="s">
        <v>2987</v>
      </c>
    </row>
  </sheetData>
  <dataValidations count="4">
    <dataValidation allowBlank="1" showInputMessage="1" showErrorMessage="1" prompt="Insert tester name and organization" sqref="C20:C25"/>
    <dataValidation allowBlank="1" showInputMessage="1" showErrorMessage="1" prompt="Insert City, State and address or building" sqref="C18"/>
    <dataValidation type="list" allowBlank="1" showInputMessage="1" showErrorMessage="1" prompt="Select logical network location of device" sqref="C26">
      <formula1>$A$47:$A$49</formula1>
    </dataValidation>
    <dataValidation allowBlank="1" showInputMessage="1" showErrorMessage="1" prompt="Insert device function" sqref="C27"/>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90" zoomScaleNormal="90" workbookViewId="0"/>
  </sheetViews>
  <sheetFormatPr defaultColWidth="18.77734375" defaultRowHeight="12.75" customHeight="1" x14ac:dyDescent="0.25"/>
  <cols>
    <col min="1" max="1" width="24.88671875" style="154" customWidth="1"/>
    <col min="2" max="2" width="12.5546875" style="154" customWidth="1"/>
    <col min="3" max="3" width="10.6640625" style="154" bestFit="1" customWidth="1"/>
    <col min="4" max="4" width="11.6640625" style="154" customWidth="1"/>
    <col min="5" max="5" width="10.5546875" style="154" customWidth="1"/>
    <col min="6" max="6" width="12.6640625" style="154" customWidth="1"/>
    <col min="7" max="7" width="11.33203125" style="154" customWidth="1"/>
    <col min="8" max="9" width="14.109375" style="154" hidden="1" customWidth="1"/>
    <col min="10" max="12" width="9.109375" style="154" customWidth="1"/>
    <col min="13" max="15" width="10.44140625" style="154" customWidth="1"/>
    <col min="16" max="16384" width="18.77734375" style="154"/>
  </cols>
  <sheetData>
    <row r="1" spans="1:15" ht="13.8" x14ac:dyDescent="0.25">
      <c r="A1" s="37" t="s">
        <v>901</v>
      </c>
      <c r="B1" s="38"/>
      <c r="C1" s="38"/>
      <c r="D1" s="38"/>
      <c r="E1" s="38"/>
      <c r="F1" s="38"/>
      <c r="G1" s="38"/>
      <c r="H1" s="38"/>
      <c r="I1" s="38"/>
      <c r="J1" s="38"/>
      <c r="K1" s="38"/>
      <c r="L1" s="38"/>
      <c r="M1" s="38"/>
      <c r="N1" s="38"/>
      <c r="O1" s="38"/>
    </row>
    <row r="2" spans="1:15" s="183" customFormat="1" ht="18" customHeight="1" x14ac:dyDescent="0.25">
      <c r="A2" s="139" t="s">
        <v>902</v>
      </c>
      <c r="B2" s="140"/>
      <c r="C2" s="140"/>
      <c r="D2" s="140"/>
      <c r="E2" s="140"/>
      <c r="F2" s="140"/>
      <c r="G2" s="140"/>
      <c r="H2" s="140"/>
      <c r="I2" s="140"/>
      <c r="J2" s="140"/>
      <c r="K2" s="140"/>
      <c r="L2" s="140"/>
      <c r="M2" s="140"/>
      <c r="N2" s="140"/>
      <c r="O2" s="140"/>
    </row>
    <row r="3" spans="1:15" s="183" customFormat="1" ht="12.75" customHeight="1" x14ac:dyDescent="0.25">
      <c r="A3" s="141" t="s">
        <v>2276</v>
      </c>
      <c r="B3" s="142"/>
      <c r="C3" s="142"/>
      <c r="D3" s="142"/>
      <c r="E3" s="142"/>
      <c r="F3" s="142"/>
      <c r="G3" s="142"/>
      <c r="H3" s="142"/>
      <c r="I3" s="142"/>
      <c r="J3" s="142"/>
      <c r="K3" s="142"/>
      <c r="L3" s="142"/>
      <c r="M3" s="142"/>
      <c r="N3" s="142"/>
      <c r="O3" s="142"/>
    </row>
    <row r="4" spans="1:15" s="183" customFormat="1" ht="13.8" x14ac:dyDescent="0.25">
      <c r="A4" s="141"/>
      <c r="B4" s="142"/>
      <c r="C4" s="142"/>
      <c r="D4" s="142"/>
      <c r="E4" s="142"/>
      <c r="F4" s="142"/>
      <c r="G4" s="142"/>
      <c r="H4" s="142"/>
      <c r="I4" s="142"/>
      <c r="J4" s="142"/>
      <c r="K4" s="142"/>
      <c r="L4" s="142"/>
      <c r="M4" s="142"/>
      <c r="N4" s="142"/>
      <c r="O4" s="142"/>
    </row>
    <row r="5" spans="1:15" s="183" customFormat="1" ht="13.8" x14ac:dyDescent="0.25">
      <c r="A5" s="141" t="s">
        <v>903</v>
      </c>
      <c r="B5" s="142"/>
      <c r="C5" s="142"/>
      <c r="D5" s="142"/>
      <c r="E5" s="142"/>
      <c r="F5" s="142"/>
      <c r="G5" s="142"/>
      <c r="H5" s="142"/>
      <c r="I5" s="142"/>
      <c r="J5" s="142"/>
      <c r="K5" s="142"/>
      <c r="L5" s="142"/>
      <c r="M5" s="142"/>
      <c r="N5" s="142"/>
      <c r="O5" s="142"/>
    </row>
    <row r="6" spans="1:15" s="183" customFormat="1" ht="13.8" x14ac:dyDescent="0.25">
      <c r="A6" s="141" t="s">
        <v>904</v>
      </c>
      <c r="B6" s="142"/>
      <c r="C6" s="142"/>
      <c r="D6" s="142"/>
      <c r="E6" s="142"/>
      <c r="F6" s="142"/>
      <c r="G6" s="142"/>
      <c r="H6" s="142"/>
      <c r="I6" s="142"/>
      <c r="J6" s="142"/>
      <c r="K6" s="142"/>
      <c r="L6" s="142"/>
      <c r="M6" s="142"/>
      <c r="N6" s="142"/>
      <c r="O6" s="142"/>
    </row>
    <row r="7" spans="1:15" s="183" customFormat="1" ht="13.8" x14ac:dyDescent="0.25">
      <c r="A7" s="143"/>
      <c r="B7" s="144"/>
      <c r="C7" s="144"/>
      <c r="D7" s="144"/>
      <c r="E7" s="144"/>
      <c r="F7" s="144"/>
      <c r="G7" s="144"/>
      <c r="H7" s="144"/>
      <c r="I7" s="144"/>
      <c r="J7" s="144"/>
      <c r="K7" s="144"/>
      <c r="L7" s="144"/>
      <c r="M7" s="144"/>
      <c r="N7" s="144"/>
      <c r="O7" s="144"/>
    </row>
    <row r="8" spans="1:15" s="183" customFormat="1" ht="14.4" x14ac:dyDescent="0.3">
      <c r="A8" s="145"/>
      <c r="B8" s="146"/>
      <c r="C8" s="146"/>
      <c r="D8" s="146"/>
      <c r="E8" s="146"/>
      <c r="F8" s="146"/>
      <c r="G8" s="146"/>
      <c r="H8" s="146"/>
      <c r="I8" s="146"/>
      <c r="J8" s="146"/>
      <c r="K8" s="146"/>
      <c r="L8" s="146"/>
      <c r="M8" s="146"/>
      <c r="N8" s="146"/>
      <c r="O8" s="146"/>
    </row>
    <row r="9" spans="1:15" s="155" customFormat="1" ht="14.4" x14ac:dyDescent="0.3">
      <c r="A9" s="156"/>
      <c r="B9" s="157" t="s">
        <v>2242</v>
      </c>
      <c r="C9" s="158"/>
      <c r="D9" s="158"/>
      <c r="E9" s="158"/>
      <c r="F9" s="158"/>
      <c r="G9" s="159"/>
      <c r="H9" s="138"/>
      <c r="I9" s="138"/>
      <c r="J9" s="138"/>
      <c r="K9" s="138"/>
      <c r="L9" s="138"/>
      <c r="M9" s="138"/>
      <c r="N9" s="138"/>
      <c r="O9" s="138"/>
    </row>
    <row r="10" spans="1:15" s="155" customFormat="1" ht="14.4" x14ac:dyDescent="0.3">
      <c r="A10" s="156"/>
      <c r="B10" s="180" t="s">
        <v>2222</v>
      </c>
      <c r="C10" s="181"/>
      <c r="D10" s="181"/>
      <c r="E10" s="181"/>
      <c r="F10" s="181"/>
      <c r="G10" s="182"/>
      <c r="H10" s="138"/>
      <c r="I10" s="138"/>
      <c r="J10" s="138"/>
      <c r="K10" s="138"/>
      <c r="L10" s="138"/>
      <c r="M10" s="138"/>
      <c r="N10" s="138"/>
      <c r="O10" s="138"/>
    </row>
    <row r="11" spans="1:15" s="155" customFormat="1" ht="14.4" x14ac:dyDescent="0.3">
      <c r="A11" s="149" t="s">
        <v>909</v>
      </c>
      <c r="B11" s="176" t="s">
        <v>910</v>
      </c>
      <c r="C11" s="177"/>
      <c r="D11" s="178"/>
      <c r="E11" s="178"/>
      <c r="F11" s="178"/>
      <c r="G11" s="179"/>
      <c r="H11" s="138"/>
      <c r="I11" s="138"/>
      <c r="J11" s="138"/>
      <c r="K11" s="162" t="s">
        <v>2223</v>
      </c>
      <c r="L11" s="163"/>
      <c r="M11" s="163"/>
      <c r="N11" s="163"/>
      <c r="O11" s="164"/>
    </row>
    <row r="12" spans="1:15" s="155" customFormat="1" ht="39.6" x14ac:dyDescent="0.3">
      <c r="A12" s="184" t="s">
        <v>2292</v>
      </c>
      <c r="B12" s="165" t="s">
        <v>2224</v>
      </c>
      <c r="C12" s="166" t="s">
        <v>2225</v>
      </c>
      <c r="D12" s="166" t="s">
        <v>2226</v>
      </c>
      <c r="E12" s="166" t="s">
        <v>914</v>
      </c>
      <c r="F12" s="166" t="s">
        <v>2291</v>
      </c>
      <c r="G12" s="167" t="s">
        <v>2228</v>
      </c>
      <c r="H12" s="138"/>
      <c r="I12" s="138"/>
      <c r="J12" s="138"/>
      <c r="K12" s="168" t="s">
        <v>908</v>
      </c>
      <c r="L12" s="41"/>
      <c r="M12" s="169" t="s">
        <v>905</v>
      </c>
      <c r="N12" s="169" t="s">
        <v>906</v>
      </c>
      <c r="O12" s="170" t="s">
        <v>907</v>
      </c>
    </row>
    <row r="13" spans="1:15" s="155" customFormat="1" ht="14.4" x14ac:dyDescent="0.3">
      <c r="A13" s="149"/>
      <c r="B13" s="286">
        <f>COUNTIF('Gen Test Cases'!I3:I21,"Pass")+COUNTIF('OL5 Test Cases'!J3:J195,"Pass")</f>
        <v>0</v>
      </c>
      <c r="C13" s="287">
        <f>COUNTIF('Gen Test Cases'!I3:I21,"Fail")+COUNTIF('OL5 Test Cases'!J3:J195,"Fail")</f>
        <v>0</v>
      </c>
      <c r="D13" s="286">
        <f>COUNTIF('Gen Test Cases'!I3:I21,"Info")+COUNTIF('OL5 Test Cases'!J3:J195,"Info")</f>
        <v>0</v>
      </c>
      <c r="E13" s="287">
        <f>COUNTIF('Gen Test Cases'!I3:I21,"N/A")+COUNTIF('OL5 Test Cases'!J3:J195,"N/A")</f>
        <v>0</v>
      </c>
      <c r="F13" s="286">
        <f>B13+C13</f>
        <v>0</v>
      </c>
      <c r="G13" s="295">
        <f>D25/100</f>
        <v>0</v>
      </c>
      <c r="H13" s="138"/>
      <c r="I13" s="138"/>
      <c r="J13" s="138"/>
      <c r="K13" s="187" t="s">
        <v>2229</v>
      </c>
      <c r="L13" s="188"/>
      <c r="M13" s="171">
        <f>COUNTA('Gen Test Cases'!I3:I21)+COUNTA('OL5 Test Cases'!J3:J195)</f>
        <v>0</v>
      </c>
      <c r="N13" s="171">
        <f>O13-M13</f>
        <v>187</v>
      </c>
      <c r="O13" s="172">
        <f>COUNTA('Gen Test Cases'!A3:A21)+COUNTA('OL5 Test Cases'!A3:A195)</f>
        <v>187</v>
      </c>
    </row>
    <row r="14" spans="1:15" s="155" customFormat="1" ht="14.4" x14ac:dyDescent="0.3">
      <c r="A14" s="149"/>
      <c r="B14" s="185"/>
      <c r="C14" s="147"/>
      <c r="D14" s="147"/>
      <c r="E14" s="147"/>
      <c r="F14" s="147"/>
      <c r="G14" s="147"/>
      <c r="H14" s="138"/>
      <c r="I14" s="138"/>
      <c r="J14" s="138"/>
      <c r="K14" s="150"/>
      <c r="L14" s="150"/>
      <c r="M14" s="150"/>
      <c r="N14" s="150"/>
      <c r="O14" s="150"/>
    </row>
    <row r="15" spans="1:15" s="155" customFormat="1" ht="14.4" x14ac:dyDescent="0.3">
      <c r="A15" s="149"/>
      <c r="B15" s="160" t="s">
        <v>2230</v>
      </c>
      <c r="C15" s="161"/>
      <c r="D15" s="161"/>
      <c r="E15" s="161"/>
      <c r="F15" s="161"/>
      <c r="G15" s="173"/>
      <c r="H15" s="138"/>
      <c r="I15" s="138"/>
      <c r="J15" s="138"/>
      <c r="K15" s="150"/>
      <c r="L15" s="150"/>
      <c r="M15" s="150"/>
      <c r="N15" s="150"/>
      <c r="O15" s="150"/>
    </row>
    <row r="16" spans="1:15" s="155" customFormat="1" ht="14.4" x14ac:dyDescent="0.3">
      <c r="A16" s="148"/>
      <c r="B16" s="174" t="s">
        <v>2231</v>
      </c>
      <c r="C16" s="174" t="s">
        <v>2232</v>
      </c>
      <c r="D16" s="174" t="s">
        <v>911</v>
      </c>
      <c r="E16" s="174" t="s">
        <v>912</v>
      </c>
      <c r="F16" s="174" t="s">
        <v>914</v>
      </c>
      <c r="G16" s="174" t="s">
        <v>2233</v>
      </c>
      <c r="H16" s="175" t="s">
        <v>2289</v>
      </c>
      <c r="I16" s="175" t="s">
        <v>2290</v>
      </c>
      <c r="J16" s="138"/>
      <c r="K16" s="151"/>
      <c r="L16" s="151"/>
      <c r="M16" s="151"/>
      <c r="N16" s="151"/>
      <c r="O16" s="151"/>
    </row>
    <row r="17" spans="1:15" s="155" customFormat="1" ht="14.4" x14ac:dyDescent="0.3">
      <c r="A17" s="148"/>
      <c r="B17" s="248">
        <v>8</v>
      </c>
      <c r="C17" s="249">
        <f>COUNTIF('Gen Test Cases'!AA:AA,B17)+COUNTIF('OL5 Test Cases'!AA:AA,B17)</f>
        <v>0</v>
      </c>
      <c r="D17" s="250">
        <f>COUNTIFS('Gen Test Cases'!AA:AA,B17,'Gen Test Cases'!I:I,$D$16)+COUNTIFS('OL5 Test Cases'!AA:AA,B17,'OL5 Test Cases'!J:J,$D$16)</f>
        <v>0</v>
      </c>
      <c r="E17" s="250">
        <f>COUNTIFS('Gen Test Cases'!AA:AA,B17,'Gen Test Cases'!I:I,$E$16)+COUNTIFS('OL5 Test Cases'!AA:AA,B17,'OL5 Test Cases'!J:J,$E$16)</f>
        <v>0</v>
      </c>
      <c r="F17" s="250">
        <f>COUNTIFS('Gen Test Cases'!AA:AA,B17,'Gen Test Cases'!I:I,$F$16)+COUNTIFS('OL5 Test Cases'!AA:AA,B17,'OL5 Test Cases'!J:J,$F$16)</f>
        <v>0</v>
      </c>
      <c r="G17" s="284">
        <v>1500</v>
      </c>
      <c r="H17" s="138">
        <f t="shared" ref="H17" si="0">(C17-F17)*(G17)</f>
        <v>0</v>
      </c>
      <c r="I17" s="138">
        <f t="shared" ref="I17" si="1">D17*G17</f>
        <v>0</v>
      </c>
      <c r="J17" s="288">
        <f>D13+N13</f>
        <v>187</v>
      </c>
      <c r="K17" s="289" t="str">
        <f>"WARNING: THERE IS AT LEAST ONE TEST CASE WITH"</f>
        <v>WARNING: THERE IS AT LEAST ONE TEST CASE WITH</v>
      </c>
      <c r="L17" s="147"/>
      <c r="M17" s="147"/>
      <c r="N17" s="147"/>
      <c r="O17" s="147"/>
    </row>
    <row r="18" spans="1:15" s="155" customFormat="1" ht="14.4" x14ac:dyDescent="0.3">
      <c r="A18" s="148"/>
      <c r="B18" s="248">
        <v>7</v>
      </c>
      <c r="C18" s="249">
        <f>COUNTIF('Gen Test Cases'!AA:AA,B18)+COUNTIF('OL5 Test Cases'!AA:AA,B18)</f>
        <v>4</v>
      </c>
      <c r="D18" s="250">
        <f>COUNTIFS('Gen Test Cases'!AA:AA,B18,'Gen Test Cases'!I:I,$D$16)+COUNTIFS('OL5 Test Cases'!AA:AA,B18,'OL5 Test Cases'!J:J,$D$16)</f>
        <v>0</v>
      </c>
      <c r="E18" s="250">
        <f>COUNTIFS('Gen Test Cases'!AA:AA,B18,'Gen Test Cases'!I:I,$E$16)+COUNTIFS('OL5 Test Cases'!AA:AA,B18,'OL5 Test Cases'!J:J,$E$16)</f>
        <v>0</v>
      </c>
      <c r="F18" s="250">
        <f>COUNTIFS('Gen Test Cases'!AA:AA,B18,'Gen Test Cases'!I:I,$F$16)+COUNTIFS('OL5 Test Cases'!AA:AA,B18,'OL5 Test Cases'!J:J,$F$16)</f>
        <v>0</v>
      </c>
      <c r="G18" s="284">
        <v>750</v>
      </c>
      <c r="H18" s="138">
        <f t="shared" ref="H18:H24" si="2">(C18-F18)*(G18)</f>
        <v>3000</v>
      </c>
      <c r="I18" s="138">
        <f t="shared" ref="I18:I24" si="3">D18*G18</f>
        <v>0</v>
      </c>
      <c r="J18" s="147"/>
      <c r="K18" s="289" t="str">
        <f>"AN 'INFO' OR BLANK STATUS (SEE ABOVE)"</f>
        <v>AN 'INFO' OR BLANK STATUS (SEE ABOVE)</v>
      </c>
      <c r="L18" s="147"/>
      <c r="M18" s="147"/>
      <c r="N18" s="147"/>
      <c r="O18" s="147"/>
    </row>
    <row r="19" spans="1:15" s="155" customFormat="1" ht="14.4" x14ac:dyDescent="0.3">
      <c r="A19" s="148"/>
      <c r="B19" s="248">
        <v>6</v>
      </c>
      <c r="C19" s="249">
        <f>COUNTIF('Gen Test Cases'!AA:AA,B19)+COUNTIF('OL5 Test Cases'!AA:AA,B19)</f>
        <v>5</v>
      </c>
      <c r="D19" s="250">
        <f>COUNTIFS('Gen Test Cases'!AA:AA,B19,'Gen Test Cases'!I:I,$D$16)+COUNTIFS('OL5 Test Cases'!AA:AA,B19,'OL5 Test Cases'!J:J,$D$16)</f>
        <v>0</v>
      </c>
      <c r="E19" s="250">
        <f>COUNTIFS('Gen Test Cases'!AA:AA,B19,'Gen Test Cases'!I:I,$E$16)+COUNTIFS('OL5 Test Cases'!AA:AA,B19,'OL5 Test Cases'!J:J,$E$16)</f>
        <v>0</v>
      </c>
      <c r="F19" s="250">
        <f>COUNTIFS('Gen Test Cases'!AA:AA,B19,'Gen Test Cases'!I:I,$F$16)+COUNTIFS('OL5 Test Cases'!AA:AA,B19,'OL5 Test Cases'!J:J,$F$16)</f>
        <v>0</v>
      </c>
      <c r="G19" s="284">
        <v>100</v>
      </c>
      <c r="H19" s="138">
        <f t="shared" si="2"/>
        <v>500</v>
      </c>
      <c r="I19" s="138">
        <f t="shared" si="3"/>
        <v>0</v>
      </c>
      <c r="J19" s="138"/>
      <c r="K19" s="138"/>
      <c r="L19" s="147"/>
      <c r="M19" s="147"/>
      <c r="N19" s="147"/>
      <c r="O19" s="147"/>
    </row>
    <row r="20" spans="1:15" s="155" customFormat="1" ht="14.4" x14ac:dyDescent="0.3">
      <c r="A20" s="148"/>
      <c r="B20" s="248">
        <v>5</v>
      </c>
      <c r="C20" s="249">
        <f>COUNTIF('Gen Test Cases'!AA:AA,B20)+COUNTIF('OL5 Test Cases'!AA:AA,B20)</f>
        <v>124</v>
      </c>
      <c r="D20" s="250">
        <f>COUNTIFS('Gen Test Cases'!AA:AA,B20,'Gen Test Cases'!I:I,$D$16)+COUNTIFS('OL5 Test Cases'!AA:AA,B20,'OL5 Test Cases'!J:J,$D$16)</f>
        <v>0</v>
      </c>
      <c r="E20" s="250">
        <f>COUNTIFS('Gen Test Cases'!AA:AA,B20,'Gen Test Cases'!I:I,$E$16)+COUNTIFS('OL5 Test Cases'!AA:AA,B20,'OL5 Test Cases'!J:J,$E$16)</f>
        <v>0</v>
      </c>
      <c r="F20" s="250">
        <f>COUNTIFS('Gen Test Cases'!AA:AA,B20,'Gen Test Cases'!I:I,$F$16)+COUNTIFS('OL5 Test Cases'!AA:AA,B20,'OL5 Test Cases'!J:J,$F$16)</f>
        <v>0</v>
      </c>
      <c r="G20" s="284">
        <v>50</v>
      </c>
      <c r="H20" s="138">
        <f t="shared" si="2"/>
        <v>6200</v>
      </c>
      <c r="I20" s="138">
        <f t="shared" si="3"/>
        <v>0</v>
      </c>
      <c r="J20" s="147"/>
      <c r="K20" s="138"/>
      <c r="L20" s="147"/>
      <c r="M20" s="147"/>
      <c r="N20" s="147"/>
      <c r="O20" s="147"/>
    </row>
    <row r="21" spans="1:15" s="155" customFormat="1" ht="14.4" x14ac:dyDescent="0.3">
      <c r="A21" s="148"/>
      <c r="B21" s="248">
        <v>4</v>
      </c>
      <c r="C21" s="249">
        <f>COUNTIF('Gen Test Cases'!AA:AA,B21)+COUNTIF('OL5 Test Cases'!AA:AA,B21)</f>
        <v>40</v>
      </c>
      <c r="D21" s="250">
        <f>COUNTIFS('Gen Test Cases'!AA:AA,B21,'Gen Test Cases'!I:I,$D$16)+COUNTIFS('OL5 Test Cases'!AA:AA,B21,'OL5 Test Cases'!J:J,$D$16)</f>
        <v>0</v>
      </c>
      <c r="E21" s="250">
        <f>COUNTIFS('Gen Test Cases'!AA:AA,B21,'Gen Test Cases'!I:I,$E$16)+COUNTIFS('OL5 Test Cases'!AA:AA,B21,'OL5 Test Cases'!J:J,$E$16)</f>
        <v>0</v>
      </c>
      <c r="F21" s="250">
        <f>COUNTIFS('Gen Test Cases'!AA:AA,B21,'Gen Test Cases'!I:I,$F$16)+COUNTIFS('OL5 Test Cases'!AA:AA,B21,'OL5 Test Cases'!J:J,$F$16)</f>
        <v>0</v>
      </c>
      <c r="G21" s="284">
        <v>10</v>
      </c>
      <c r="H21" s="138">
        <f t="shared" si="2"/>
        <v>400</v>
      </c>
      <c r="I21" s="138">
        <f t="shared" si="3"/>
        <v>0</v>
      </c>
      <c r="J21" s="288">
        <f>SUMPRODUCT(--ISERROR('Gen Test Cases'!AA4:AA21))+SUMPRODUCT(--ISERROR('OL5 Test Cases'!AA4:AA195))</f>
        <v>0</v>
      </c>
      <c r="K21" s="289" t="str">
        <f>"WARNING: THERE IS AT LEAST ONE TEST CASE WITH"</f>
        <v>WARNING: THERE IS AT LEAST ONE TEST CASE WITH</v>
      </c>
      <c r="L21" s="147"/>
      <c r="M21" s="147"/>
      <c r="N21" s="147"/>
      <c r="O21" s="147"/>
    </row>
    <row r="22" spans="1:15" s="155" customFormat="1" ht="14.4" x14ac:dyDescent="0.3">
      <c r="A22" s="148"/>
      <c r="B22" s="248">
        <v>3</v>
      </c>
      <c r="C22" s="249">
        <f>COUNTIF('Gen Test Cases'!AA:AA,B22)+COUNTIF('OL5 Test Cases'!AA:AA,B22)</f>
        <v>2</v>
      </c>
      <c r="D22" s="250">
        <f>COUNTIFS('Gen Test Cases'!AA:AA,B22,'Gen Test Cases'!I:I,$D$16)+COUNTIFS('OL5 Test Cases'!AA:AA,B22,'OL5 Test Cases'!J:J,$D$16)</f>
        <v>0</v>
      </c>
      <c r="E22" s="250">
        <f>COUNTIFS('Gen Test Cases'!AA:AA,B22,'Gen Test Cases'!I:I,$E$16)+COUNTIFS('OL5 Test Cases'!AA:AA,B22,'OL5 Test Cases'!J:J,$E$16)</f>
        <v>0</v>
      </c>
      <c r="F22" s="250">
        <f>COUNTIFS('Gen Test Cases'!AA:AA,B22,'Gen Test Cases'!I:I,$F$16)+COUNTIFS('OL5 Test Cases'!AA:AA,B22,'OL5 Test Cases'!J:J,$F$16)</f>
        <v>0</v>
      </c>
      <c r="G22" s="284">
        <v>5</v>
      </c>
      <c r="H22" s="138">
        <f t="shared" si="2"/>
        <v>10</v>
      </c>
      <c r="I22" s="138">
        <f t="shared" si="3"/>
        <v>0</v>
      </c>
      <c r="J22" s="290"/>
      <c r="K22" s="289" t="str">
        <f>"MULTIPLE OR INVALID ISSUE CODES (SEE TEST CASES TABS)"</f>
        <v>MULTIPLE OR INVALID ISSUE CODES (SEE TEST CASES TABS)</v>
      </c>
      <c r="L22" s="147"/>
      <c r="M22" s="147"/>
      <c r="N22" s="147"/>
      <c r="O22" s="147"/>
    </row>
    <row r="23" spans="1:15" s="155" customFormat="1" ht="15.75" customHeight="1" x14ac:dyDescent="0.3">
      <c r="A23" s="148"/>
      <c r="B23" s="248">
        <v>2</v>
      </c>
      <c r="C23" s="249">
        <f>COUNTIF('Gen Test Cases'!AA:AA,B23)+COUNTIF('OL5 Test Cases'!AA:AA,B23)</f>
        <v>7</v>
      </c>
      <c r="D23" s="250">
        <f>COUNTIFS('Gen Test Cases'!AA:AA,B23,'Gen Test Cases'!I:I,$D$16)+COUNTIFS('OL5 Test Cases'!AA:AA,B23,'OL5 Test Cases'!J:J,$D$16)</f>
        <v>0</v>
      </c>
      <c r="E23" s="250">
        <f>COUNTIFS('Gen Test Cases'!AA:AA,B23,'Gen Test Cases'!I:I,$E$16)+COUNTIFS('OL5 Test Cases'!AA:AA,B23,'OL5 Test Cases'!J:J,$E$16)</f>
        <v>0</v>
      </c>
      <c r="F23" s="250">
        <f>COUNTIFS('Gen Test Cases'!AA:AA,B23,'Gen Test Cases'!I:I,$F$16)+COUNTIFS('OL5 Test Cases'!AA:AA,B23,'OL5 Test Cases'!J:J,$F$16)</f>
        <v>0</v>
      </c>
      <c r="G23" s="284">
        <v>2</v>
      </c>
      <c r="H23" s="138">
        <f t="shared" si="2"/>
        <v>14</v>
      </c>
      <c r="I23" s="138">
        <f t="shared" si="3"/>
        <v>0</v>
      </c>
      <c r="J23" s="138"/>
      <c r="K23" s="147"/>
      <c r="L23" s="147"/>
      <c r="M23" s="147"/>
      <c r="N23" s="147"/>
      <c r="O23" s="147"/>
    </row>
    <row r="24" spans="1:15" s="155" customFormat="1" ht="14.4" x14ac:dyDescent="0.3">
      <c r="A24" s="148"/>
      <c r="B24" s="248">
        <v>1</v>
      </c>
      <c r="C24" s="249">
        <f>COUNTIF('Gen Test Cases'!AA:AA,B24)+COUNTIF('OL5 Test Cases'!AA:AA,B24)</f>
        <v>5</v>
      </c>
      <c r="D24" s="250">
        <f>COUNTIFS('Gen Test Cases'!AA:AA,B24,'Gen Test Cases'!I:I,$D$16)+COUNTIFS('OL5 Test Cases'!AA:AA,B24,'OL5 Test Cases'!J:J,$D$16)</f>
        <v>0</v>
      </c>
      <c r="E24" s="250">
        <f>COUNTIFS('Gen Test Cases'!AA:AA,B24,'Gen Test Cases'!I:I,$E$16)+COUNTIFS('OL5 Test Cases'!AA:AA,B24,'OL5 Test Cases'!J:J,$E$16)</f>
        <v>0</v>
      </c>
      <c r="F24" s="250">
        <f>COUNTIFS('Gen Test Cases'!AA:AA,B24,'Gen Test Cases'!I:I,$F$16)+COUNTIFS('OL5 Test Cases'!AA:AA,B24,'OL5 Test Cases'!J:J,$F$16)</f>
        <v>0</v>
      </c>
      <c r="G24" s="284">
        <v>1</v>
      </c>
      <c r="H24" s="138">
        <f t="shared" si="2"/>
        <v>5</v>
      </c>
      <c r="I24" s="138">
        <f t="shared" si="3"/>
        <v>0</v>
      </c>
      <c r="J24" s="138"/>
      <c r="K24" s="147"/>
      <c r="L24" s="147"/>
      <c r="M24" s="147"/>
      <c r="N24" s="147"/>
      <c r="O24" s="147"/>
    </row>
    <row r="25" spans="1:15" s="155" customFormat="1" ht="14.4" hidden="1" x14ac:dyDescent="0.3">
      <c r="A25" s="148"/>
      <c r="B25" s="219" t="s">
        <v>2234</v>
      </c>
      <c r="C25" s="221"/>
      <c r="D25" s="285">
        <f>SUM(I17:I24)/SUM(H17:H24)*100</f>
        <v>0</v>
      </c>
      <c r="E25" s="138"/>
      <c r="F25" s="138"/>
      <c r="G25" s="138"/>
      <c r="H25" s="138"/>
      <c r="I25" s="138"/>
      <c r="J25" s="138"/>
      <c r="K25" s="147"/>
      <c r="L25" s="147"/>
      <c r="M25" s="147"/>
      <c r="N25" s="147"/>
      <c r="O25" s="147"/>
    </row>
    <row r="26" spans="1:15" s="155" customFormat="1" ht="14.4" x14ac:dyDescent="0.3">
      <c r="A26" s="152"/>
      <c r="B26" s="153"/>
      <c r="C26" s="153"/>
      <c r="D26" s="153"/>
      <c r="E26" s="153"/>
      <c r="F26" s="153"/>
      <c r="G26" s="153"/>
      <c r="H26" s="153"/>
      <c r="I26" s="153"/>
      <c r="J26" s="153"/>
      <c r="K26" s="186"/>
      <c r="L26" s="186"/>
      <c r="M26" s="186"/>
      <c r="N26" s="186"/>
      <c r="O26" s="186"/>
    </row>
    <row r="27" spans="1:15" s="183" customFormat="1" ht="14.4" x14ac:dyDescent="0.3">
      <c r="A27" s="145"/>
      <c r="B27" s="146"/>
      <c r="C27" s="146"/>
      <c r="D27" s="146"/>
      <c r="E27" s="146"/>
      <c r="F27" s="146"/>
      <c r="G27" s="146"/>
      <c r="H27" s="146"/>
      <c r="I27" s="146"/>
      <c r="J27" s="146"/>
      <c r="K27" s="146"/>
      <c r="L27" s="146"/>
      <c r="M27" s="146"/>
      <c r="N27" s="146"/>
      <c r="O27" s="146"/>
    </row>
    <row r="28" spans="1:15" s="183" customFormat="1" ht="14.4" x14ac:dyDescent="0.3">
      <c r="A28" s="156"/>
      <c r="B28" s="157" t="s">
        <v>2243</v>
      </c>
      <c r="C28" s="158"/>
      <c r="D28" s="158"/>
      <c r="E28" s="158"/>
      <c r="F28" s="158"/>
      <c r="G28" s="159"/>
      <c r="H28" s="138"/>
      <c r="I28" s="138"/>
      <c r="J28" s="138"/>
      <c r="K28" s="138"/>
      <c r="L28" s="138"/>
      <c r="M28" s="138"/>
      <c r="N28" s="138"/>
      <c r="O28" s="138"/>
    </row>
    <row r="29" spans="1:15" s="183" customFormat="1" ht="14.4" x14ac:dyDescent="0.3">
      <c r="A29" s="156"/>
      <c r="B29" s="180" t="s">
        <v>2244</v>
      </c>
      <c r="C29" s="181"/>
      <c r="D29" s="181"/>
      <c r="E29" s="181"/>
      <c r="F29" s="181"/>
      <c r="G29" s="182"/>
      <c r="H29" s="138"/>
      <c r="I29" s="138"/>
      <c r="J29" s="138"/>
      <c r="K29" s="138"/>
      <c r="L29" s="138"/>
      <c r="M29" s="138"/>
      <c r="N29" s="138"/>
      <c r="O29" s="138"/>
    </row>
    <row r="30" spans="1:15" s="183" customFormat="1" ht="14.4" x14ac:dyDescent="0.3">
      <c r="A30" s="149" t="s">
        <v>909</v>
      </c>
      <c r="B30" s="176" t="s">
        <v>910</v>
      </c>
      <c r="C30" s="177"/>
      <c r="D30" s="178"/>
      <c r="E30" s="178"/>
      <c r="F30" s="178"/>
      <c r="G30" s="179"/>
      <c r="H30" s="138"/>
      <c r="I30" s="138"/>
      <c r="J30" s="138"/>
      <c r="K30" s="162" t="s">
        <v>2223</v>
      </c>
      <c r="L30" s="163"/>
      <c r="M30" s="163"/>
      <c r="N30" s="163"/>
      <c r="O30" s="164"/>
    </row>
    <row r="31" spans="1:15" s="183" customFormat="1" ht="39.6" x14ac:dyDescent="0.3">
      <c r="A31" s="184" t="s">
        <v>2295</v>
      </c>
      <c r="B31" s="165" t="s">
        <v>2224</v>
      </c>
      <c r="C31" s="166" t="s">
        <v>2225</v>
      </c>
      <c r="D31" s="166" t="s">
        <v>2226</v>
      </c>
      <c r="E31" s="166" t="s">
        <v>914</v>
      </c>
      <c r="F31" s="166" t="s">
        <v>2227</v>
      </c>
      <c r="G31" s="167" t="s">
        <v>2228</v>
      </c>
      <c r="H31" s="138"/>
      <c r="I31" s="138"/>
      <c r="J31" s="138"/>
      <c r="K31" s="168" t="s">
        <v>908</v>
      </c>
      <c r="L31" s="41"/>
      <c r="M31" s="169" t="s">
        <v>905</v>
      </c>
      <c r="N31" s="169" t="s">
        <v>906</v>
      </c>
      <c r="O31" s="170" t="s">
        <v>907</v>
      </c>
    </row>
    <row r="32" spans="1:15" s="183" customFormat="1" ht="14.4" x14ac:dyDescent="0.3">
      <c r="A32" s="149"/>
      <c r="B32" s="286">
        <f>COUNTIF('Gen Test Cases'!I3:I21,"Pass")+COUNTIF('OL6 Test Cases'!J3:J180,"Pass")</f>
        <v>0</v>
      </c>
      <c r="C32" s="287">
        <f>COUNTIF('Gen Test Cases'!I3:I21,"Fail")+COUNTIF('OL6 Test Cases'!J3:J180,"Fail")</f>
        <v>0</v>
      </c>
      <c r="D32" s="286">
        <f>COUNTIF('Gen Test Cases'!I3:I21,"Info")+COUNTIF('OL6 Test Cases'!J3:J180,"Info")</f>
        <v>0</v>
      </c>
      <c r="E32" s="287">
        <f>COUNTIF('Gen Test Cases'!I3:I21,"N/A")+COUNTIF('OL6 Test Cases'!J3:J180,"N/A")</f>
        <v>0</v>
      </c>
      <c r="F32" s="286">
        <f>B32+C32</f>
        <v>0</v>
      </c>
      <c r="G32" s="295">
        <f>D44/100</f>
        <v>0</v>
      </c>
      <c r="H32" s="138"/>
      <c r="I32" s="138"/>
      <c r="J32" s="138"/>
      <c r="K32" s="187" t="s">
        <v>2229</v>
      </c>
      <c r="L32" s="188"/>
      <c r="M32" s="171">
        <f>COUNTA('Gen Test Cases'!I3:I21)+COUNTA('OL6 Test Cases'!J3:J180)</f>
        <v>0</v>
      </c>
      <c r="N32" s="171">
        <f>O32-M32</f>
        <v>173</v>
      </c>
      <c r="O32" s="172">
        <f>COUNTA('Gen Test Cases'!A3:A21)+COUNTA('OL6 Test Cases'!A3:A180)</f>
        <v>173</v>
      </c>
    </row>
    <row r="33" spans="1:15" s="183" customFormat="1" ht="14.4" x14ac:dyDescent="0.3">
      <c r="A33" s="149"/>
      <c r="B33" s="185"/>
      <c r="C33" s="147"/>
      <c r="D33" s="147"/>
      <c r="E33" s="147"/>
      <c r="F33" s="147"/>
      <c r="G33" s="147"/>
      <c r="H33" s="138"/>
      <c r="I33" s="138"/>
      <c r="J33" s="138"/>
      <c r="K33" s="150"/>
      <c r="L33" s="150"/>
      <c r="M33" s="150"/>
      <c r="N33" s="150"/>
      <c r="O33" s="150"/>
    </row>
    <row r="34" spans="1:15" s="183" customFormat="1" ht="14.4" x14ac:dyDescent="0.3">
      <c r="A34" s="149"/>
      <c r="B34" s="160" t="s">
        <v>2230</v>
      </c>
      <c r="C34" s="161"/>
      <c r="D34" s="161"/>
      <c r="E34" s="161"/>
      <c r="F34" s="161"/>
      <c r="G34" s="173"/>
      <c r="H34" s="138"/>
      <c r="I34" s="138"/>
      <c r="J34" s="138"/>
      <c r="K34" s="150"/>
      <c r="L34" s="150"/>
      <c r="M34" s="150"/>
      <c r="N34" s="150"/>
      <c r="O34" s="150"/>
    </row>
    <row r="35" spans="1:15" s="183" customFormat="1" ht="14.4" x14ac:dyDescent="0.3">
      <c r="A35" s="148"/>
      <c r="B35" s="174" t="s">
        <v>2231</v>
      </c>
      <c r="C35" s="174" t="s">
        <v>2232</v>
      </c>
      <c r="D35" s="174" t="s">
        <v>911</v>
      </c>
      <c r="E35" s="174" t="s">
        <v>912</v>
      </c>
      <c r="F35" s="174" t="s">
        <v>914</v>
      </c>
      <c r="G35" s="174" t="s">
        <v>2233</v>
      </c>
      <c r="H35" s="175" t="s">
        <v>2289</v>
      </c>
      <c r="I35" s="175" t="s">
        <v>2290</v>
      </c>
      <c r="J35" s="138"/>
      <c r="K35" s="151"/>
      <c r="L35" s="151"/>
      <c r="M35" s="151"/>
      <c r="N35" s="151"/>
      <c r="O35" s="151"/>
    </row>
    <row r="36" spans="1:15" s="183" customFormat="1" ht="14.4" x14ac:dyDescent="0.3">
      <c r="A36" s="148"/>
      <c r="B36" s="248">
        <v>8</v>
      </c>
      <c r="C36" s="249">
        <f>COUNTIF('Gen Test Cases'!AA:AA,B36)+COUNTIF('OL6 Test Cases'!AA:AA,B36)</f>
        <v>0</v>
      </c>
      <c r="D36" s="250">
        <f>COUNTIFS('Gen Test Cases'!AA:AA,B36,'Gen Test Cases'!I:I,$D$35)+COUNTIFS('OL6 Test Cases'!AA:AA,B36,'OL6 Test Cases'!J:J,$D$16)</f>
        <v>0</v>
      </c>
      <c r="E36" s="250">
        <f>COUNTIFS('Gen Test Cases'!AA:AA,B36,'Gen Test Cases'!I:I,$E$35)+COUNTIFS('OL6 Test Cases'!AA:AA,B36,'OL6 Test Cases'!J:J,$E$16)</f>
        <v>0</v>
      </c>
      <c r="F36" s="250">
        <f>COUNTIFS('Gen Test Cases'!AA:AA,B36,'Gen Test Cases'!I:I,$F$35)+COUNTIFS('OL6 Test Cases'!AA:AA,B36,'OL6 Test Cases'!J:J,$F$16)</f>
        <v>0</v>
      </c>
      <c r="G36" s="284">
        <v>1500</v>
      </c>
      <c r="H36" s="291">
        <f t="shared" ref="H36" si="4">(C36-F36)*(G36)</f>
        <v>0</v>
      </c>
      <c r="I36" s="291">
        <f t="shared" ref="I36" si="5">D36*G36</f>
        <v>0</v>
      </c>
      <c r="J36" s="288">
        <f>D32+N32</f>
        <v>173</v>
      </c>
      <c r="K36" s="289" t="str">
        <f>"WARNING: THERE IS AT LEAST ONE TEST CASE WITH"</f>
        <v>WARNING: THERE IS AT LEAST ONE TEST CASE WITH</v>
      </c>
      <c r="L36" s="147"/>
      <c r="M36" s="147"/>
      <c r="N36" s="147"/>
      <c r="O36" s="147"/>
    </row>
    <row r="37" spans="1:15" s="183" customFormat="1" ht="14.4" x14ac:dyDescent="0.3">
      <c r="A37" s="148"/>
      <c r="B37" s="248">
        <v>7</v>
      </c>
      <c r="C37" s="249">
        <f>COUNTIF('Gen Test Cases'!AA:AA,B37)+COUNTIF('OL6 Test Cases'!AA:AA,B37)</f>
        <v>4</v>
      </c>
      <c r="D37" s="250">
        <f>COUNTIFS('Gen Test Cases'!AA:AA,B37,'Gen Test Cases'!I:I,$D$35)+COUNTIFS('OL6 Test Cases'!AA:AA,B37,'OL6 Test Cases'!J:J,$D$16)</f>
        <v>0</v>
      </c>
      <c r="E37" s="250">
        <f>COUNTIFS('Gen Test Cases'!AA:AA,B37,'Gen Test Cases'!I:I,$E$35)+COUNTIFS('OL6 Test Cases'!AA:AA,B37,'OL6 Test Cases'!J:J,$E$16)</f>
        <v>0</v>
      </c>
      <c r="F37" s="250">
        <f>COUNTIFS('Gen Test Cases'!AA:AA,B37,'Gen Test Cases'!I:I,$F$35)+COUNTIFS('OL6 Test Cases'!AA:AA,B37,'OL6 Test Cases'!J:J,$F$16)</f>
        <v>0</v>
      </c>
      <c r="G37" s="284">
        <v>750</v>
      </c>
      <c r="H37" s="291">
        <f t="shared" ref="H37:H43" si="6">(C37-F37)*(G37)</f>
        <v>3000</v>
      </c>
      <c r="I37" s="291">
        <f t="shared" ref="I37:I43" si="7">D37*G37</f>
        <v>0</v>
      </c>
      <c r="J37" s="147"/>
      <c r="K37" s="289" t="str">
        <f>"AN 'INFO' OR BLANK STATUS (SEE ABOVE)"</f>
        <v>AN 'INFO' OR BLANK STATUS (SEE ABOVE)</v>
      </c>
      <c r="L37" s="147"/>
      <c r="M37" s="147"/>
      <c r="N37" s="147"/>
      <c r="O37" s="147"/>
    </row>
    <row r="38" spans="1:15" s="183" customFormat="1" ht="14.4" x14ac:dyDescent="0.3">
      <c r="A38" s="148"/>
      <c r="B38" s="248">
        <v>6</v>
      </c>
      <c r="C38" s="249">
        <f>COUNTIF('Gen Test Cases'!AA:AA,B38)+COUNTIF('OL6 Test Cases'!AA:AA,B38)</f>
        <v>5</v>
      </c>
      <c r="D38" s="250">
        <f>COUNTIFS('Gen Test Cases'!AA:AA,B38,'Gen Test Cases'!I:I,$D$35)+COUNTIFS('OL6 Test Cases'!AA:AA,B38,'OL6 Test Cases'!J:J,$D$16)</f>
        <v>0</v>
      </c>
      <c r="E38" s="250">
        <f>COUNTIFS('Gen Test Cases'!AA:AA,B38,'Gen Test Cases'!I:I,$E$35)+COUNTIFS('OL6 Test Cases'!AA:AA,B38,'OL6 Test Cases'!J:J,$E$16)</f>
        <v>0</v>
      </c>
      <c r="F38" s="250">
        <f>COUNTIFS('Gen Test Cases'!AA:AA,B38,'Gen Test Cases'!I:I,$F$35)+COUNTIFS('OL6 Test Cases'!AA:AA,B38,'OL6 Test Cases'!J:J,$F$16)</f>
        <v>0</v>
      </c>
      <c r="G38" s="284">
        <v>100</v>
      </c>
      <c r="H38" s="291">
        <f t="shared" si="6"/>
        <v>500</v>
      </c>
      <c r="I38" s="291">
        <f t="shared" si="7"/>
        <v>0</v>
      </c>
      <c r="J38" s="138"/>
      <c r="K38" s="138"/>
      <c r="L38" s="147"/>
      <c r="M38" s="147"/>
      <c r="N38" s="147"/>
      <c r="O38" s="147"/>
    </row>
    <row r="39" spans="1:15" s="183" customFormat="1" ht="14.4" x14ac:dyDescent="0.3">
      <c r="A39" s="148"/>
      <c r="B39" s="248">
        <v>5</v>
      </c>
      <c r="C39" s="249">
        <f>COUNTIF('Gen Test Cases'!AA:AA,B39)+COUNTIF('OL6 Test Cases'!AA:AA,B39)</f>
        <v>113</v>
      </c>
      <c r="D39" s="250">
        <f>COUNTIFS('Gen Test Cases'!AA:AA,B39,'Gen Test Cases'!I:I,$D$35)+COUNTIFS('OL6 Test Cases'!AA:AA,B39,'OL6 Test Cases'!J:J,$D$16)</f>
        <v>0</v>
      </c>
      <c r="E39" s="250">
        <f>COUNTIFS('Gen Test Cases'!AA:AA,B39,'Gen Test Cases'!I:I,$E$35)+COUNTIFS('OL6 Test Cases'!AA:AA,B39,'OL6 Test Cases'!J:J,$E$16)</f>
        <v>0</v>
      </c>
      <c r="F39" s="250">
        <f>COUNTIFS('Gen Test Cases'!AA:AA,B39,'Gen Test Cases'!I:I,$F$35)+COUNTIFS('OL6 Test Cases'!AA:AA,B39,'OL6 Test Cases'!J:J,$F$16)</f>
        <v>0</v>
      </c>
      <c r="G39" s="284">
        <v>50</v>
      </c>
      <c r="H39" s="291">
        <f t="shared" si="6"/>
        <v>5650</v>
      </c>
      <c r="I39" s="291">
        <f t="shared" si="7"/>
        <v>0</v>
      </c>
      <c r="J39" s="147"/>
      <c r="K39" s="138"/>
      <c r="L39" s="147"/>
      <c r="M39" s="147"/>
      <c r="N39" s="147"/>
      <c r="O39" s="147"/>
    </row>
    <row r="40" spans="1:15" s="183" customFormat="1" ht="14.4" x14ac:dyDescent="0.3">
      <c r="A40" s="148"/>
      <c r="B40" s="248">
        <v>4</v>
      </c>
      <c r="C40" s="249">
        <f>COUNTIF('Gen Test Cases'!AA:AA,B40)+COUNTIF('OL6 Test Cases'!AA:AA,B40)</f>
        <v>38</v>
      </c>
      <c r="D40" s="250">
        <f>COUNTIFS('Gen Test Cases'!AA:AA,B40,'Gen Test Cases'!I:I,$D$35)+COUNTIFS('OL6 Test Cases'!AA:AA,B40,'OL6 Test Cases'!J:J,$D$16)</f>
        <v>0</v>
      </c>
      <c r="E40" s="250">
        <f>COUNTIFS('Gen Test Cases'!AA:AA,B40,'Gen Test Cases'!I:I,$E$35)+COUNTIFS('OL6 Test Cases'!AA:AA,B40,'OL6 Test Cases'!J:J,$E$16)</f>
        <v>0</v>
      </c>
      <c r="F40" s="250">
        <f>COUNTIFS('Gen Test Cases'!AA:AA,B40,'Gen Test Cases'!I:I,$F$35)+COUNTIFS('OL6 Test Cases'!AA:AA,B40,'OL6 Test Cases'!J:J,$F$16)</f>
        <v>0</v>
      </c>
      <c r="G40" s="284">
        <v>10</v>
      </c>
      <c r="H40" s="291">
        <f t="shared" si="6"/>
        <v>380</v>
      </c>
      <c r="I40" s="291">
        <f t="shared" si="7"/>
        <v>0</v>
      </c>
      <c r="J40" s="288">
        <f>SUMPRODUCT(--ISERROR('Gen Test Cases'!AA4:AA21))+SUMPRODUCT(--ISERROR('OL6 Test Cases'!AA4:AA180))</f>
        <v>0</v>
      </c>
      <c r="K40" s="289" t="str">
        <f>"WARNING: THERE IS AT LEAST ONE TEST CASE WITH"</f>
        <v>WARNING: THERE IS AT LEAST ONE TEST CASE WITH</v>
      </c>
      <c r="L40" s="147"/>
      <c r="M40" s="147"/>
      <c r="N40" s="147"/>
      <c r="O40" s="147"/>
    </row>
    <row r="41" spans="1:15" s="183" customFormat="1" ht="14.4" x14ac:dyDescent="0.3">
      <c r="A41" s="148"/>
      <c r="B41" s="248">
        <v>3</v>
      </c>
      <c r="C41" s="249">
        <f>COUNTIF('Gen Test Cases'!AA:AA,B41)+COUNTIF('OL6 Test Cases'!AA:AA,B41)</f>
        <v>2</v>
      </c>
      <c r="D41" s="250">
        <f>COUNTIFS('Gen Test Cases'!AA:AA,B41,'Gen Test Cases'!I:I,$D$35)+COUNTIFS('OL6 Test Cases'!AA:AA,B41,'OL6 Test Cases'!J:J,$D$16)</f>
        <v>0</v>
      </c>
      <c r="E41" s="250">
        <f>COUNTIFS('Gen Test Cases'!AA:AA,B41,'Gen Test Cases'!I:I,$E$35)+COUNTIFS('OL6 Test Cases'!AA:AA,B41,'OL6 Test Cases'!J:J,$E$16)</f>
        <v>0</v>
      </c>
      <c r="F41" s="250">
        <f>COUNTIFS('Gen Test Cases'!AA:AA,B41,'Gen Test Cases'!I:I,$F$35)+COUNTIFS('OL6 Test Cases'!AA:AA,B41,'OL6 Test Cases'!J:J,$F$16)</f>
        <v>0</v>
      </c>
      <c r="G41" s="284">
        <v>5</v>
      </c>
      <c r="H41" s="291">
        <f t="shared" si="6"/>
        <v>10</v>
      </c>
      <c r="I41" s="291">
        <f t="shared" si="7"/>
        <v>0</v>
      </c>
      <c r="J41" s="290"/>
      <c r="K41" s="289" t="str">
        <f>"MULTIPLE OR INVALID ISSUE CODES (SEE TEST CASES TABS)"</f>
        <v>MULTIPLE OR INVALID ISSUE CODES (SEE TEST CASES TABS)</v>
      </c>
      <c r="L41" s="147"/>
      <c r="M41" s="147"/>
      <c r="N41" s="147"/>
      <c r="O41" s="147"/>
    </row>
    <row r="42" spans="1:15" s="183" customFormat="1" ht="14.4" x14ac:dyDescent="0.3">
      <c r="A42" s="148"/>
      <c r="B42" s="248">
        <v>2</v>
      </c>
      <c r="C42" s="249">
        <f>COUNTIF('Gen Test Cases'!AA:AA,B42)+COUNTIF('OL6 Test Cases'!AA:AA,B42)</f>
        <v>6</v>
      </c>
      <c r="D42" s="250">
        <f>COUNTIFS('Gen Test Cases'!AA:AA,B42,'Gen Test Cases'!I:I,$D$35)+COUNTIFS('OL6 Test Cases'!AA:AA,B42,'OL6 Test Cases'!J:J,$D$16)</f>
        <v>0</v>
      </c>
      <c r="E42" s="250">
        <f>COUNTIFS('Gen Test Cases'!AA:AA,B42,'Gen Test Cases'!I:I,$E$35)+COUNTIFS('OL6 Test Cases'!AA:AA,B42,'OL6 Test Cases'!J:J,$E$16)</f>
        <v>0</v>
      </c>
      <c r="F42" s="250">
        <f>COUNTIFS('Gen Test Cases'!AA:AA,B42,'Gen Test Cases'!I:I,$F$35)+COUNTIFS('OL6 Test Cases'!AA:AA,B42,'OL6 Test Cases'!J:J,$F$16)</f>
        <v>0</v>
      </c>
      <c r="G42" s="284">
        <v>2</v>
      </c>
      <c r="H42" s="291">
        <f t="shared" si="6"/>
        <v>12</v>
      </c>
      <c r="I42" s="291">
        <f t="shared" si="7"/>
        <v>0</v>
      </c>
      <c r="J42" s="138"/>
      <c r="K42" s="147"/>
      <c r="L42" s="147"/>
      <c r="M42" s="147"/>
      <c r="N42" s="147"/>
      <c r="O42" s="147"/>
    </row>
    <row r="43" spans="1:15" s="183" customFormat="1" ht="14.4" x14ac:dyDescent="0.3">
      <c r="A43" s="148"/>
      <c r="B43" s="248">
        <v>1</v>
      </c>
      <c r="C43" s="249">
        <f>COUNTIF('Gen Test Cases'!AA:AA,B43)+COUNTIF('OL6 Test Cases'!AA:AA,B43)</f>
        <v>5</v>
      </c>
      <c r="D43" s="250">
        <f>COUNTIFS('Gen Test Cases'!AA:AA,B43,'Gen Test Cases'!I:I,$D$35)+COUNTIFS('OL6 Test Cases'!AA:AA,B43,'OL6 Test Cases'!J:J,$D$16)</f>
        <v>0</v>
      </c>
      <c r="E43" s="250">
        <f>COUNTIFS('Gen Test Cases'!AA:AA,B43,'Gen Test Cases'!I:I,$E$35)+COUNTIFS('OL6 Test Cases'!AA:AA,B43,'OL6 Test Cases'!J:J,$E$16)</f>
        <v>0</v>
      </c>
      <c r="F43" s="250">
        <f>COUNTIFS('Gen Test Cases'!AA:AA,B43,'Gen Test Cases'!I:I,$F$35)+COUNTIFS('OL6 Test Cases'!AA:AA,B43,'OL6 Test Cases'!J:J,$F$16)</f>
        <v>0</v>
      </c>
      <c r="G43" s="251">
        <v>1</v>
      </c>
      <c r="H43" s="291">
        <f t="shared" si="6"/>
        <v>5</v>
      </c>
      <c r="I43" s="291">
        <f t="shared" si="7"/>
        <v>0</v>
      </c>
      <c r="J43" s="138"/>
      <c r="K43" s="147"/>
      <c r="L43" s="147"/>
      <c r="M43" s="147"/>
      <c r="N43" s="147"/>
      <c r="O43" s="147"/>
    </row>
    <row r="44" spans="1:15" s="183" customFormat="1" ht="14.4" hidden="1" x14ac:dyDescent="0.3">
      <c r="A44" s="148"/>
      <c r="B44" s="219" t="s">
        <v>2234</v>
      </c>
      <c r="C44" s="220"/>
      <c r="D44" s="285">
        <f>SUM(I36:I43)/SUM(H36:H43)*100</f>
        <v>0</v>
      </c>
      <c r="E44" s="138"/>
      <c r="F44" s="138"/>
      <c r="G44" s="138"/>
      <c r="H44" s="138"/>
      <c r="I44" s="138"/>
      <c r="J44" s="138"/>
      <c r="K44" s="147"/>
      <c r="L44" s="147"/>
      <c r="M44" s="147"/>
      <c r="N44" s="147"/>
      <c r="O44" s="147"/>
    </row>
  </sheetData>
  <sheetProtection sheet="1" objects="1" scenarios="1"/>
  <conditionalFormatting sqref="D13">
    <cfRule type="cellIs" dxfId="93" priority="10" stopIfTrue="1" operator="greaterThan">
      <formula>0</formula>
    </cfRule>
  </conditionalFormatting>
  <conditionalFormatting sqref="N13">
    <cfRule type="cellIs" dxfId="92" priority="8" stopIfTrue="1" operator="greaterThan">
      <formula>0</formula>
    </cfRule>
    <cfRule type="cellIs" dxfId="91" priority="9" stopIfTrue="1" operator="lessThan">
      <formula>0</formula>
    </cfRule>
  </conditionalFormatting>
  <conditionalFormatting sqref="K17:K18">
    <cfRule type="expression" dxfId="90" priority="6" stopIfTrue="1">
      <formula>$J$17=0</formula>
    </cfRule>
  </conditionalFormatting>
  <conditionalFormatting sqref="K21:K22">
    <cfRule type="expression" dxfId="89" priority="7" stopIfTrue="1">
      <formula>$J$21=0</formula>
    </cfRule>
  </conditionalFormatting>
  <conditionalFormatting sqref="K36:K37">
    <cfRule type="expression" dxfId="88" priority="4" stopIfTrue="1">
      <formula>$J$36=0</formula>
    </cfRule>
  </conditionalFormatting>
  <conditionalFormatting sqref="K40:K41">
    <cfRule type="expression" dxfId="87" priority="5" stopIfTrue="1">
      <formula>$J$40=0</formula>
    </cfRule>
  </conditionalFormatting>
  <conditionalFormatting sqref="D32">
    <cfRule type="cellIs" dxfId="86" priority="3" stopIfTrue="1" operator="greaterThan">
      <formula>0</formula>
    </cfRule>
  </conditionalFormatting>
  <conditionalFormatting sqref="N32">
    <cfRule type="cellIs" dxfId="85" priority="1" stopIfTrue="1" operator="greaterThan">
      <formula>0</formula>
    </cfRule>
    <cfRule type="cellIs" dxfId="84" priority="2"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zoomScale="80" zoomScaleNormal="80" workbookViewId="0">
      <selection activeCell="A3" sqref="A3:N17"/>
    </sheetView>
  </sheetViews>
  <sheetFormatPr defaultColWidth="18.77734375" defaultRowHeight="12.75" customHeight="1" x14ac:dyDescent="0.3"/>
  <cols>
    <col min="1" max="13" width="11.44140625" style="46" customWidth="1"/>
    <col min="14" max="14" width="9.109375" style="46" customWidth="1"/>
    <col min="15" max="16384" width="18.77734375" style="50"/>
  </cols>
  <sheetData>
    <row r="1" spans="1:14" ht="14.4" x14ac:dyDescent="0.3">
      <c r="A1" s="43" t="s">
        <v>917</v>
      </c>
      <c r="B1" s="44"/>
      <c r="C1" s="44"/>
      <c r="D1" s="44"/>
      <c r="E1" s="44"/>
      <c r="F1" s="44"/>
      <c r="G1" s="44"/>
      <c r="H1" s="44"/>
      <c r="I1" s="44"/>
      <c r="J1" s="44"/>
      <c r="K1" s="44"/>
      <c r="L1" s="44"/>
      <c r="M1" s="44"/>
      <c r="N1" s="45"/>
    </row>
    <row r="2" spans="1:14" ht="12.75" customHeight="1" x14ac:dyDescent="0.3">
      <c r="A2" s="107" t="s">
        <v>918</v>
      </c>
      <c r="B2" s="108"/>
      <c r="C2" s="108"/>
      <c r="D2" s="108"/>
      <c r="E2" s="108"/>
      <c r="F2" s="108"/>
      <c r="G2" s="108"/>
      <c r="H2" s="108"/>
      <c r="I2" s="108"/>
      <c r="J2" s="108"/>
      <c r="K2" s="108"/>
      <c r="L2" s="108"/>
      <c r="M2" s="108"/>
      <c r="N2" s="109"/>
    </row>
    <row r="3" spans="1:14" s="51" customFormat="1" ht="12.75" customHeight="1" x14ac:dyDescent="0.25">
      <c r="A3" s="299" t="s">
        <v>2309</v>
      </c>
      <c r="B3" s="300"/>
      <c r="C3" s="300"/>
      <c r="D3" s="300"/>
      <c r="E3" s="300"/>
      <c r="F3" s="300"/>
      <c r="G3" s="300"/>
      <c r="H3" s="300"/>
      <c r="I3" s="300"/>
      <c r="J3" s="300"/>
      <c r="K3" s="300"/>
      <c r="L3" s="300"/>
      <c r="M3" s="300"/>
      <c r="N3" s="301"/>
    </row>
    <row r="4" spans="1:14" s="51" customFormat="1" ht="13.2" x14ac:dyDescent="0.25">
      <c r="A4" s="323"/>
      <c r="B4" s="324"/>
      <c r="C4" s="324"/>
      <c r="D4" s="324"/>
      <c r="E4" s="324"/>
      <c r="F4" s="324"/>
      <c r="G4" s="324"/>
      <c r="H4" s="324"/>
      <c r="I4" s="324"/>
      <c r="J4" s="324"/>
      <c r="K4" s="324"/>
      <c r="L4" s="324"/>
      <c r="M4" s="324"/>
      <c r="N4" s="325"/>
    </row>
    <row r="5" spans="1:14" s="51" customFormat="1" ht="13.2" x14ac:dyDescent="0.25">
      <c r="A5" s="323"/>
      <c r="B5" s="324"/>
      <c r="C5" s="324"/>
      <c r="D5" s="324"/>
      <c r="E5" s="324"/>
      <c r="F5" s="324"/>
      <c r="G5" s="324"/>
      <c r="H5" s="324"/>
      <c r="I5" s="324"/>
      <c r="J5" s="324"/>
      <c r="K5" s="324"/>
      <c r="L5" s="324"/>
      <c r="M5" s="324"/>
      <c r="N5" s="325"/>
    </row>
    <row r="6" spans="1:14" s="51" customFormat="1" ht="13.2" x14ac:dyDescent="0.25">
      <c r="A6" s="323"/>
      <c r="B6" s="324"/>
      <c r="C6" s="324"/>
      <c r="D6" s="324"/>
      <c r="E6" s="324"/>
      <c r="F6" s="324"/>
      <c r="G6" s="324"/>
      <c r="H6" s="324"/>
      <c r="I6" s="324"/>
      <c r="J6" s="324"/>
      <c r="K6" s="324"/>
      <c r="L6" s="324"/>
      <c r="M6" s="324"/>
      <c r="N6" s="325"/>
    </row>
    <row r="7" spans="1:14" s="51" customFormat="1" ht="13.2" x14ac:dyDescent="0.25">
      <c r="A7" s="323"/>
      <c r="B7" s="324"/>
      <c r="C7" s="324"/>
      <c r="D7" s="324"/>
      <c r="E7" s="324"/>
      <c r="F7" s="324"/>
      <c r="G7" s="324"/>
      <c r="H7" s="324"/>
      <c r="I7" s="324"/>
      <c r="J7" s="324"/>
      <c r="K7" s="324"/>
      <c r="L7" s="324"/>
      <c r="M7" s="324"/>
      <c r="N7" s="325"/>
    </row>
    <row r="8" spans="1:14" s="51" customFormat="1" ht="13.2" x14ac:dyDescent="0.25">
      <c r="A8" s="323"/>
      <c r="B8" s="324"/>
      <c r="C8" s="324"/>
      <c r="D8" s="324"/>
      <c r="E8" s="324"/>
      <c r="F8" s="324"/>
      <c r="G8" s="324"/>
      <c r="H8" s="324"/>
      <c r="I8" s="324"/>
      <c r="J8" s="324"/>
      <c r="K8" s="324"/>
      <c r="L8" s="324"/>
      <c r="M8" s="324"/>
      <c r="N8" s="325"/>
    </row>
    <row r="9" spans="1:14" s="51" customFormat="1" ht="13.2" x14ac:dyDescent="0.25">
      <c r="A9" s="323"/>
      <c r="B9" s="324"/>
      <c r="C9" s="324"/>
      <c r="D9" s="324"/>
      <c r="E9" s="324"/>
      <c r="F9" s="324"/>
      <c r="G9" s="324"/>
      <c r="H9" s="324"/>
      <c r="I9" s="324"/>
      <c r="J9" s="324"/>
      <c r="K9" s="324"/>
      <c r="L9" s="324"/>
      <c r="M9" s="324"/>
      <c r="N9" s="325"/>
    </row>
    <row r="10" spans="1:14" s="51" customFormat="1" ht="13.2" x14ac:dyDescent="0.25">
      <c r="A10" s="323"/>
      <c r="B10" s="324"/>
      <c r="C10" s="324"/>
      <c r="D10" s="324"/>
      <c r="E10" s="324"/>
      <c r="F10" s="324"/>
      <c r="G10" s="324"/>
      <c r="H10" s="324"/>
      <c r="I10" s="324"/>
      <c r="J10" s="324"/>
      <c r="K10" s="324"/>
      <c r="L10" s="324"/>
      <c r="M10" s="324"/>
      <c r="N10" s="325"/>
    </row>
    <row r="11" spans="1:14" s="51" customFormat="1" ht="13.2" x14ac:dyDescent="0.25">
      <c r="A11" s="323"/>
      <c r="B11" s="324"/>
      <c r="C11" s="324"/>
      <c r="D11" s="324"/>
      <c r="E11" s="324"/>
      <c r="F11" s="324"/>
      <c r="G11" s="324"/>
      <c r="H11" s="324"/>
      <c r="I11" s="324"/>
      <c r="J11" s="324"/>
      <c r="K11" s="324"/>
      <c r="L11" s="324"/>
      <c r="M11" s="324"/>
      <c r="N11" s="325"/>
    </row>
    <row r="12" spans="1:14" s="51" customFormat="1" ht="13.2" x14ac:dyDescent="0.25">
      <c r="A12" s="323"/>
      <c r="B12" s="324"/>
      <c r="C12" s="324"/>
      <c r="D12" s="324"/>
      <c r="E12" s="324"/>
      <c r="F12" s="324"/>
      <c r="G12" s="324"/>
      <c r="H12" s="324"/>
      <c r="I12" s="324"/>
      <c r="J12" s="324"/>
      <c r="K12" s="324"/>
      <c r="L12" s="324"/>
      <c r="M12" s="324"/>
      <c r="N12" s="325"/>
    </row>
    <row r="13" spans="1:14" s="51" customFormat="1" ht="13.2" x14ac:dyDescent="0.25">
      <c r="A13" s="323"/>
      <c r="B13" s="324"/>
      <c r="C13" s="324"/>
      <c r="D13" s="324"/>
      <c r="E13" s="324"/>
      <c r="F13" s="324"/>
      <c r="G13" s="324"/>
      <c r="H13" s="324"/>
      <c r="I13" s="324"/>
      <c r="J13" s="324"/>
      <c r="K13" s="324"/>
      <c r="L13" s="324"/>
      <c r="M13" s="324"/>
      <c r="N13" s="325"/>
    </row>
    <row r="14" spans="1:14" s="51" customFormat="1" ht="13.2" x14ac:dyDescent="0.25">
      <c r="A14" s="323"/>
      <c r="B14" s="324"/>
      <c r="C14" s="324"/>
      <c r="D14" s="324"/>
      <c r="E14" s="324"/>
      <c r="F14" s="324"/>
      <c r="G14" s="324"/>
      <c r="H14" s="324"/>
      <c r="I14" s="324"/>
      <c r="J14" s="324"/>
      <c r="K14" s="324"/>
      <c r="L14" s="324"/>
      <c r="M14" s="324"/>
      <c r="N14" s="325"/>
    </row>
    <row r="15" spans="1:14" s="51" customFormat="1" ht="13.2" x14ac:dyDescent="0.25">
      <c r="A15" s="323"/>
      <c r="B15" s="324"/>
      <c r="C15" s="324"/>
      <c r="D15" s="324"/>
      <c r="E15" s="324"/>
      <c r="F15" s="324"/>
      <c r="G15" s="324"/>
      <c r="H15" s="324"/>
      <c r="I15" s="324"/>
      <c r="J15" s="324"/>
      <c r="K15" s="324"/>
      <c r="L15" s="324"/>
      <c r="M15" s="324"/>
      <c r="N15" s="325"/>
    </row>
    <row r="16" spans="1:14" s="51" customFormat="1" ht="13.2" x14ac:dyDescent="0.25">
      <c r="A16" s="323"/>
      <c r="B16" s="324"/>
      <c r="C16" s="324"/>
      <c r="D16" s="324"/>
      <c r="E16" s="324"/>
      <c r="F16" s="324"/>
      <c r="G16" s="324"/>
      <c r="H16" s="324"/>
      <c r="I16" s="324"/>
      <c r="J16" s="324"/>
      <c r="K16" s="324"/>
      <c r="L16" s="324"/>
      <c r="M16" s="324"/>
      <c r="N16" s="325"/>
    </row>
    <row r="17" spans="1:14" s="51" customFormat="1" ht="13.2" x14ac:dyDescent="0.25">
      <c r="A17" s="302"/>
      <c r="B17" s="303"/>
      <c r="C17" s="303"/>
      <c r="D17" s="303"/>
      <c r="E17" s="303"/>
      <c r="F17" s="303"/>
      <c r="G17" s="303"/>
      <c r="H17" s="303"/>
      <c r="I17" s="303"/>
      <c r="J17" s="303"/>
      <c r="K17" s="303"/>
      <c r="L17" s="303"/>
      <c r="M17" s="303"/>
      <c r="N17" s="304"/>
    </row>
    <row r="18" spans="1:14" s="51" customFormat="1" ht="13.2" x14ac:dyDescent="0.25">
      <c r="A18" s="227"/>
      <c r="B18" s="227"/>
      <c r="C18" s="227"/>
      <c r="D18" s="227"/>
      <c r="E18" s="227"/>
      <c r="F18" s="227"/>
      <c r="G18" s="227"/>
      <c r="H18" s="227"/>
      <c r="I18" s="227"/>
      <c r="J18" s="227"/>
      <c r="K18" s="227"/>
      <c r="L18" s="227"/>
      <c r="M18" s="227"/>
      <c r="N18" s="227"/>
    </row>
    <row r="19" spans="1:14" s="51" customFormat="1" ht="12.75" customHeight="1" x14ac:dyDescent="0.25">
      <c r="A19" s="47" t="s">
        <v>919</v>
      </c>
      <c r="B19" s="48"/>
      <c r="C19" s="48"/>
      <c r="D19" s="48"/>
      <c r="E19" s="48"/>
      <c r="F19" s="48"/>
      <c r="G19" s="48"/>
      <c r="H19" s="48"/>
      <c r="I19" s="48"/>
      <c r="J19" s="48"/>
      <c r="K19" s="48"/>
      <c r="L19" s="48"/>
      <c r="M19" s="48"/>
      <c r="N19" s="49"/>
    </row>
    <row r="20" spans="1:14" s="51" customFormat="1" ht="12.75" customHeight="1" x14ac:dyDescent="0.25">
      <c r="A20" s="52" t="s">
        <v>920</v>
      </c>
      <c r="B20" s="53"/>
      <c r="C20" s="54"/>
      <c r="D20" s="228" t="s">
        <v>921</v>
      </c>
      <c r="E20" s="229"/>
      <c r="F20" s="229"/>
      <c r="G20" s="229"/>
      <c r="H20" s="229"/>
      <c r="I20" s="229"/>
      <c r="J20" s="229"/>
      <c r="K20" s="229"/>
      <c r="L20" s="229"/>
      <c r="M20" s="229"/>
      <c r="N20" s="230"/>
    </row>
    <row r="21" spans="1:14" s="51" customFormat="1" ht="13.2" x14ac:dyDescent="0.25">
      <c r="A21" s="55"/>
      <c r="B21" s="56"/>
      <c r="C21" s="57"/>
      <c r="D21" s="231" t="s">
        <v>922</v>
      </c>
      <c r="E21" s="232"/>
      <c r="F21" s="232"/>
      <c r="G21" s="232"/>
      <c r="H21" s="232"/>
      <c r="I21" s="232"/>
      <c r="J21" s="232"/>
      <c r="K21" s="232"/>
      <c r="L21" s="232"/>
      <c r="M21" s="232"/>
      <c r="N21" s="233"/>
    </row>
    <row r="22" spans="1:14" s="51" customFormat="1" ht="12.75" customHeight="1" x14ac:dyDescent="0.25">
      <c r="A22" s="58" t="s">
        <v>923</v>
      </c>
      <c r="B22" s="59"/>
      <c r="C22" s="60"/>
      <c r="D22" s="234" t="s">
        <v>924</v>
      </c>
      <c r="E22" s="235"/>
      <c r="F22" s="235"/>
      <c r="G22" s="235"/>
      <c r="H22" s="235"/>
      <c r="I22" s="235"/>
      <c r="J22" s="235"/>
      <c r="K22" s="235"/>
      <c r="L22" s="235"/>
      <c r="M22" s="235"/>
      <c r="N22" s="236"/>
    </row>
    <row r="23" spans="1:14" ht="12.75" customHeight="1" x14ac:dyDescent="0.3">
      <c r="A23" s="52" t="s">
        <v>925</v>
      </c>
      <c r="B23" s="53"/>
      <c r="C23" s="54"/>
      <c r="D23" s="228" t="s">
        <v>926</v>
      </c>
      <c r="E23" s="229"/>
      <c r="F23" s="229"/>
      <c r="G23" s="229"/>
      <c r="H23" s="229"/>
      <c r="I23" s="229"/>
      <c r="J23" s="229"/>
      <c r="K23" s="229"/>
      <c r="L23" s="229"/>
      <c r="M23" s="229"/>
      <c r="N23" s="230"/>
    </row>
    <row r="24" spans="1:14" s="51" customFormat="1" ht="12.75" customHeight="1" x14ac:dyDescent="0.25">
      <c r="A24" s="52" t="s">
        <v>2297</v>
      </c>
      <c r="B24" s="53"/>
      <c r="C24" s="54"/>
      <c r="D24" s="317" t="s">
        <v>2298</v>
      </c>
      <c r="E24" s="318"/>
      <c r="F24" s="318"/>
      <c r="G24" s="318"/>
      <c r="H24" s="318"/>
      <c r="I24" s="318"/>
      <c r="J24" s="318"/>
      <c r="K24" s="318"/>
      <c r="L24" s="318"/>
      <c r="M24" s="318"/>
      <c r="N24" s="319"/>
    </row>
    <row r="25" spans="1:14" s="51" customFormat="1" ht="13.2" x14ac:dyDescent="0.25">
      <c r="A25" s="61"/>
      <c r="B25" s="62"/>
      <c r="C25" s="63"/>
      <c r="D25" s="320"/>
      <c r="E25" s="321"/>
      <c r="F25" s="321"/>
      <c r="G25" s="321"/>
      <c r="H25" s="321"/>
      <c r="I25" s="321"/>
      <c r="J25" s="321"/>
      <c r="K25" s="321"/>
      <c r="L25" s="321"/>
      <c r="M25" s="321"/>
      <c r="N25" s="322"/>
    </row>
    <row r="26" spans="1:14" s="51" customFormat="1" ht="12.75" customHeight="1" x14ac:dyDescent="0.25">
      <c r="A26" s="264" t="s">
        <v>2299</v>
      </c>
      <c r="B26" s="265"/>
      <c r="C26" s="266"/>
      <c r="D26" s="267" t="s">
        <v>2300</v>
      </c>
      <c r="E26" s="268"/>
      <c r="F26" s="268"/>
      <c r="G26" s="268"/>
      <c r="H26" s="268"/>
      <c r="I26" s="268"/>
      <c r="J26" s="268"/>
      <c r="K26" s="268"/>
      <c r="L26" s="268"/>
      <c r="M26" s="268"/>
      <c r="N26" s="269"/>
    </row>
    <row r="27" spans="1:14" ht="12.75" customHeight="1" x14ac:dyDescent="0.3">
      <c r="A27" s="61" t="s">
        <v>1314</v>
      </c>
      <c r="B27" s="62"/>
      <c r="C27" s="63"/>
      <c r="D27" s="237" t="s">
        <v>927</v>
      </c>
      <c r="E27" s="238"/>
      <c r="F27" s="238"/>
      <c r="G27" s="238"/>
      <c r="H27" s="238"/>
      <c r="I27" s="238"/>
      <c r="J27" s="238"/>
      <c r="K27" s="238"/>
      <c r="L27" s="238"/>
      <c r="M27" s="238"/>
      <c r="N27" s="239"/>
    </row>
    <row r="28" spans="1:14" ht="14.4" x14ac:dyDescent="0.3">
      <c r="A28" s="55"/>
      <c r="B28" s="56"/>
      <c r="C28" s="57"/>
      <c r="D28" s="231" t="s">
        <v>928</v>
      </c>
      <c r="E28" s="232"/>
      <c r="F28" s="232"/>
      <c r="G28" s="232"/>
      <c r="H28" s="232"/>
      <c r="I28" s="232"/>
      <c r="J28" s="232"/>
      <c r="K28" s="232"/>
      <c r="L28" s="232"/>
      <c r="M28" s="232"/>
      <c r="N28" s="233"/>
    </row>
    <row r="29" spans="1:14" ht="12.75" customHeight="1" x14ac:dyDescent="0.3">
      <c r="A29" s="52" t="s">
        <v>929</v>
      </c>
      <c r="B29" s="53"/>
      <c r="C29" s="54"/>
      <c r="D29" s="228" t="s">
        <v>930</v>
      </c>
      <c r="E29" s="229"/>
      <c r="F29" s="229"/>
      <c r="G29" s="229"/>
      <c r="H29" s="229"/>
      <c r="I29" s="229"/>
      <c r="J29" s="229"/>
      <c r="K29" s="229"/>
      <c r="L29" s="229"/>
      <c r="M29" s="229"/>
      <c r="N29" s="230"/>
    </row>
    <row r="30" spans="1:14" ht="14.4" x14ac:dyDescent="0.3">
      <c r="A30" s="55"/>
      <c r="B30" s="56"/>
      <c r="C30" s="57"/>
      <c r="D30" s="231" t="s">
        <v>1315</v>
      </c>
      <c r="E30" s="232"/>
      <c r="F30" s="232"/>
      <c r="G30" s="232"/>
      <c r="H30" s="232"/>
      <c r="I30" s="232"/>
      <c r="J30" s="232"/>
      <c r="K30" s="232"/>
      <c r="L30" s="232"/>
      <c r="M30" s="232"/>
      <c r="N30" s="233"/>
    </row>
    <row r="31" spans="1:14" ht="12.75" customHeight="1" x14ac:dyDescent="0.3">
      <c r="A31" s="58" t="s">
        <v>931</v>
      </c>
      <c r="B31" s="59"/>
      <c r="C31" s="60"/>
      <c r="D31" s="234" t="s">
        <v>932</v>
      </c>
      <c r="E31" s="235"/>
      <c r="F31" s="235"/>
      <c r="G31" s="235"/>
      <c r="H31" s="235"/>
      <c r="I31" s="235"/>
      <c r="J31" s="235"/>
      <c r="K31" s="235"/>
      <c r="L31" s="235"/>
      <c r="M31" s="235"/>
      <c r="N31" s="236"/>
    </row>
    <row r="32" spans="1:14" ht="12.75" customHeight="1" x14ac:dyDescent="0.3">
      <c r="A32" s="52" t="s">
        <v>933</v>
      </c>
      <c r="B32" s="53"/>
      <c r="C32" s="54"/>
      <c r="D32" s="228" t="s">
        <v>934</v>
      </c>
      <c r="E32" s="229"/>
      <c r="F32" s="229"/>
      <c r="G32" s="229"/>
      <c r="H32" s="229"/>
      <c r="I32" s="229"/>
      <c r="J32" s="229"/>
      <c r="K32" s="229"/>
      <c r="L32" s="229"/>
      <c r="M32" s="229"/>
      <c r="N32" s="230"/>
    </row>
    <row r="33" spans="1:14" ht="14.4" x14ac:dyDescent="0.3">
      <c r="A33" s="55"/>
      <c r="B33" s="56"/>
      <c r="C33" s="57"/>
      <c r="D33" s="231" t="s">
        <v>935</v>
      </c>
      <c r="E33" s="232"/>
      <c r="F33" s="232"/>
      <c r="G33" s="232"/>
      <c r="H33" s="232"/>
      <c r="I33" s="232"/>
      <c r="J33" s="232"/>
      <c r="K33" s="232"/>
      <c r="L33" s="232"/>
      <c r="M33" s="232"/>
      <c r="N33" s="233"/>
    </row>
    <row r="34" spans="1:14" ht="12.75" customHeight="1" x14ac:dyDescent="0.3">
      <c r="A34" s="52" t="s">
        <v>936</v>
      </c>
      <c r="B34" s="53"/>
      <c r="C34" s="54"/>
      <c r="D34" s="228" t="s">
        <v>937</v>
      </c>
      <c r="E34" s="229"/>
      <c r="F34" s="229"/>
      <c r="G34" s="229"/>
      <c r="H34" s="229"/>
      <c r="I34" s="229"/>
      <c r="J34" s="229"/>
      <c r="K34" s="229"/>
      <c r="L34" s="229"/>
      <c r="M34" s="229"/>
      <c r="N34" s="230"/>
    </row>
    <row r="35" spans="1:14" ht="14.4" x14ac:dyDescent="0.3">
      <c r="A35" s="61"/>
      <c r="B35" s="62"/>
      <c r="C35" s="63"/>
      <c r="D35" s="237" t="s">
        <v>938</v>
      </c>
      <c r="E35" s="238"/>
      <c r="F35" s="238"/>
      <c r="G35" s="238"/>
      <c r="H35" s="238"/>
      <c r="I35" s="238"/>
      <c r="J35" s="238"/>
      <c r="K35" s="238"/>
      <c r="L35" s="238"/>
      <c r="M35" s="238"/>
      <c r="N35" s="239"/>
    </row>
    <row r="36" spans="1:14" ht="14.4" x14ac:dyDescent="0.3">
      <c r="A36" s="61"/>
      <c r="B36" s="62"/>
      <c r="C36" s="63"/>
      <c r="D36" s="237" t="s">
        <v>939</v>
      </c>
      <c r="E36" s="238"/>
      <c r="F36" s="238"/>
      <c r="G36" s="238"/>
      <c r="H36" s="238"/>
      <c r="I36" s="238"/>
      <c r="J36" s="238"/>
      <c r="K36" s="238"/>
      <c r="L36" s="238"/>
      <c r="M36" s="238"/>
      <c r="N36" s="239"/>
    </row>
    <row r="37" spans="1:14" ht="14.4" x14ac:dyDescent="0.3">
      <c r="A37" s="61"/>
      <c r="B37" s="62"/>
      <c r="C37" s="63"/>
      <c r="D37" s="237" t="s">
        <v>940</v>
      </c>
      <c r="E37" s="238"/>
      <c r="F37" s="238"/>
      <c r="G37" s="238"/>
      <c r="H37" s="238"/>
      <c r="I37" s="238"/>
      <c r="J37" s="238"/>
      <c r="K37" s="238"/>
      <c r="L37" s="238"/>
      <c r="M37" s="238"/>
      <c r="N37" s="239"/>
    </row>
    <row r="38" spans="1:14" ht="14.4" x14ac:dyDescent="0.3">
      <c r="A38" s="55"/>
      <c r="B38" s="56"/>
      <c r="C38" s="57"/>
      <c r="D38" s="231" t="s">
        <v>941</v>
      </c>
      <c r="E38" s="232"/>
      <c r="F38" s="232"/>
      <c r="G38" s="232"/>
      <c r="H38" s="232"/>
      <c r="I38" s="232"/>
      <c r="J38" s="232"/>
      <c r="K38" s="232"/>
      <c r="L38" s="232"/>
      <c r="M38" s="232"/>
      <c r="N38" s="233"/>
    </row>
    <row r="39" spans="1:14" ht="12.75" customHeight="1" x14ac:dyDescent="0.3">
      <c r="A39" s="52" t="s">
        <v>942</v>
      </c>
      <c r="B39" s="53"/>
      <c r="C39" s="54"/>
      <c r="D39" s="228" t="s">
        <v>943</v>
      </c>
      <c r="E39" s="229"/>
      <c r="F39" s="229"/>
      <c r="G39" s="229"/>
      <c r="H39" s="229"/>
      <c r="I39" s="229"/>
      <c r="J39" s="229"/>
      <c r="K39" s="229"/>
      <c r="L39" s="229"/>
      <c r="M39" s="229"/>
      <c r="N39" s="230"/>
    </row>
    <row r="40" spans="1:14" ht="14.4" x14ac:dyDescent="0.3">
      <c r="A40" s="55"/>
      <c r="B40" s="56"/>
      <c r="C40" s="57"/>
      <c r="D40" s="231" t="s">
        <v>944</v>
      </c>
      <c r="E40" s="232"/>
      <c r="F40" s="232"/>
      <c r="G40" s="232"/>
      <c r="H40" s="232"/>
      <c r="I40" s="232"/>
      <c r="J40" s="232"/>
      <c r="K40" s="232"/>
      <c r="L40" s="232"/>
      <c r="M40" s="232"/>
      <c r="N40" s="233"/>
    </row>
    <row r="41" spans="1:14" ht="14.4" x14ac:dyDescent="0.3">
      <c r="A41" s="222" t="s">
        <v>2293</v>
      </c>
      <c r="B41" s="223"/>
      <c r="C41" s="224"/>
      <c r="D41" s="311" t="s">
        <v>2294</v>
      </c>
      <c r="E41" s="312"/>
      <c r="F41" s="312"/>
      <c r="G41" s="312"/>
      <c r="H41" s="312"/>
      <c r="I41" s="312"/>
      <c r="J41" s="312"/>
      <c r="K41" s="312"/>
      <c r="L41" s="312"/>
      <c r="M41" s="312"/>
      <c r="N41" s="313"/>
    </row>
    <row r="42" spans="1:14" ht="14.4" x14ac:dyDescent="0.3">
      <c r="A42" s="225"/>
      <c r="B42" s="62"/>
      <c r="C42" s="226"/>
      <c r="D42" s="326"/>
      <c r="E42" s="327"/>
      <c r="F42" s="327"/>
      <c r="G42" s="327"/>
      <c r="H42" s="327"/>
      <c r="I42" s="327"/>
      <c r="J42" s="327"/>
      <c r="K42" s="327"/>
      <c r="L42" s="327"/>
      <c r="M42" s="327"/>
      <c r="N42" s="328"/>
    </row>
    <row r="43" spans="1:14" ht="12.75" customHeight="1" x14ac:dyDescent="0.3">
      <c r="A43" s="270" t="s">
        <v>2301</v>
      </c>
      <c r="B43" s="265"/>
      <c r="C43" s="271"/>
      <c r="D43" s="234" t="s">
        <v>2302</v>
      </c>
      <c r="E43" s="235"/>
      <c r="F43" s="235"/>
      <c r="G43" s="235"/>
      <c r="H43" s="235"/>
      <c r="I43" s="235"/>
      <c r="J43" s="235"/>
      <c r="K43" s="235"/>
      <c r="L43" s="235"/>
      <c r="M43" s="235"/>
      <c r="N43" s="236"/>
    </row>
    <row r="44" spans="1:14" ht="12.75" customHeight="1" x14ac:dyDescent="0.3">
      <c r="A44" s="264" t="s">
        <v>2303</v>
      </c>
      <c r="B44" s="265"/>
      <c r="C44" s="271"/>
      <c r="D44" s="234" t="s">
        <v>2304</v>
      </c>
      <c r="E44" s="235"/>
      <c r="F44" s="235"/>
      <c r="G44" s="235"/>
      <c r="H44" s="235"/>
      <c r="I44" s="235"/>
      <c r="J44" s="235"/>
      <c r="K44" s="235"/>
      <c r="L44" s="235"/>
      <c r="M44" s="235"/>
      <c r="N44" s="236"/>
    </row>
    <row r="45" spans="1:14" ht="12.75" customHeight="1" x14ac:dyDescent="0.3">
      <c r="A45" s="305" t="s">
        <v>2305</v>
      </c>
      <c r="B45" s="306"/>
      <c r="C45" s="307"/>
      <c r="D45" s="311" t="s">
        <v>2306</v>
      </c>
      <c r="E45" s="312"/>
      <c r="F45" s="312"/>
      <c r="G45" s="312"/>
      <c r="H45" s="312"/>
      <c r="I45" s="312"/>
      <c r="J45" s="312"/>
      <c r="K45" s="312"/>
      <c r="L45" s="312"/>
      <c r="M45" s="312"/>
      <c r="N45" s="313"/>
    </row>
    <row r="46" spans="1:14" ht="12.75" customHeight="1" x14ac:dyDescent="0.3">
      <c r="A46" s="308"/>
      <c r="B46" s="309"/>
      <c r="C46" s="310"/>
      <c r="D46" s="314"/>
      <c r="E46" s="315"/>
      <c r="F46" s="315"/>
      <c r="G46" s="315"/>
      <c r="H46" s="315"/>
      <c r="I46" s="315"/>
      <c r="J46" s="315"/>
      <c r="K46" s="315"/>
      <c r="L46" s="315"/>
      <c r="M46" s="315"/>
      <c r="N46" s="316"/>
    </row>
    <row r="47" spans="1:14" ht="12.75" customHeight="1" x14ac:dyDescent="0.3">
      <c r="A47" s="305" t="s">
        <v>2307</v>
      </c>
      <c r="B47" s="306"/>
      <c r="C47" s="307"/>
      <c r="D47" s="311" t="s">
        <v>2308</v>
      </c>
      <c r="E47" s="312"/>
      <c r="F47" s="312"/>
      <c r="G47" s="312"/>
      <c r="H47" s="312"/>
      <c r="I47" s="312"/>
      <c r="J47" s="312"/>
      <c r="K47" s="312"/>
      <c r="L47" s="312"/>
      <c r="M47" s="312"/>
      <c r="N47" s="313"/>
    </row>
    <row r="48" spans="1:14" ht="12.75" customHeight="1" x14ac:dyDescent="0.3">
      <c r="A48" s="308"/>
      <c r="B48" s="309"/>
      <c r="C48" s="310"/>
      <c r="D48" s="314"/>
      <c r="E48" s="315"/>
      <c r="F48" s="315"/>
      <c r="G48" s="315"/>
      <c r="H48" s="315"/>
      <c r="I48" s="315"/>
      <c r="J48" s="315"/>
      <c r="K48" s="315"/>
      <c r="L48" s="315"/>
      <c r="M48" s="315"/>
      <c r="N48" s="316"/>
    </row>
    <row r="49" spans="1:14" ht="12.75" customHeight="1" x14ac:dyDescent="0.3">
      <c r="A49" s="222" t="s">
        <v>2988</v>
      </c>
      <c r="B49" s="223"/>
      <c r="C49" s="224"/>
      <c r="D49" s="299" t="s">
        <v>2989</v>
      </c>
      <c r="E49" s="300"/>
      <c r="F49" s="300"/>
      <c r="G49" s="300"/>
      <c r="H49" s="300"/>
      <c r="I49" s="300"/>
      <c r="J49" s="300"/>
      <c r="K49" s="300"/>
      <c r="L49" s="300"/>
      <c r="M49" s="300"/>
      <c r="N49" s="301"/>
    </row>
    <row r="50" spans="1:14" ht="12.75" customHeight="1" x14ac:dyDescent="0.3">
      <c r="A50" s="292"/>
      <c r="B50" s="293"/>
      <c r="C50" s="294"/>
      <c r="D50" s="302"/>
      <c r="E50" s="303"/>
      <c r="F50" s="303"/>
      <c r="G50" s="303"/>
      <c r="H50" s="303"/>
      <c r="I50" s="303"/>
      <c r="J50" s="303"/>
      <c r="K50" s="303"/>
      <c r="L50" s="303"/>
      <c r="M50" s="303"/>
      <c r="N50" s="304"/>
    </row>
  </sheetData>
  <mergeCells count="8">
    <mergeCell ref="D49:N50"/>
    <mergeCell ref="A47:C48"/>
    <mergeCell ref="D47:N48"/>
    <mergeCell ref="D24:N25"/>
    <mergeCell ref="A3:N17"/>
    <mergeCell ref="D41:N42"/>
    <mergeCell ref="A45:C46"/>
    <mergeCell ref="D45:N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
  <sheetViews>
    <sheetView zoomScale="80" zoomScaleNormal="80" workbookViewId="0">
      <pane ySplit="2" topLeftCell="A3" activePane="bottomLeft" state="frozen"/>
      <selection pane="bottomLeft"/>
    </sheetView>
  </sheetViews>
  <sheetFormatPr defaultColWidth="18.77734375" defaultRowHeight="12.75" customHeight="1" x14ac:dyDescent="0.3"/>
  <cols>
    <col min="1" max="1" width="11.88671875" customWidth="1"/>
    <col min="2" max="2" width="11.109375" customWidth="1"/>
    <col min="3" max="3" width="23" customWidth="1"/>
    <col min="4" max="4" width="20.5546875" customWidth="1"/>
    <col min="5" max="5" width="35" customWidth="1"/>
    <col min="6" max="6" width="33.44140625" customWidth="1"/>
    <col min="7" max="7" width="23" customWidth="1"/>
    <col min="8" max="8" width="23.33203125" customWidth="1"/>
    <col min="9" max="9" width="17.88671875" customWidth="1"/>
    <col min="10" max="10" width="18" customWidth="1"/>
    <col min="11" max="12" width="12.88671875" style="189" customWidth="1"/>
    <col min="13" max="26" width="8.88671875" customWidth="1"/>
    <col min="27" max="27" width="11" style="103" hidden="1" customWidth="1"/>
  </cols>
  <sheetData>
    <row r="1" spans="1:27" s="1" customFormat="1" ht="14.4" x14ac:dyDescent="0.3">
      <c r="A1" s="43" t="s">
        <v>2232</v>
      </c>
      <c r="B1" s="44"/>
      <c r="C1" s="44"/>
      <c r="D1" s="44"/>
      <c r="E1" s="44"/>
      <c r="F1" s="44"/>
      <c r="G1" s="44"/>
      <c r="H1" s="44"/>
      <c r="I1" s="44"/>
      <c r="J1" s="44"/>
      <c r="K1" s="296"/>
      <c r="L1" s="297"/>
      <c r="M1" s="298"/>
      <c r="N1" s="298"/>
      <c r="O1" s="298"/>
      <c r="P1" s="298"/>
      <c r="Q1" s="298"/>
      <c r="R1" s="298"/>
      <c r="S1" s="298"/>
      <c r="T1" s="298"/>
      <c r="Y1" s="39"/>
      <c r="AA1" s="44"/>
    </row>
    <row r="2" spans="1:27" ht="46.5" customHeight="1" x14ac:dyDescent="0.3">
      <c r="A2" s="75" t="s">
        <v>970</v>
      </c>
      <c r="B2" s="75" t="s">
        <v>971</v>
      </c>
      <c r="C2" s="75" t="s">
        <v>972</v>
      </c>
      <c r="D2" s="75" t="s">
        <v>973</v>
      </c>
      <c r="E2" s="75" t="s">
        <v>1033</v>
      </c>
      <c r="F2" s="75" t="s">
        <v>1000</v>
      </c>
      <c r="G2" s="77" t="s">
        <v>999</v>
      </c>
      <c r="H2" s="75" t="s">
        <v>977</v>
      </c>
      <c r="I2" s="211" t="s">
        <v>978</v>
      </c>
      <c r="J2" s="252" t="s">
        <v>979</v>
      </c>
      <c r="K2" s="190" t="s">
        <v>2235</v>
      </c>
      <c r="L2" s="190" t="s">
        <v>2236</v>
      </c>
      <c r="AA2" s="190" t="s">
        <v>2982</v>
      </c>
    </row>
    <row r="3" spans="1:27" ht="101.25" customHeight="1" x14ac:dyDescent="0.3">
      <c r="A3" s="94" t="s">
        <v>1822</v>
      </c>
      <c r="B3" s="86" t="s">
        <v>1002</v>
      </c>
      <c r="C3" s="86" t="s">
        <v>1003</v>
      </c>
      <c r="D3" s="86" t="s">
        <v>1022</v>
      </c>
      <c r="E3" s="86" t="s">
        <v>1005</v>
      </c>
      <c r="F3" s="86" t="s">
        <v>1006</v>
      </c>
      <c r="G3" s="86" t="s">
        <v>1007</v>
      </c>
      <c r="H3" s="110"/>
      <c r="I3" s="209"/>
      <c r="J3" s="208" t="s">
        <v>1017</v>
      </c>
      <c r="K3" s="214" t="s">
        <v>2238</v>
      </c>
      <c r="L3" s="203" t="s">
        <v>2245</v>
      </c>
      <c r="AA3" s="253">
        <f>IF(OR(I3="Fail",ISBLANK(I3)),INDEX('Issue Code Table'!C:C,MATCH(L:L,'Issue Code Table'!A:A,0)),IF(K3="Critical",6,IF(K3="Significant",5,IF(K3="Moderate",3,2))))</f>
        <v>6</v>
      </c>
    </row>
    <row r="4" spans="1:27" ht="75.75" customHeight="1" x14ac:dyDescent="0.3">
      <c r="A4" s="94" t="s">
        <v>1823</v>
      </c>
      <c r="B4" s="86" t="s">
        <v>1008</v>
      </c>
      <c r="C4" s="86" t="s">
        <v>1009</v>
      </c>
      <c r="D4" s="86" t="s">
        <v>1022</v>
      </c>
      <c r="E4" s="86" t="s">
        <v>1829</v>
      </c>
      <c r="F4" s="86" t="s">
        <v>1833</v>
      </c>
      <c r="G4" s="86" t="s">
        <v>1834</v>
      </c>
      <c r="H4" s="110"/>
      <c r="I4" s="209"/>
      <c r="J4" s="212" t="s">
        <v>1017</v>
      </c>
      <c r="K4" s="215" t="s">
        <v>2237</v>
      </c>
      <c r="L4" s="205" t="s">
        <v>2246</v>
      </c>
      <c r="AA4" s="253">
        <f>IF(OR(I4="Fail",ISBLANK(I4)),INDEX('Issue Code Table'!C:C,MATCH(L:L,'Issue Code Table'!A:A,0)),IF(K4="Critical",6,IF(K4="Significant",5,IF(K4="Moderate",3,2))))</f>
        <v>2</v>
      </c>
    </row>
    <row r="5" spans="1:27" ht="199.5" customHeight="1" x14ac:dyDescent="0.3">
      <c r="A5" s="94" t="s">
        <v>1824</v>
      </c>
      <c r="B5" s="87" t="s">
        <v>1011</v>
      </c>
      <c r="C5" s="86" t="s">
        <v>1012</v>
      </c>
      <c r="D5" s="86" t="s">
        <v>1022</v>
      </c>
      <c r="E5" s="86" t="s">
        <v>1010</v>
      </c>
      <c r="F5" s="86" t="s">
        <v>1830</v>
      </c>
      <c r="G5" s="86" t="s">
        <v>1831</v>
      </c>
      <c r="H5" s="110"/>
      <c r="I5" s="209"/>
      <c r="J5" s="212" t="s">
        <v>1017</v>
      </c>
      <c r="K5" s="215" t="s">
        <v>2237</v>
      </c>
      <c r="L5" s="203" t="s">
        <v>2247</v>
      </c>
      <c r="AA5" s="253">
        <f>IF(OR(I5="Fail",ISBLANK(I5)),INDEX('Issue Code Table'!C:C,MATCH(L:L,'Issue Code Table'!A:A,0)),IF(K5="Critical",6,IF(K5="Significant",5,IF(K5="Moderate",3,2))))</f>
        <v>5</v>
      </c>
    </row>
    <row r="6" spans="1:27" ht="186" customHeight="1" x14ac:dyDescent="0.3">
      <c r="A6" s="94" t="s">
        <v>1825</v>
      </c>
      <c r="B6" s="87" t="s">
        <v>1013</v>
      </c>
      <c r="C6" s="86" t="s">
        <v>1014</v>
      </c>
      <c r="D6" s="86" t="s">
        <v>1004</v>
      </c>
      <c r="E6" s="86" t="s">
        <v>1016</v>
      </c>
      <c r="F6" s="86" t="s">
        <v>1835</v>
      </c>
      <c r="G6" s="86" t="s">
        <v>1015</v>
      </c>
      <c r="H6" s="110"/>
      <c r="I6" s="209"/>
      <c r="J6" s="212" t="s">
        <v>1017</v>
      </c>
      <c r="K6" s="215" t="s">
        <v>2237</v>
      </c>
      <c r="L6" s="205" t="s">
        <v>2248</v>
      </c>
      <c r="AA6" s="253">
        <f>IF(OR(I6="Fail",ISBLANK(I6)),INDEX('Issue Code Table'!C:C,MATCH(L:L,'Issue Code Table'!A:A,0)),IF(K6="Critical",6,IF(K6="Significant",5,IF(K6="Moderate",3,2))))</f>
        <v>4</v>
      </c>
    </row>
    <row r="7" spans="1:27" ht="74.25" customHeight="1" x14ac:dyDescent="0.3">
      <c r="A7" s="94" t="s">
        <v>1826</v>
      </c>
      <c r="B7" s="87" t="s">
        <v>1018</v>
      </c>
      <c r="C7" s="86" t="s">
        <v>1019</v>
      </c>
      <c r="D7" s="86" t="s">
        <v>1022</v>
      </c>
      <c r="E7" s="86" t="s">
        <v>1020</v>
      </c>
      <c r="F7" s="88" t="s">
        <v>1832</v>
      </c>
      <c r="G7" s="86" t="s">
        <v>1021</v>
      </c>
      <c r="H7" s="110"/>
      <c r="I7" s="209"/>
      <c r="J7" s="212" t="s">
        <v>1017</v>
      </c>
      <c r="K7" s="215" t="s">
        <v>2238</v>
      </c>
      <c r="L7" s="203" t="s">
        <v>2249</v>
      </c>
      <c r="AA7" s="253">
        <f>IF(OR(I7="Fail",ISBLANK(I7)),INDEX('Issue Code Table'!C:C,MATCH(L:L,'Issue Code Table'!A:A,0)),IF(K7="Critical",6,IF(K7="Significant",5,IF(K7="Moderate",3,2))))</f>
        <v>5</v>
      </c>
    </row>
    <row r="8" spans="1:27" ht="145.19999999999999" x14ac:dyDescent="0.3">
      <c r="A8" s="94" t="s">
        <v>1827</v>
      </c>
      <c r="B8" s="87" t="s">
        <v>1024</v>
      </c>
      <c r="C8" s="86" t="s">
        <v>1025</v>
      </c>
      <c r="D8" s="86" t="s">
        <v>1022</v>
      </c>
      <c r="E8" s="86" t="s">
        <v>1026</v>
      </c>
      <c r="F8" s="86" t="s">
        <v>1836</v>
      </c>
      <c r="G8" s="86" t="s">
        <v>1027</v>
      </c>
      <c r="H8" s="110"/>
      <c r="I8" s="209"/>
      <c r="J8" s="212" t="s">
        <v>1017</v>
      </c>
      <c r="K8" s="215" t="s">
        <v>2238</v>
      </c>
      <c r="L8" s="205" t="s">
        <v>2250</v>
      </c>
      <c r="AA8" s="253">
        <f>IF(OR(I8="Fail",ISBLANK(I8)),INDEX('Issue Code Table'!C:C,MATCH(L:L,'Issue Code Table'!A:A,0)),IF(K8="Critical",6,IF(K8="Significant",5,IF(K8="Moderate",3,2))))</f>
        <v>5</v>
      </c>
    </row>
    <row r="9" spans="1:27" ht="144.75" customHeight="1" x14ac:dyDescent="0.3">
      <c r="A9" s="94" t="s">
        <v>1828</v>
      </c>
      <c r="B9" s="86" t="s">
        <v>1028</v>
      </c>
      <c r="C9" s="86" t="s">
        <v>1029</v>
      </c>
      <c r="D9" s="86" t="s">
        <v>1022</v>
      </c>
      <c r="E9" s="89" t="s">
        <v>1260</v>
      </c>
      <c r="F9" s="90" t="s">
        <v>1837</v>
      </c>
      <c r="G9" s="90" t="s">
        <v>1030</v>
      </c>
      <c r="H9" s="110"/>
      <c r="I9" s="210"/>
      <c r="J9" s="213" t="s">
        <v>1017</v>
      </c>
      <c r="K9" s="216" t="s">
        <v>2237</v>
      </c>
      <c r="L9" s="205" t="s">
        <v>2251</v>
      </c>
      <c r="AA9" s="253">
        <f>IF(OR(I9="Fail",ISBLANK(I9)),INDEX('Issue Code Table'!C:C,MATCH(L:L,'Issue Code Table'!A:A,0)),IF(K9="Critical",6,IF(K9="Significant",5,IF(K9="Moderate",3,2))))</f>
        <v>2</v>
      </c>
    </row>
    <row r="10" spans="1:27" s="189" customFormat="1" ht="14.4" x14ac:dyDescent="0.3">
      <c r="A10" s="192"/>
      <c r="B10" s="193"/>
      <c r="C10" s="193"/>
      <c r="D10" s="192"/>
      <c r="E10" s="192"/>
      <c r="F10" s="192"/>
      <c r="G10" s="192"/>
      <c r="H10" s="192"/>
      <c r="I10" s="192"/>
      <c r="J10" s="192"/>
      <c r="K10" s="192"/>
      <c r="L10" s="192"/>
      <c r="M10"/>
      <c r="N10"/>
      <c r="O10"/>
      <c r="P10"/>
      <c r="Q10"/>
      <c r="R10"/>
      <c r="AA10" s="192"/>
    </row>
    <row r="11" spans="1:27" s="196" customFormat="1" ht="14.4" hidden="1" x14ac:dyDescent="0.3">
      <c r="A11" s="194"/>
      <c r="B11" s="195"/>
      <c r="C11" s="195"/>
      <c r="D11" s="194"/>
      <c r="E11" s="194"/>
      <c r="F11" s="194"/>
      <c r="G11" s="194"/>
      <c r="H11" s="194"/>
      <c r="I11" s="194"/>
      <c r="J11" s="194"/>
      <c r="K11" s="194"/>
      <c r="L11" s="194"/>
      <c r="M11"/>
      <c r="N11"/>
      <c r="O11"/>
      <c r="P11"/>
      <c r="Q11"/>
      <c r="R11"/>
      <c r="AA11" s="207"/>
    </row>
    <row r="12" spans="1:27" ht="14.4" hidden="1" x14ac:dyDescent="0.3">
      <c r="G12" s="103" t="s">
        <v>911</v>
      </c>
      <c r="K12"/>
      <c r="L12"/>
      <c r="AA12" s="204"/>
    </row>
    <row r="13" spans="1:27" ht="14.4" hidden="1" x14ac:dyDescent="0.3">
      <c r="G13" s="103" t="s">
        <v>912</v>
      </c>
      <c r="K13"/>
      <c r="L13"/>
      <c r="AA13" s="204"/>
    </row>
    <row r="14" spans="1:27" ht="14.4" hidden="1" x14ac:dyDescent="0.3">
      <c r="G14" s="103" t="s">
        <v>914</v>
      </c>
      <c r="K14"/>
      <c r="L14"/>
      <c r="AA14" s="204"/>
    </row>
    <row r="15" spans="1:27" ht="14.4" hidden="1" x14ac:dyDescent="0.3">
      <c r="G15" s="103" t="s">
        <v>913</v>
      </c>
      <c r="K15"/>
      <c r="L15"/>
      <c r="AA15" s="204"/>
    </row>
    <row r="16" spans="1:27" ht="14.4" hidden="1" x14ac:dyDescent="0.3">
      <c r="K16"/>
      <c r="L16"/>
      <c r="AA16" s="204"/>
    </row>
    <row r="17" spans="7:27" ht="14.4" hidden="1" x14ac:dyDescent="0.3">
      <c r="G17" s="103" t="s">
        <v>2240</v>
      </c>
      <c r="K17"/>
      <c r="L17"/>
      <c r="AA17" s="204"/>
    </row>
    <row r="18" spans="7:27" ht="14.4" hidden="1" x14ac:dyDescent="0.3">
      <c r="G18" s="103" t="s">
        <v>2241</v>
      </c>
      <c r="K18"/>
      <c r="L18"/>
      <c r="AA18" s="204"/>
    </row>
    <row r="19" spans="7:27" ht="14.4" hidden="1" x14ac:dyDescent="0.3">
      <c r="G19" s="103" t="s">
        <v>2238</v>
      </c>
      <c r="K19"/>
      <c r="L19"/>
      <c r="AA19" s="204"/>
    </row>
    <row r="20" spans="7:27" ht="14.4" hidden="1" x14ac:dyDescent="0.3">
      <c r="G20" s="103" t="s">
        <v>2237</v>
      </c>
      <c r="K20"/>
      <c r="L20"/>
      <c r="AA20" s="204"/>
    </row>
    <row r="21" spans="7:27" ht="14.4" hidden="1" x14ac:dyDescent="0.3">
      <c r="G21" s="103" t="s">
        <v>2239</v>
      </c>
      <c r="K21"/>
      <c r="L21"/>
      <c r="AA21" s="204"/>
    </row>
  </sheetData>
  <protectedRanges>
    <protectedRange password="E1A2" sqref="AA2 AA12:AA23 L12:M23 L2:M9" name="Range1"/>
    <protectedRange password="E1A2" sqref="AA3:AA9" name="Range1_1_1"/>
  </protectedRanges>
  <autoFilter ref="A2:K2"/>
  <conditionalFormatting sqref="I3">
    <cfRule type="cellIs" dxfId="83" priority="10" stopIfTrue="1" operator="equal">
      <formula>"Pass"</formula>
    </cfRule>
    <cfRule type="cellIs" dxfId="82" priority="11" stopIfTrue="1" operator="equal">
      <formula>"Info"</formula>
    </cfRule>
  </conditionalFormatting>
  <conditionalFormatting sqref="I3">
    <cfRule type="cellIs" dxfId="81" priority="9" stopIfTrue="1" operator="equal">
      <formula>"Fail"</formula>
    </cfRule>
  </conditionalFormatting>
  <conditionalFormatting sqref="I4:I9">
    <cfRule type="cellIs" dxfId="80" priority="7" stopIfTrue="1" operator="equal">
      <formula>"Pass"</formula>
    </cfRule>
    <cfRule type="cellIs" dxfId="79" priority="8" stopIfTrue="1" operator="equal">
      <formula>"Info"</formula>
    </cfRule>
  </conditionalFormatting>
  <conditionalFormatting sqref="I4:I9">
    <cfRule type="cellIs" dxfId="78" priority="6" stopIfTrue="1" operator="equal">
      <formula>"Fail"</formula>
    </cfRule>
  </conditionalFormatting>
  <conditionalFormatting sqref="K3:K9">
    <cfRule type="cellIs" dxfId="77" priority="5" stopIfTrue="1" operator="equal">
      <formula>"Critical"</formula>
    </cfRule>
  </conditionalFormatting>
  <conditionalFormatting sqref="K4:K9">
    <cfRule type="cellIs" dxfId="76" priority="2" stopIfTrue="1" operator="equal">
      <formula>"Pass"</formula>
    </cfRule>
    <cfRule type="cellIs" dxfId="75" priority="3" stopIfTrue="1" operator="equal">
      <formula>"Critical "</formula>
    </cfRule>
    <cfRule type="cellIs" dxfId="74" priority="4" stopIfTrue="1" operator="equal">
      <formula>"Info"</formula>
    </cfRule>
  </conditionalFormatting>
  <conditionalFormatting sqref="L3:L9">
    <cfRule type="expression" dxfId="73" priority="1">
      <formula>ISERROR(AA3)</formula>
    </cfRule>
  </conditionalFormatting>
  <dataValidations count="2">
    <dataValidation type="list" allowBlank="1" showInputMessage="1" showErrorMessage="1" sqref="I3:I9">
      <formula1>$G$12:$G$15</formula1>
    </dataValidation>
    <dataValidation type="list" allowBlank="1" showInputMessage="1" showErrorMessage="1" sqref="K3:K9">
      <formula1>$G$18:$G$21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A195"/>
  <sheetViews>
    <sheetView zoomScale="80" zoomScaleNormal="80" workbookViewId="0">
      <pane ySplit="2" topLeftCell="A3" activePane="bottomLeft" state="frozen"/>
      <selection activeCell="F1" sqref="F1"/>
      <selection pane="bottomLeft" sqref="A1:XFD1"/>
    </sheetView>
  </sheetViews>
  <sheetFormatPr defaultColWidth="18.77734375" defaultRowHeight="12.75" customHeight="1" x14ac:dyDescent="0.3"/>
  <cols>
    <col min="1" max="1" width="9.109375" style="115" customWidth="1"/>
    <col min="2" max="2" width="10" style="115" customWidth="1"/>
    <col min="3" max="3" width="14" style="115" customWidth="1"/>
    <col min="4" max="4" width="12.33203125" style="115" customWidth="1"/>
    <col min="5" max="5" width="16.109375" style="115" customWidth="1"/>
    <col min="6" max="6" width="36.109375" style="115" customWidth="1"/>
    <col min="7" max="7" width="39" style="115" customWidth="1"/>
    <col min="8" max="8" width="38.44140625" style="114" customWidth="1"/>
    <col min="9" max="10" width="23" style="118" customWidth="1"/>
    <col min="11" max="11" width="29.33203125" style="114" hidden="1" customWidth="1"/>
    <col min="12" max="12" width="23" style="115" customWidth="1"/>
    <col min="13" max="14" width="12.88671875" style="189" customWidth="1"/>
    <col min="15" max="15" width="6.109375" customWidth="1"/>
    <col min="16" max="16" width="14.88671875" style="115" customWidth="1"/>
    <col min="17" max="17" width="23" style="115" customWidth="1"/>
    <col min="18" max="18" width="43.88671875" style="115" customWidth="1"/>
    <col min="19" max="19" width="43.33203125" style="115" customWidth="1"/>
    <col min="20" max="20" width="12.33203125" customWidth="1"/>
    <col min="21" max="22" width="8.88671875" customWidth="1"/>
    <col min="23" max="24" width="9.109375" customWidth="1"/>
    <col min="25" max="26" width="8.88671875" customWidth="1"/>
    <col min="27" max="27" width="19.33203125" style="1" hidden="1" customWidth="1"/>
  </cols>
  <sheetData>
    <row r="1" spans="1:27" s="1" customFormat="1" ht="14.4" x14ac:dyDescent="0.3">
      <c r="A1" s="43" t="s">
        <v>2232</v>
      </c>
      <c r="B1" s="44"/>
      <c r="C1" s="44"/>
      <c r="D1" s="44"/>
      <c r="E1" s="44"/>
      <c r="F1" s="44"/>
      <c r="G1" s="44"/>
      <c r="H1" s="44"/>
      <c r="I1" s="44"/>
      <c r="J1" s="44"/>
      <c r="K1" s="296"/>
      <c r="L1" s="297"/>
      <c r="M1" s="297"/>
      <c r="N1" s="297"/>
      <c r="O1" s="297"/>
      <c r="P1" s="297"/>
      <c r="Q1" s="297"/>
      <c r="R1" s="297"/>
      <c r="S1" s="297"/>
      <c r="T1" s="298"/>
      <c r="Y1" s="39"/>
      <c r="AA1" s="44"/>
    </row>
    <row r="2" spans="1:27" s="76" customFormat="1" ht="42.75" customHeight="1" x14ac:dyDescent="0.3">
      <c r="A2" s="75" t="s">
        <v>970</v>
      </c>
      <c r="B2" s="75" t="s">
        <v>971</v>
      </c>
      <c r="C2" s="97" t="s">
        <v>972</v>
      </c>
      <c r="D2" s="75" t="s">
        <v>973</v>
      </c>
      <c r="E2" s="75" t="s">
        <v>976</v>
      </c>
      <c r="F2" s="75" t="s">
        <v>1033</v>
      </c>
      <c r="G2" s="75" t="s">
        <v>1000</v>
      </c>
      <c r="H2" s="77" t="s">
        <v>999</v>
      </c>
      <c r="I2" s="77" t="s">
        <v>977</v>
      </c>
      <c r="J2" s="77" t="s">
        <v>978</v>
      </c>
      <c r="K2" s="96" t="s">
        <v>1195</v>
      </c>
      <c r="L2" s="77" t="s">
        <v>979</v>
      </c>
      <c r="M2" s="190" t="s">
        <v>2235</v>
      </c>
      <c r="N2" s="190" t="s">
        <v>2236</v>
      </c>
      <c r="O2" s="254"/>
      <c r="P2" s="105" t="s">
        <v>974</v>
      </c>
      <c r="Q2" s="106" t="s">
        <v>975</v>
      </c>
      <c r="R2" s="106" t="s">
        <v>1034</v>
      </c>
      <c r="S2" s="106" t="s">
        <v>1001</v>
      </c>
      <c r="T2"/>
      <c r="W2"/>
      <c r="X2"/>
      <c r="AA2" s="190" t="s">
        <v>2982</v>
      </c>
    </row>
    <row r="3" spans="1:27" ht="191.25" customHeight="1" x14ac:dyDescent="0.3">
      <c r="A3" s="94" t="s">
        <v>2033</v>
      </c>
      <c r="B3" s="95" t="s">
        <v>1024</v>
      </c>
      <c r="C3" s="100" t="s">
        <v>1025</v>
      </c>
      <c r="D3" s="94" t="s">
        <v>915</v>
      </c>
      <c r="E3" s="121" t="s">
        <v>1</v>
      </c>
      <c r="F3" s="92" t="s">
        <v>2</v>
      </c>
      <c r="G3" s="92" t="s">
        <v>2032</v>
      </c>
      <c r="H3" s="92" t="s">
        <v>1032</v>
      </c>
      <c r="I3" s="117"/>
      <c r="J3" s="102"/>
      <c r="K3" s="92" t="s">
        <v>1061</v>
      </c>
      <c r="L3" s="121"/>
      <c r="M3" s="191" t="s">
        <v>2238</v>
      </c>
      <c r="N3" s="205" t="s">
        <v>2249</v>
      </c>
      <c r="O3" s="201"/>
      <c r="P3" s="92">
        <v>1.1000000000000001</v>
      </c>
      <c r="Q3" s="121" t="s">
        <v>0</v>
      </c>
      <c r="R3" s="92" t="s">
        <v>3</v>
      </c>
      <c r="S3" s="92" t="s">
        <v>1479</v>
      </c>
      <c r="AA3" s="253">
        <f>IF(OR(J3="Fail",ISBLANK(J3)),INDEX('Issue Code Table'!C:C,MATCH(N:N,'Issue Code Table'!A:A,0)),IF(M3="Critical",6,IF(M3="Significant",5,IF(M3="Moderate",3,2))))</f>
        <v>5</v>
      </c>
    </row>
    <row r="4" spans="1:27" ht="123" customHeight="1" x14ac:dyDescent="0.3">
      <c r="A4" s="94" t="s">
        <v>2034</v>
      </c>
      <c r="B4" s="94" t="s">
        <v>1024</v>
      </c>
      <c r="C4" s="99" t="s">
        <v>1025</v>
      </c>
      <c r="D4" s="94" t="s">
        <v>915</v>
      </c>
      <c r="E4" s="121" t="s">
        <v>6</v>
      </c>
      <c r="F4" s="92" t="s">
        <v>7</v>
      </c>
      <c r="G4" s="92" t="s">
        <v>1589</v>
      </c>
      <c r="H4" s="92" t="s">
        <v>1323</v>
      </c>
      <c r="I4" s="117"/>
      <c r="J4" s="102"/>
      <c r="K4" s="92" t="s">
        <v>1062</v>
      </c>
      <c r="L4" s="121"/>
      <c r="M4" s="191" t="s">
        <v>2238</v>
      </c>
      <c r="N4" s="205" t="s">
        <v>2249</v>
      </c>
      <c r="O4" s="201"/>
      <c r="P4" s="92">
        <v>1.1000000000000001</v>
      </c>
      <c r="Q4" s="121" t="s">
        <v>5</v>
      </c>
      <c r="R4" s="92" t="s">
        <v>8</v>
      </c>
      <c r="S4" s="92" t="s">
        <v>1480</v>
      </c>
      <c r="AA4" s="253">
        <f>IF(OR(J4="Fail",ISBLANK(J4)),INDEX('Issue Code Table'!C:C,MATCH(N:N,'Issue Code Table'!A:A,0)),IF(M4="Critical",6,IF(M4="Significant",5,IF(M4="Moderate",3,2))))</f>
        <v>5</v>
      </c>
    </row>
    <row r="5" spans="1:27" ht="96" customHeight="1" x14ac:dyDescent="0.3">
      <c r="A5" s="94" t="s">
        <v>2035</v>
      </c>
      <c r="B5" s="94" t="s">
        <v>1024</v>
      </c>
      <c r="C5" s="99" t="s">
        <v>1025</v>
      </c>
      <c r="D5" s="94" t="s">
        <v>915</v>
      </c>
      <c r="E5" s="92" t="s">
        <v>11</v>
      </c>
      <c r="F5" s="92" t="s">
        <v>12</v>
      </c>
      <c r="G5" s="92" t="s">
        <v>1590</v>
      </c>
      <c r="H5" s="92" t="s">
        <v>1324</v>
      </c>
      <c r="I5" s="117"/>
      <c r="J5" s="102"/>
      <c r="K5" s="92" t="s">
        <v>1063</v>
      </c>
      <c r="L5" s="121"/>
      <c r="M5" s="191" t="s">
        <v>2238</v>
      </c>
      <c r="N5" s="205" t="s">
        <v>2249</v>
      </c>
      <c r="O5" s="201"/>
      <c r="P5" s="92">
        <v>1.1000000000000001</v>
      </c>
      <c r="Q5" s="121" t="s">
        <v>10</v>
      </c>
      <c r="R5" s="92" t="s">
        <v>1481</v>
      </c>
      <c r="S5" s="92" t="s">
        <v>14</v>
      </c>
      <c r="AA5" s="253">
        <f>IF(OR(J5="Fail",ISBLANK(J5)),INDEX('Issue Code Table'!C:C,MATCH(N:N,'Issue Code Table'!A:A,0)),IF(M5="Critical",6,IF(M5="Significant",5,IF(M5="Moderate",3,2))))</f>
        <v>5</v>
      </c>
    </row>
    <row r="6" spans="1:27" ht="90.75" customHeight="1" x14ac:dyDescent="0.3">
      <c r="A6" s="94" t="s">
        <v>2036</v>
      </c>
      <c r="B6" s="94" t="s">
        <v>1024</v>
      </c>
      <c r="C6" s="99" t="s">
        <v>1025</v>
      </c>
      <c r="D6" s="94" t="s">
        <v>915</v>
      </c>
      <c r="E6" s="92" t="s">
        <v>16</v>
      </c>
      <c r="F6" s="92" t="s">
        <v>17</v>
      </c>
      <c r="G6" s="92" t="s">
        <v>1591</v>
      </c>
      <c r="H6" s="92" t="s">
        <v>1325</v>
      </c>
      <c r="I6" s="117"/>
      <c r="J6" s="102"/>
      <c r="K6" s="92" t="s">
        <v>1064</v>
      </c>
      <c r="L6" s="121"/>
      <c r="M6" s="191" t="s">
        <v>2238</v>
      </c>
      <c r="N6" s="205" t="s">
        <v>2249</v>
      </c>
      <c r="O6" s="201"/>
      <c r="P6" s="92">
        <v>1.1000000000000001</v>
      </c>
      <c r="Q6" s="121" t="s">
        <v>15</v>
      </c>
      <c r="R6" s="92" t="s">
        <v>18</v>
      </c>
      <c r="S6" s="92" t="s">
        <v>1482</v>
      </c>
      <c r="AA6" s="253">
        <f>IF(OR(J6="Fail",ISBLANK(J6)),INDEX('Issue Code Table'!C:C,MATCH(N:N,'Issue Code Table'!A:A,0)),IF(M6="Critical",6,IF(M6="Significant",5,IF(M6="Moderate",3,2))))</f>
        <v>5</v>
      </c>
    </row>
    <row r="7" spans="1:27" ht="92.4" x14ac:dyDescent="0.3">
      <c r="A7" s="94" t="s">
        <v>2037</v>
      </c>
      <c r="B7" s="95" t="s">
        <v>1059</v>
      </c>
      <c r="C7" s="99" t="s">
        <v>1156</v>
      </c>
      <c r="D7" s="94" t="s">
        <v>915</v>
      </c>
      <c r="E7" s="92" t="s">
        <v>21</v>
      </c>
      <c r="F7" s="92" t="s">
        <v>22</v>
      </c>
      <c r="G7" s="92" t="s">
        <v>1592</v>
      </c>
      <c r="H7" s="92" t="s">
        <v>1038</v>
      </c>
      <c r="I7" s="117"/>
      <c r="J7" s="102"/>
      <c r="K7" s="92" t="s">
        <v>1065</v>
      </c>
      <c r="L7" s="121"/>
      <c r="M7" s="191" t="s">
        <v>2238</v>
      </c>
      <c r="N7" s="205" t="s">
        <v>2249</v>
      </c>
      <c r="O7" s="201"/>
      <c r="P7" s="92">
        <v>1.1000000000000001</v>
      </c>
      <c r="Q7" s="121" t="s">
        <v>20</v>
      </c>
      <c r="R7" s="92" t="s">
        <v>23</v>
      </c>
      <c r="S7" s="92" t="s">
        <v>1483</v>
      </c>
      <c r="AA7" s="253">
        <f>IF(OR(J7="Fail",ISBLANK(J7)),INDEX('Issue Code Table'!C:C,MATCH(N:N,'Issue Code Table'!A:A,0)),IF(M7="Critical",6,IF(M7="Significant",5,IF(M7="Moderate",3,2))))</f>
        <v>5</v>
      </c>
    </row>
    <row r="8" spans="1:27" ht="185.25" customHeight="1" x14ac:dyDescent="0.3">
      <c r="A8" s="94" t="s">
        <v>2038</v>
      </c>
      <c r="B8" s="94" t="s">
        <v>1059</v>
      </c>
      <c r="C8" s="99" t="s">
        <v>1156</v>
      </c>
      <c r="D8" s="94" t="s">
        <v>915</v>
      </c>
      <c r="E8" s="92" t="s">
        <v>27</v>
      </c>
      <c r="F8" s="92" t="s">
        <v>28</v>
      </c>
      <c r="G8" s="92" t="s">
        <v>1593</v>
      </c>
      <c r="H8" s="92" t="s">
        <v>1326</v>
      </c>
      <c r="I8" s="117"/>
      <c r="J8" s="102"/>
      <c r="K8" s="92" t="s">
        <v>1066</v>
      </c>
      <c r="L8" s="121"/>
      <c r="M8" s="191" t="s">
        <v>2238</v>
      </c>
      <c r="N8" s="205" t="s">
        <v>2249</v>
      </c>
      <c r="O8" s="201"/>
      <c r="P8" s="92">
        <v>1.1000000000000001</v>
      </c>
      <c r="Q8" s="121" t="s">
        <v>26</v>
      </c>
      <c r="R8" s="92" t="s">
        <v>29</v>
      </c>
      <c r="S8" s="92" t="s">
        <v>30</v>
      </c>
      <c r="AA8" s="253">
        <f>IF(OR(J8="Fail",ISBLANK(J8)),INDEX('Issue Code Table'!C:C,MATCH(N:N,'Issue Code Table'!A:A,0)),IF(M8="Critical",6,IF(M8="Significant",5,IF(M8="Moderate",3,2))))</f>
        <v>5</v>
      </c>
    </row>
    <row r="9" spans="1:27" ht="79.2" x14ac:dyDescent="0.3">
      <c r="A9" s="94" t="s">
        <v>2039</v>
      </c>
      <c r="B9" s="94" t="s">
        <v>1018</v>
      </c>
      <c r="C9" s="99" t="s">
        <v>1157</v>
      </c>
      <c r="D9" s="94" t="s">
        <v>915</v>
      </c>
      <c r="E9" s="92" t="s">
        <v>32</v>
      </c>
      <c r="F9" s="92" t="s">
        <v>33</v>
      </c>
      <c r="G9" s="92" t="s">
        <v>36</v>
      </c>
      <c r="H9" s="92" t="s">
        <v>1040</v>
      </c>
      <c r="I9" s="117"/>
      <c r="J9" s="102"/>
      <c r="K9" s="92" t="s">
        <v>1067</v>
      </c>
      <c r="L9" s="121"/>
      <c r="M9" s="191" t="s">
        <v>2238</v>
      </c>
      <c r="N9" s="205" t="s">
        <v>2249</v>
      </c>
      <c r="O9" s="201"/>
      <c r="P9" s="92">
        <v>1.1000000000000001</v>
      </c>
      <c r="Q9" s="121" t="s">
        <v>31</v>
      </c>
      <c r="R9" s="92" t="s">
        <v>34</v>
      </c>
      <c r="S9" s="92" t="s">
        <v>1484</v>
      </c>
      <c r="AA9" s="253">
        <f>IF(OR(J9="Fail",ISBLANK(J9)),INDEX('Issue Code Table'!C:C,MATCH(N:N,'Issue Code Table'!A:A,0)),IF(M9="Critical",6,IF(M9="Significant",5,IF(M9="Moderate",3,2))))</f>
        <v>5</v>
      </c>
    </row>
    <row r="10" spans="1:27" ht="118.8" x14ac:dyDescent="0.3">
      <c r="A10" s="94" t="s">
        <v>2040</v>
      </c>
      <c r="B10" s="94" t="s">
        <v>1158</v>
      </c>
      <c r="C10" s="99" t="s">
        <v>1157</v>
      </c>
      <c r="D10" s="94" t="s">
        <v>915</v>
      </c>
      <c r="E10" s="92" t="s">
        <v>38</v>
      </c>
      <c r="F10" s="92" t="s">
        <v>39</v>
      </c>
      <c r="G10" s="92" t="s">
        <v>42</v>
      </c>
      <c r="H10" s="92" t="s">
        <v>1041</v>
      </c>
      <c r="I10" s="117"/>
      <c r="J10" s="102"/>
      <c r="K10" s="92" t="s">
        <v>1068</v>
      </c>
      <c r="L10" s="121"/>
      <c r="M10" s="191" t="s">
        <v>2238</v>
      </c>
      <c r="N10" s="205" t="s">
        <v>2249</v>
      </c>
      <c r="O10" s="201"/>
      <c r="P10" s="92">
        <v>1.1000000000000001</v>
      </c>
      <c r="Q10" s="121" t="s">
        <v>37</v>
      </c>
      <c r="R10" s="92" t="s">
        <v>40</v>
      </c>
      <c r="S10" s="92" t="s">
        <v>41</v>
      </c>
      <c r="AA10" s="253">
        <f>IF(OR(J10="Fail",ISBLANK(J10)),INDEX('Issue Code Table'!C:C,MATCH(N:N,'Issue Code Table'!A:A,0)),IF(M10="Critical",6,IF(M10="Significant",5,IF(M10="Moderate",3,2))))</f>
        <v>5</v>
      </c>
    </row>
    <row r="11" spans="1:27" ht="79.2" x14ac:dyDescent="0.3">
      <c r="A11" s="94" t="s">
        <v>2041</v>
      </c>
      <c r="B11" s="94" t="s">
        <v>1059</v>
      </c>
      <c r="C11" s="99" t="s">
        <v>1156</v>
      </c>
      <c r="D11" s="94" t="s">
        <v>915</v>
      </c>
      <c r="E11" s="92" t="s">
        <v>44</v>
      </c>
      <c r="F11" s="92" t="s">
        <v>45</v>
      </c>
      <c r="G11" s="92" t="s">
        <v>48</v>
      </c>
      <c r="H11" s="92" t="s">
        <v>1042</v>
      </c>
      <c r="I11" s="117"/>
      <c r="J11" s="102"/>
      <c r="K11" s="92" t="s">
        <v>1069</v>
      </c>
      <c r="L11" s="121"/>
      <c r="M11" s="191" t="s">
        <v>2238</v>
      </c>
      <c r="N11" s="205" t="s">
        <v>2249</v>
      </c>
      <c r="O11" s="201"/>
      <c r="P11" s="92">
        <v>1.1000000000000001</v>
      </c>
      <c r="Q11" s="121" t="s">
        <v>43</v>
      </c>
      <c r="R11" s="92" t="s">
        <v>46</v>
      </c>
      <c r="S11" s="92" t="s">
        <v>1485</v>
      </c>
      <c r="AA11" s="253">
        <f>IF(OR(J11="Fail",ISBLANK(J11)),INDEX('Issue Code Table'!C:C,MATCH(N:N,'Issue Code Table'!A:A,0)),IF(M11="Critical",6,IF(M11="Significant",5,IF(M11="Moderate",3,2))))</f>
        <v>5</v>
      </c>
    </row>
    <row r="12" spans="1:27" ht="145.19999999999999" x14ac:dyDescent="0.3">
      <c r="A12" s="94" t="s">
        <v>2042</v>
      </c>
      <c r="B12" s="129" t="s">
        <v>1024</v>
      </c>
      <c r="C12" s="127" t="s">
        <v>1025</v>
      </c>
      <c r="D12" s="122" t="s">
        <v>915</v>
      </c>
      <c r="E12" s="121" t="s">
        <v>50</v>
      </c>
      <c r="F12" s="121" t="s">
        <v>51</v>
      </c>
      <c r="G12" s="121" t="s">
        <v>1594</v>
      </c>
      <c r="H12" s="121" t="s">
        <v>1043</v>
      </c>
      <c r="I12" s="123"/>
      <c r="J12" s="124"/>
      <c r="K12" s="121" t="s">
        <v>1070</v>
      </c>
      <c r="L12" s="121"/>
      <c r="M12" s="191" t="s">
        <v>2238</v>
      </c>
      <c r="N12" s="205" t="s">
        <v>2249</v>
      </c>
      <c r="O12" s="201"/>
      <c r="P12" s="121">
        <v>1.1000000000000001</v>
      </c>
      <c r="Q12" s="121" t="s">
        <v>49</v>
      </c>
      <c r="R12" s="121" t="s">
        <v>2214</v>
      </c>
      <c r="S12" s="121" t="s">
        <v>1486</v>
      </c>
      <c r="AA12" s="253">
        <f>IF(OR(J12="Fail",ISBLANK(J12)),INDEX('Issue Code Table'!C:C,MATCH(N:N,'Issue Code Table'!A:A,0)),IF(M12="Critical",6,IF(M12="Significant",5,IF(M12="Moderate",3,2))))</f>
        <v>5</v>
      </c>
    </row>
    <row r="13" spans="1:27" ht="66" x14ac:dyDescent="0.3">
      <c r="A13" s="94" t="s">
        <v>2043</v>
      </c>
      <c r="B13" s="122" t="s">
        <v>1024</v>
      </c>
      <c r="C13" s="127" t="s">
        <v>1025</v>
      </c>
      <c r="D13" s="122" t="s">
        <v>915</v>
      </c>
      <c r="E13" s="121" t="s">
        <v>55</v>
      </c>
      <c r="F13" s="121" t="s">
        <v>56</v>
      </c>
      <c r="G13" s="121" t="s">
        <v>1595</v>
      </c>
      <c r="H13" s="121" t="s">
        <v>1047</v>
      </c>
      <c r="I13" s="123"/>
      <c r="J13" s="124"/>
      <c r="K13" s="121" t="s">
        <v>1071</v>
      </c>
      <c r="L13" s="121"/>
      <c r="M13" s="191" t="s">
        <v>2238</v>
      </c>
      <c r="N13" s="205" t="s">
        <v>2249</v>
      </c>
      <c r="O13" s="201"/>
      <c r="P13" s="121">
        <v>1.1000000000000001</v>
      </c>
      <c r="Q13" s="121" t="s">
        <v>54</v>
      </c>
      <c r="R13" s="121" t="s">
        <v>57</v>
      </c>
      <c r="S13" s="121" t="s">
        <v>1487</v>
      </c>
      <c r="AA13" s="253">
        <f>IF(OR(J13="Fail",ISBLANK(J13)),INDEX('Issue Code Table'!C:C,MATCH(N:N,'Issue Code Table'!A:A,0)),IF(M13="Critical",6,IF(M13="Significant",5,IF(M13="Moderate",3,2))))</f>
        <v>5</v>
      </c>
    </row>
    <row r="14" spans="1:27" ht="66" x14ac:dyDescent="0.3">
      <c r="A14" s="94" t="s">
        <v>2044</v>
      </c>
      <c r="B14" s="122" t="s">
        <v>1024</v>
      </c>
      <c r="C14" s="127" t="s">
        <v>1025</v>
      </c>
      <c r="D14" s="122" t="s">
        <v>915</v>
      </c>
      <c r="E14" s="121" t="s">
        <v>60</v>
      </c>
      <c r="F14" s="121" t="s">
        <v>61</v>
      </c>
      <c r="G14" s="121" t="s">
        <v>1596</v>
      </c>
      <c r="H14" s="121" t="s">
        <v>1044</v>
      </c>
      <c r="I14" s="123"/>
      <c r="J14" s="124"/>
      <c r="K14" s="121" t="s">
        <v>1072</v>
      </c>
      <c r="L14" s="121"/>
      <c r="M14" s="191" t="s">
        <v>2238</v>
      </c>
      <c r="N14" s="205" t="s">
        <v>2249</v>
      </c>
      <c r="O14" s="201"/>
      <c r="P14" s="121">
        <v>1.1000000000000001</v>
      </c>
      <c r="Q14" s="121" t="s">
        <v>59</v>
      </c>
      <c r="R14" s="121" t="s">
        <v>62</v>
      </c>
      <c r="S14" s="121" t="s">
        <v>63</v>
      </c>
      <c r="AA14" s="253">
        <f>IF(OR(J14="Fail",ISBLANK(J14)),INDEX('Issue Code Table'!C:C,MATCH(N:N,'Issue Code Table'!A:A,0)),IF(M14="Critical",6,IF(M14="Significant",5,IF(M14="Moderate",3,2))))</f>
        <v>5</v>
      </c>
    </row>
    <row r="15" spans="1:27" ht="66" x14ac:dyDescent="0.3">
      <c r="A15" s="94" t="s">
        <v>2045</v>
      </c>
      <c r="B15" s="122" t="s">
        <v>1024</v>
      </c>
      <c r="C15" s="127" t="s">
        <v>1025</v>
      </c>
      <c r="D15" s="122" t="s">
        <v>915</v>
      </c>
      <c r="E15" s="121" t="s">
        <v>65</v>
      </c>
      <c r="F15" s="121" t="s">
        <v>66</v>
      </c>
      <c r="G15" s="121" t="s">
        <v>1597</v>
      </c>
      <c r="H15" s="121" t="s">
        <v>1045</v>
      </c>
      <c r="I15" s="123"/>
      <c r="J15" s="124"/>
      <c r="K15" s="121" t="s">
        <v>1073</v>
      </c>
      <c r="L15" s="121"/>
      <c r="M15" s="191" t="s">
        <v>2238</v>
      </c>
      <c r="N15" s="205" t="s">
        <v>2249</v>
      </c>
      <c r="O15" s="201"/>
      <c r="P15" s="121">
        <v>1.1000000000000001</v>
      </c>
      <c r="Q15" s="121" t="s">
        <v>64</v>
      </c>
      <c r="R15" s="121" t="s">
        <v>67</v>
      </c>
      <c r="S15" s="121" t="s">
        <v>68</v>
      </c>
      <c r="AA15" s="253">
        <f>IF(OR(J15="Fail",ISBLANK(J15)),INDEX('Issue Code Table'!C:C,MATCH(N:N,'Issue Code Table'!A:A,0)),IF(M15="Critical",6,IF(M15="Significant",5,IF(M15="Moderate",3,2))))</f>
        <v>5</v>
      </c>
    </row>
    <row r="16" spans="1:27" ht="94.5" customHeight="1" x14ac:dyDescent="0.3">
      <c r="A16" s="94" t="s">
        <v>2046</v>
      </c>
      <c r="B16" s="122" t="s">
        <v>1159</v>
      </c>
      <c r="C16" s="127" t="s">
        <v>1160</v>
      </c>
      <c r="D16" s="122" t="s">
        <v>915</v>
      </c>
      <c r="E16" s="121" t="s">
        <v>70</v>
      </c>
      <c r="F16" s="121" t="s">
        <v>71</v>
      </c>
      <c r="G16" s="121" t="s">
        <v>1598</v>
      </c>
      <c r="H16" s="121" t="s">
        <v>1323</v>
      </c>
      <c r="I16" s="123"/>
      <c r="J16" s="124"/>
      <c r="K16" s="121" t="s">
        <v>1074</v>
      </c>
      <c r="L16" s="121"/>
      <c r="M16" s="191" t="s">
        <v>2238</v>
      </c>
      <c r="N16" s="205" t="s">
        <v>2249</v>
      </c>
      <c r="O16" s="201"/>
      <c r="P16" s="121">
        <v>1.1000000000000001</v>
      </c>
      <c r="Q16" s="121" t="s">
        <v>69</v>
      </c>
      <c r="R16" s="121" t="s">
        <v>72</v>
      </c>
      <c r="S16" s="121" t="s">
        <v>1488</v>
      </c>
      <c r="AA16" s="253">
        <f>IF(OR(J16="Fail",ISBLANK(J16)),INDEX('Issue Code Table'!C:C,MATCH(N:N,'Issue Code Table'!A:A,0)),IF(M16="Critical",6,IF(M16="Significant",5,IF(M16="Moderate",3,2))))</f>
        <v>5</v>
      </c>
    </row>
    <row r="17" spans="1:27" ht="96" customHeight="1" x14ac:dyDescent="0.3">
      <c r="A17" s="94" t="s">
        <v>2047</v>
      </c>
      <c r="B17" s="122" t="s">
        <v>1159</v>
      </c>
      <c r="C17" s="127" t="s">
        <v>1160</v>
      </c>
      <c r="D17" s="122" t="s">
        <v>915</v>
      </c>
      <c r="E17" s="121" t="s">
        <v>76</v>
      </c>
      <c r="F17" s="121" t="s">
        <v>77</v>
      </c>
      <c r="G17" s="121" t="s">
        <v>1599</v>
      </c>
      <c r="H17" s="121" t="s">
        <v>1324</v>
      </c>
      <c r="I17" s="123"/>
      <c r="J17" s="124"/>
      <c r="K17" s="121" t="s">
        <v>1075</v>
      </c>
      <c r="L17" s="121"/>
      <c r="M17" s="191" t="s">
        <v>2238</v>
      </c>
      <c r="N17" s="205" t="s">
        <v>2249</v>
      </c>
      <c r="O17" s="201"/>
      <c r="P17" s="121">
        <v>1.1000000000000001</v>
      </c>
      <c r="Q17" s="121" t="s">
        <v>75</v>
      </c>
      <c r="R17" s="121" t="s">
        <v>67</v>
      </c>
      <c r="S17" s="121" t="s">
        <v>78</v>
      </c>
      <c r="AA17" s="253">
        <f>IF(OR(J17="Fail",ISBLANK(J17)),INDEX('Issue Code Table'!C:C,MATCH(N:N,'Issue Code Table'!A:A,0)),IF(M17="Critical",6,IF(M17="Significant",5,IF(M17="Moderate",3,2))))</f>
        <v>5</v>
      </c>
    </row>
    <row r="18" spans="1:27" ht="97.5" customHeight="1" x14ac:dyDescent="0.3">
      <c r="A18" s="94" t="s">
        <v>2048</v>
      </c>
      <c r="B18" s="122" t="s">
        <v>1159</v>
      </c>
      <c r="C18" s="127" t="s">
        <v>1160</v>
      </c>
      <c r="D18" s="122" t="s">
        <v>915</v>
      </c>
      <c r="E18" s="121" t="s">
        <v>81</v>
      </c>
      <c r="F18" s="121" t="s">
        <v>82</v>
      </c>
      <c r="G18" s="121" t="s">
        <v>1600</v>
      </c>
      <c r="H18" s="121" t="s">
        <v>1325</v>
      </c>
      <c r="I18" s="123"/>
      <c r="J18" s="124"/>
      <c r="K18" s="121" t="s">
        <v>1076</v>
      </c>
      <c r="L18" s="121"/>
      <c r="M18" s="191" t="s">
        <v>2238</v>
      </c>
      <c r="N18" s="205" t="s">
        <v>2249</v>
      </c>
      <c r="O18" s="201"/>
      <c r="P18" s="121">
        <v>1.1000000000000001</v>
      </c>
      <c r="Q18" s="121" t="s">
        <v>80</v>
      </c>
      <c r="R18" s="121" t="s">
        <v>83</v>
      </c>
      <c r="S18" s="121" t="s">
        <v>84</v>
      </c>
      <c r="AA18" s="253">
        <f>IF(OR(J18="Fail",ISBLANK(J18)),INDEX('Issue Code Table'!C:C,MATCH(N:N,'Issue Code Table'!A:A,0)),IF(M18="Critical",6,IF(M18="Significant",5,IF(M18="Moderate",3,2))))</f>
        <v>5</v>
      </c>
    </row>
    <row r="19" spans="1:27" ht="57.75" customHeight="1" x14ac:dyDescent="0.3">
      <c r="A19" s="94" t="s">
        <v>2049</v>
      </c>
      <c r="B19" s="129" t="s">
        <v>1059</v>
      </c>
      <c r="C19" s="127" t="s">
        <v>1156</v>
      </c>
      <c r="D19" s="122" t="s">
        <v>915</v>
      </c>
      <c r="E19" s="121" t="s">
        <v>87</v>
      </c>
      <c r="F19" s="121" t="s">
        <v>88</v>
      </c>
      <c r="G19" s="121" t="s">
        <v>1601</v>
      </c>
      <c r="H19" s="121" t="s">
        <v>1054</v>
      </c>
      <c r="I19" s="123"/>
      <c r="J19" s="124"/>
      <c r="K19" s="121" t="s">
        <v>1077</v>
      </c>
      <c r="L19" s="121"/>
      <c r="M19" s="197" t="s">
        <v>2238</v>
      </c>
      <c r="N19" s="205" t="s">
        <v>2252</v>
      </c>
      <c r="O19" s="201"/>
      <c r="P19" s="121">
        <v>1.1000000000000001</v>
      </c>
      <c r="Q19" s="121" t="s">
        <v>86</v>
      </c>
      <c r="R19" s="121" t="s">
        <v>89</v>
      </c>
      <c r="S19" s="121" t="s">
        <v>1489</v>
      </c>
      <c r="AA19" s="253">
        <f>IF(OR(J19="Fail",ISBLANK(J19)),INDEX('Issue Code Table'!C:C,MATCH(N:N,'Issue Code Table'!A:A,0)),IF(M19="Critical",6,IF(M19="Significant",5,IF(M19="Moderate",3,2))))</f>
        <v>5</v>
      </c>
    </row>
    <row r="20" spans="1:27" ht="52.8" x14ac:dyDescent="0.3">
      <c r="A20" s="94" t="s">
        <v>2050</v>
      </c>
      <c r="B20" s="129" t="s">
        <v>1161</v>
      </c>
      <c r="C20" s="127" t="s">
        <v>1162</v>
      </c>
      <c r="D20" s="122" t="s">
        <v>916</v>
      </c>
      <c r="E20" s="121" t="s">
        <v>2005</v>
      </c>
      <c r="F20" s="121" t="s">
        <v>2004</v>
      </c>
      <c r="G20" s="121" t="s">
        <v>93</v>
      </c>
      <c r="H20" s="121" t="s">
        <v>1055</v>
      </c>
      <c r="I20" s="123"/>
      <c r="J20" s="124"/>
      <c r="K20" s="121" t="s">
        <v>1078</v>
      </c>
      <c r="L20" s="121"/>
      <c r="M20" s="197" t="s">
        <v>2238</v>
      </c>
      <c r="N20" s="205" t="s">
        <v>2253</v>
      </c>
      <c r="O20" s="201"/>
      <c r="P20" s="121">
        <v>1.2</v>
      </c>
      <c r="Q20" s="121" t="s">
        <v>92</v>
      </c>
      <c r="R20" s="121" t="s">
        <v>2006</v>
      </c>
      <c r="S20" s="121" t="s">
        <v>2007</v>
      </c>
      <c r="AA20" s="253">
        <f>IF(OR(J20="Fail",ISBLANK(J20)),INDEX('Issue Code Table'!C:C,MATCH(N:N,'Issue Code Table'!A:A,0)),IF(M20="Critical",6,IF(M20="Significant",5,IF(M20="Moderate",3,2))))</f>
        <v>5</v>
      </c>
    </row>
    <row r="21" spans="1:27" ht="78" customHeight="1" x14ac:dyDescent="0.3">
      <c r="A21" s="94" t="s">
        <v>2051</v>
      </c>
      <c r="B21" s="95" t="s">
        <v>1161</v>
      </c>
      <c r="C21" s="99" t="s">
        <v>1162</v>
      </c>
      <c r="D21" s="94" t="s">
        <v>915</v>
      </c>
      <c r="E21" s="92" t="s">
        <v>95</v>
      </c>
      <c r="F21" s="92" t="s">
        <v>96</v>
      </c>
      <c r="G21" s="92" t="s">
        <v>99</v>
      </c>
      <c r="H21" s="92" t="s">
        <v>1051</v>
      </c>
      <c r="I21" s="117"/>
      <c r="J21" s="102"/>
      <c r="K21" s="92" t="s">
        <v>1079</v>
      </c>
      <c r="L21" s="121"/>
      <c r="M21" s="197" t="s">
        <v>2238</v>
      </c>
      <c r="N21" s="205" t="s">
        <v>2254</v>
      </c>
      <c r="O21" s="201"/>
      <c r="P21" s="92">
        <v>1.2</v>
      </c>
      <c r="Q21" s="121" t="s">
        <v>94</v>
      </c>
      <c r="R21" s="92" t="s">
        <v>97</v>
      </c>
      <c r="S21" s="92" t="s">
        <v>98</v>
      </c>
      <c r="AA21" s="253">
        <f>IF(OR(J21="Fail",ISBLANK(J21)),INDEX('Issue Code Table'!C:C,MATCH(N:N,'Issue Code Table'!A:A,0)),IF(M21="Critical",6,IF(M21="Significant",5,IF(M21="Moderate",3,2))))</f>
        <v>4</v>
      </c>
    </row>
    <row r="22" spans="1:27" ht="118.5" customHeight="1" x14ac:dyDescent="0.3">
      <c r="A22" s="94" t="s">
        <v>2052</v>
      </c>
      <c r="B22" s="95" t="s">
        <v>1161</v>
      </c>
      <c r="C22" s="99" t="s">
        <v>1162</v>
      </c>
      <c r="D22" s="122" t="s">
        <v>916</v>
      </c>
      <c r="E22" s="92" t="s">
        <v>101</v>
      </c>
      <c r="F22" s="92" t="s">
        <v>102</v>
      </c>
      <c r="G22" s="92" t="s">
        <v>105</v>
      </c>
      <c r="H22" s="93" t="s">
        <v>1052</v>
      </c>
      <c r="I22" s="117"/>
      <c r="J22" s="102"/>
      <c r="K22" s="93" t="s">
        <v>1080</v>
      </c>
      <c r="L22" s="121"/>
      <c r="M22" s="197" t="s">
        <v>2238</v>
      </c>
      <c r="N22" s="205" t="s">
        <v>2253</v>
      </c>
      <c r="O22" s="201"/>
      <c r="P22" s="92">
        <v>1.2</v>
      </c>
      <c r="Q22" s="121" t="s">
        <v>106</v>
      </c>
      <c r="R22" s="92" t="s">
        <v>103</v>
      </c>
      <c r="S22" s="92" t="s">
        <v>104</v>
      </c>
      <c r="AA22" s="253">
        <f>IF(OR(J22="Fail",ISBLANK(J22)),INDEX('Issue Code Table'!C:C,MATCH(N:N,'Issue Code Table'!A:A,0)),IF(M22="Critical",6,IF(M22="Significant",5,IF(M22="Moderate",3,2))))</f>
        <v>5</v>
      </c>
    </row>
    <row r="23" spans="1:27" ht="99" customHeight="1" x14ac:dyDescent="0.3">
      <c r="A23" s="94" t="s">
        <v>2053</v>
      </c>
      <c r="B23" s="95" t="s">
        <v>1161</v>
      </c>
      <c r="C23" s="99" t="s">
        <v>1162</v>
      </c>
      <c r="D23" s="94" t="s">
        <v>915</v>
      </c>
      <c r="E23" s="92" t="s">
        <v>107</v>
      </c>
      <c r="F23" s="92" t="s">
        <v>108</v>
      </c>
      <c r="G23" s="92" t="s">
        <v>1602</v>
      </c>
      <c r="H23" s="93" t="s">
        <v>1053</v>
      </c>
      <c r="I23" s="117"/>
      <c r="J23" s="102"/>
      <c r="K23" s="92" t="s">
        <v>1081</v>
      </c>
      <c r="L23" s="121"/>
      <c r="M23" s="197" t="s">
        <v>2238</v>
      </c>
      <c r="N23" s="205" t="s">
        <v>2253</v>
      </c>
      <c r="O23" s="201"/>
      <c r="P23" s="92">
        <v>1.2</v>
      </c>
      <c r="Q23" s="121" t="s">
        <v>1402</v>
      </c>
      <c r="R23" s="92" t="s">
        <v>109</v>
      </c>
      <c r="S23" s="92" t="s">
        <v>110</v>
      </c>
      <c r="AA23" s="253">
        <f>IF(OR(J23="Fail",ISBLANK(J23)),INDEX('Issue Code Table'!C:C,MATCH(N:N,'Issue Code Table'!A:A,0)),IF(M23="Critical",6,IF(M23="Significant",5,IF(M23="Moderate",3,2))))</f>
        <v>5</v>
      </c>
    </row>
    <row r="24" spans="1:27" ht="88.5" customHeight="1" x14ac:dyDescent="0.3">
      <c r="A24" s="94" t="s">
        <v>2054</v>
      </c>
      <c r="B24" s="94" t="s">
        <v>1163</v>
      </c>
      <c r="C24" s="99" t="s">
        <v>1164</v>
      </c>
      <c r="D24" s="94" t="s">
        <v>915</v>
      </c>
      <c r="E24" s="92" t="s">
        <v>113</v>
      </c>
      <c r="F24" s="92" t="s">
        <v>114</v>
      </c>
      <c r="G24" s="92" t="s">
        <v>1603</v>
      </c>
      <c r="H24" s="92" t="s">
        <v>1327</v>
      </c>
      <c r="I24" s="117"/>
      <c r="J24" s="102"/>
      <c r="K24" s="92" t="s">
        <v>1082</v>
      </c>
      <c r="L24" s="121"/>
      <c r="M24" s="191" t="s">
        <v>2238</v>
      </c>
      <c r="N24" s="205" t="s">
        <v>2249</v>
      </c>
      <c r="O24" s="201"/>
      <c r="P24" s="92">
        <v>1.5</v>
      </c>
      <c r="Q24" s="121" t="s">
        <v>112</v>
      </c>
      <c r="R24" s="92" t="s">
        <v>1490</v>
      </c>
      <c r="S24" s="92" t="s">
        <v>116</v>
      </c>
      <c r="AA24" s="253">
        <f>IF(OR(J24="Fail",ISBLANK(J24)),INDEX('Issue Code Table'!C:C,MATCH(N:N,'Issue Code Table'!A:A,0)),IF(M24="Critical",6,IF(M24="Significant",5,IF(M24="Moderate",3,2))))</f>
        <v>5</v>
      </c>
    </row>
    <row r="25" spans="1:27" ht="118.8" x14ac:dyDescent="0.3">
      <c r="A25" s="94" t="s">
        <v>2055</v>
      </c>
      <c r="B25" s="94" t="s">
        <v>1165</v>
      </c>
      <c r="C25" s="99" t="s">
        <v>1166</v>
      </c>
      <c r="D25" s="94" t="s">
        <v>915</v>
      </c>
      <c r="E25" s="92" t="s">
        <v>119</v>
      </c>
      <c r="F25" s="92" t="s">
        <v>1423</v>
      </c>
      <c r="G25" s="92" t="s">
        <v>123</v>
      </c>
      <c r="H25" s="92" t="s">
        <v>1328</v>
      </c>
      <c r="I25" s="117"/>
      <c r="J25" s="102"/>
      <c r="K25" s="92" t="s">
        <v>1083</v>
      </c>
      <c r="L25" s="121"/>
      <c r="M25" s="197" t="s">
        <v>2237</v>
      </c>
      <c r="N25" s="205" t="s">
        <v>2261</v>
      </c>
      <c r="O25" s="201"/>
      <c r="P25" s="92">
        <v>1.5</v>
      </c>
      <c r="Q25" s="121" t="s">
        <v>118</v>
      </c>
      <c r="R25" s="92" t="s">
        <v>121</v>
      </c>
      <c r="S25" s="92" t="s">
        <v>122</v>
      </c>
      <c r="AA25" s="253">
        <f>IF(OR(J25="Fail",ISBLANK(J25)),INDEX('Issue Code Table'!C:C,MATCH(N:N,'Issue Code Table'!A:A,0)),IF(M25="Critical",6,IF(M25="Significant",5,IF(M25="Moderate",3,2))))</f>
        <v>5</v>
      </c>
    </row>
    <row r="26" spans="1:27" ht="184.8" x14ac:dyDescent="0.3">
      <c r="A26" s="94" t="s">
        <v>2056</v>
      </c>
      <c r="B26" s="94" t="s">
        <v>1060</v>
      </c>
      <c r="C26" s="99" t="s">
        <v>1167</v>
      </c>
      <c r="D26" s="94" t="s">
        <v>915</v>
      </c>
      <c r="E26" s="92" t="s">
        <v>125</v>
      </c>
      <c r="F26" s="92" t="s">
        <v>126</v>
      </c>
      <c r="G26" s="92" t="s">
        <v>1604</v>
      </c>
      <c r="H26" s="92" t="s">
        <v>1330</v>
      </c>
      <c r="I26" s="117"/>
      <c r="J26" s="102"/>
      <c r="K26" s="92" t="s">
        <v>1084</v>
      </c>
      <c r="L26" s="121"/>
      <c r="M26" s="197" t="s">
        <v>2238</v>
      </c>
      <c r="N26" s="205" t="s">
        <v>2255</v>
      </c>
      <c r="O26" s="201"/>
      <c r="P26" s="92">
        <v>1.5</v>
      </c>
      <c r="Q26" s="121" t="s">
        <v>124</v>
      </c>
      <c r="R26" s="92" t="s">
        <v>127</v>
      </c>
      <c r="S26" s="92" t="s">
        <v>1491</v>
      </c>
      <c r="AA26" s="253">
        <f>IF(OR(J26="Fail",ISBLANK(J26)),INDEX('Issue Code Table'!C:C,MATCH(N:N,'Issue Code Table'!A:A,0)),IF(M26="Critical",6,IF(M26="Significant",5,IF(M26="Moderate",3,2))))</f>
        <v>7</v>
      </c>
    </row>
    <row r="27" spans="1:27" ht="85.5" customHeight="1" x14ac:dyDescent="0.3">
      <c r="A27" s="94" t="s">
        <v>2057</v>
      </c>
      <c r="B27" s="94" t="s">
        <v>1060</v>
      </c>
      <c r="C27" s="99" t="s">
        <v>1167</v>
      </c>
      <c r="D27" s="94" t="s">
        <v>915</v>
      </c>
      <c r="E27" s="92" t="s">
        <v>131</v>
      </c>
      <c r="F27" s="92" t="s">
        <v>1424</v>
      </c>
      <c r="G27" s="92" t="s">
        <v>1605</v>
      </c>
      <c r="H27" s="92" t="s">
        <v>1708</v>
      </c>
      <c r="I27" s="117"/>
      <c r="J27" s="102"/>
      <c r="K27" s="92" t="s">
        <v>1085</v>
      </c>
      <c r="L27" s="121"/>
      <c r="M27" s="197" t="s">
        <v>2238</v>
      </c>
      <c r="N27" s="205" t="s">
        <v>2255</v>
      </c>
      <c r="O27" s="201"/>
      <c r="P27" s="92">
        <v>1.5</v>
      </c>
      <c r="Q27" s="121" t="s">
        <v>130</v>
      </c>
      <c r="R27" s="92" t="s">
        <v>133</v>
      </c>
      <c r="S27" s="92" t="s">
        <v>1492</v>
      </c>
      <c r="AA27" s="253">
        <f>IF(OR(J27="Fail",ISBLANK(J27)),INDEX('Issue Code Table'!C:C,MATCH(N:N,'Issue Code Table'!A:A,0)),IF(M27="Critical",6,IF(M27="Significant",5,IF(M27="Moderate",3,2))))</f>
        <v>7</v>
      </c>
    </row>
    <row r="28" spans="1:27" ht="99.75" customHeight="1" x14ac:dyDescent="0.3">
      <c r="A28" s="94" t="s">
        <v>2058</v>
      </c>
      <c r="B28" s="94" t="s">
        <v>1168</v>
      </c>
      <c r="C28" s="99" t="s">
        <v>1169</v>
      </c>
      <c r="D28" s="94" t="s">
        <v>915</v>
      </c>
      <c r="E28" s="92" t="s">
        <v>137</v>
      </c>
      <c r="F28" s="92" t="s">
        <v>138</v>
      </c>
      <c r="G28" s="92" t="s">
        <v>141</v>
      </c>
      <c r="H28" s="92" t="s">
        <v>1707</v>
      </c>
      <c r="I28" s="117"/>
      <c r="J28" s="102"/>
      <c r="K28" s="92" t="s">
        <v>1086</v>
      </c>
      <c r="L28" s="121"/>
      <c r="M28" s="197" t="s">
        <v>2237</v>
      </c>
      <c r="N28" s="205" t="s">
        <v>2262</v>
      </c>
      <c r="O28" s="201"/>
      <c r="P28" s="92">
        <v>1.5</v>
      </c>
      <c r="Q28" s="121" t="s">
        <v>136</v>
      </c>
      <c r="R28" s="92" t="s">
        <v>139</v>
      </c>
      <c r="S28" s="92" t="s">
        <v>1493</v>
      </c>
      <c r="AA28" s="253">
        <f>IF(OR(J28="Fail",ISBLANK(J28)),INDEX('Issue Code Table'!C:C,MATCH(N:N,'Issue Code Table'!A:A,0)),IF(M28="Critical",6,IF(M28="Significant",5,IF(M28="Moderate",3,2))))</f>
        <v>4</v>
      </c>
    </row>
    <row r="29" spans="1:27" ht="123.75" customHeight="1" x14ac:dyDescent="0.3">
      <c r="A29" s="94" t="s">
        <v>2059</v>
      </c>
      <c r="B29" s="95" t="s">
        <v>1170</v>
      </c>
      <c r="C29" s="99" t="s">
        <v>1171</v>
      </c>
      <c r="D29" s="94" t="s">
        <v>915</v>
      </c>
      <c r="E29" s="92" t="s">
        <v>143</v>
      </c>
      <c r="F29" s="92" t="s">
        <v>144</v>
      </c>
      <c r="G29" s="92" t="s">
        <v>147</v>
      </c>
      <c r="H29" s="92" t="s">
        <v>1331</v>
      </c>
      <c r="I29" s="117"/>
      <c r="J29" s="102"/>
      <c r="K29" s="92" t="s">
        <v>1087</v>
      </c>
      <c r="L29" s="121"/>
      <c r="M29" s="191" t="s">
        <v>2238</v>
      </c>
      <c r="N29" s="205" t="s">
        <v>2249</v>
      </c>
      <c r="O29" s="201"/>
      <c r="P29" s="92">
        <v>1.6</v>
      </c>
      <c r="Q29" s="121" t="s">
        <v>142</v>
      </c>
      <c r="R29" s="92" t="s">
        <v>1494</v>
      </c>
      <c r="S29" s="92" t="s">
        <v>146</v>
      </c>
      <c r="AA29" s="253">
        <f>IF(OR(J29="Fail",ISBLANK(J29)),INDEX('Issue Code Table'!C:C,MATCH(N:N,'Issue Code Table'!A:A,0)),IF(M29="Critical",6,IF(M29="Significant",5,IF(M29="Moderate",3,2))))</f>
        <v>5</v>
      </c>
    </row>
    <row r="30" spans="1:27" ht="90" customHeight="1" x14ac:dyDescent="0.3">
      <c r="A30" s="94" t="s">
        <v>2060</v>
      </c>
      <c r="B30" s="94" t="s">
        <v>1165</v>
      </c>
      <c r="C30" s="99" t="s">
        <v>1172</v>
      </c>
      <c r="D30" s="94" t="s">
        <v>915</v>
      </c>
      <c r="E30" s="92" t="s">
        <v>149</v>
      </c>
      <c r="F30" s="92" t="s">
        <v>150</v>
      </c>
      <c r="G30" s="92" t="s">
        <v>153</v>
      </c>
      <c r="H30" s="92" t="s">
        <v>1344</v>
      </c>
      <c r="I30" s="117"/>
      <c r="J30" s="102"/>
      <c r="K30" s="92" t="s">
        <v>1088</v>
      </c>
      <c r="L30" s="121"/>
      <c r="M30" s="191" t="s">
        <v>2238</v>
      </c>
      <c r="N30" s="205" t="s">
        <v>2249</v>
      </c>
      <c r="O30" s="201"/>
      <c r="P30" s="92">
        <v>1.6</v>
      </c>
      <c r="Q30" s="121" t="s">
        <v>148</v>
      </c>
      <c r="R30" s="92" t="s">
        <v>151</v>
      </c>
      <c r="S30" s="92" t="s">
        <v>152</v>
      </c>
      <c r="AA30" s="253">
        <f>IF(OR(J30="Fail",ISBLANK(J30)),INDEX('Issue Code Table'!C:C,MATCH(N:N,'Issue Code Table'!A:A,0)),IF(M30="Critical",6,IF(M30="Significant",5,IF(M30="Moderate",3,2))))</f>
        <v>5</v>
      </c>
    </row>
    <row r="31" spans="1:27" ht="89.25" customHeight="1" x14ac:dyDescent="0.3">
      <c r="A31" s="94" t="s">
        <v>2061</v>
      </c>
      <c r="B31" s="95" t="s">
        <v>1173</v>
      </c>
      <c r="C31" s="99" t="s">
        <v>1174</v>
      </c>
      <c r="D31" s="94" t="s">
        <v>915</v>
      </c>
      <c r="E31" s="92" t="s">
        <v>155</v>
      </c>
      <c r="F31" s="92" t="s">
        <v>156</v>
      </c>
      <c r="G31" s="92" t="s">
        <v>159</v>
      </c>
      <c r="H31" s="92" t="s">
        <v>1773</v>
      </c>
      <c r="I31" s="117"/>
      <c r="J31" s="102"/>
      <c r="K31" s="92" t="s">
        <v>1089</v>
      </c>
      <c r="L31" s="121"/>
      <c r="M31" s="191" t="s">
        <v>2238</v>
      </c>
      <c r="N31" s="205" t="s">
        <v>2249</v>
      </c>
      <c r="O31" s="201"/>
      <c r="P31" s="92">
        <v>1.6</v>
      </c>
      <c r="Q31" s="121" t="s">
        <v>154</v>
      </c>
      <c r="R31" s="92" t="s">
        <v>157</v>
      </c>
      <c r="S31" s="92" t="s">
        <v>158</v>
      </c>
      <c r="AA31" s="253">
        <f>IF(OR(J31="Fail",ISBLANK(J31)),INDEX('Issue Code Table'!C:C,MATCH(N:N,'Issue Code Table'!A:A,0)),IF(M31="Critical",6,IF(M31="Significant",5,IF(M31="Moderate",3,2))))</f>
        <v>5</v>
      </c>
    </row>
    <row r="32" spans="1:27" ht="271.2" customHeight="1" x14ac:dyDescent="0.3">
      <c r="A32" s="94" t="s">
        <v>2062</v>
      </c>
      <c r="B32" s="95" t="s">
        <v>1173</v>
      </c>
      <c r="C32" s="99" t="s">
        <v>1174</v>
      </c>
      <c r="D32" s="94" t="s">
        <v>916</v>
      </c>
      <c r="E32" s="92" t="s">
        <v>1425</v>
      </c>
      <c r="F32" s="92" t="s">
        <v>1426</v>
      </c>
      <c r="G32" s="92" t="s">
        <v>1606</v>
      </c>
      <c r="H32" s="92" t="s">
        <v>1774</v>
      </c>
      <c r="I32" s="117"/>
      <c r="J32" s="102"/>
      <c r="K32" s="131"/>
      <c r="L32" s="92" t="s">
        <v>1809</v>
      </c>
      <c r="M32" s="191" t="s">
        <v>2238</v>
      </c>
      <c r="N32" s="205" t="s">
        <v>2249</v>
      </c>
      <c r="O32" s="201"/>
      <c r="P32" s="132">
        <v>1.6</v>
      </c>
      <c r="Q32" s="132" t="s">
        <v>1403</v>
      </c>
      <c r="R32" s="92" t="s">
        <v>1495</v>
      </c>
      <c r="S32" s="92" t="s">
        <v>1496</v>
      </c>
      <c r="AA32" s="253">
        <f>IF(OR(J32="Fail",ISBLANK(J32)),INDEX('Issue Code Table'!C:C,MATCH(N:N,'Issue Code Table'!A:A,0)),IF(M32="Critical",6,IF(M32="Significant",5,IF(M32="Moderate",3,2))))</f>
        <v>5</v>
      </c>
    </row>
    <row r="33" spans="1:27" ht="118.8" x14ac:dyDescent="0.3">
      <c r="A33" s="94" t="s">
        <v>2063</v>
      </c>
      <c r="B33" s="119" t="s">
        <v>1024</v>
      </c>
      <c r="C33" s="120" t="s">
        <v>1025</v>
      </c>
      <c r="D33" s="94" t="s">
        <v>915</v>
      </c>
      <c r="E33" s="92" t="s">
        <v>1427</v>
      </c>
      <c r="F33" s="92" t="s">
        <v>1428</v>
      </c>
      <c r="G33" s="92" t="s">
        <v>1607</v>
      </c>
      <c r="H33" s="92" t="s">
        <v>1775</v>
      </c>
      <c r="I33" s="117"/>
      <c r="J33" s="102"/>
      <c r="K33" s="92" t="s">
        <v>1776</v>
      </c>
      <c r="L33" s="121"/>
      <c r="M33" s="191" t="s">
        <v>2238</v>
      </c>
      <c r="N33" s="205" t="s">
        <v>2249</v>
      </c>
      <c r="O33" s="201"/>
      <c r="P33" s="92">
        <v>1.6</v>
      </c>
      <c r="Q33" s="121" t="s">
        <v>1404</v>
      </c>
      <c r="R33" s="92" t="s">
        <v>2215</v>
      </c>
      <c r="S33" s="92" t="s">
        <v>1497</v>
      </c>
      <c r="AA33" s="253">
        <f>IF(OR(J33="Fail",ISBLANK(J33)),INDEX('Issue Code Table'!C:C,MATCH(N:N,'Issue Code Table'!A:A,0)),IF(M33="Critical",6,IF(M33="Significant",5,IF(M33="Moderate",3,2))))</f>
        <v>5</v>
      </c>
    </row>
    <row r="34" spans="1:27" ht="179.25" customHeight="1" x14ac:dyDescent="0.3">
      <c r="A34" s="94" t="s">
        <v>2064</v>
      </c>
      <c r="B34" s="95" t="s">
        <v>1161</v>
      </c>
      <c r="C34" s="99" t="s">
        <v>1162</v>
      </c>
      <c r="D34" s="94" t="s">
        <v>915</v>
      </c>
      <c r="E34" s="92" t="s">
        <v>160</v>
      </c>
      <c r="F34" s="121" t="s">
        <v>2008</v>
      </c>
      <c r="G34" s="121" t="s">
        <v>1608</v>
      </c>
      <c r="H34" s="121" t="s">
        <v>2009</v>
      </c>
      <c r="I34" s="123"/>
      <c r="J34" s="124"/>
      <c r="K34" s="121" t="s">
        <v>2010</v>
      </c>
      <c r="L34" s="121"/>
      <c r="M34" s="197" t="s">
        <v>2238</v>
      </c>
      <c r="N34" s="205" t="s">
        <v>2253</v>
      </c>
      <c r="O34" s="201"/>
      <c r="P34" s="121">
        <v>1</v>
      </c>
      <c r="Q34" s="121">
        <v>1.7</v>
      </c>
      <c r="R34" s="121" t="s">
        <v>2011</v>
      </c>
      <c r="S34" s="92" t="s">
        <v>2216</v>
      </c>
      <c r="AA34" s="253">
        <f>IF(OR(J34="Fail",ISBLANK(J34)),INDEX('Issue Code Table'!C:C,MATCH(N:N,'Issue Code Table'!A:A,0)),IF(M34="Critical",6,IF(M34="Significant",5,IF(M34="Moderate",3,2))))</f>
        <v>5</v>
      </c>
    </row>
    <row r="35" spans="1:27" ht="97.5" customHeight="1" x14ac:dyDescent="0.3">
      <c r="A35" s="94" t="s">
        <v>2065</v>
      </c>
      <c r="B35" s="94" t="s">
        <v>1024</v>
      </c>
      <c r="C35" s="99" t="s">
        <v>1025</v>
      </c>
      <c r="D35" s="94" t="s">
        <v>915</v>
      </c>
      <c r="E35" s="92" t="s">
        <v>164</v>
      </c>
      <c r="F35" s="121" t="s">
        <v>165</v>
      </c>
      <c r="G35" s="121" t="s">
        <v>1609</v>
      </c>
      <c r="H35" s="121" t="s">
        <v>1709</v>
      </c>
      <c r="I35" s="123"/>
      <c r="J35" s="124"/>
      <c r="K35" s="121" t="s">
        <v>1090</v>
      </c>
      <c r="L35" s="121"/>
      <c r="M35" s="191" t="s">
        <v>2238</v>
      </c>
      <c r="N35" s="205" t="s">
        <v>2249</v>
      </c>
      <c r="O35" s="201"/>
      <c r="P35" s="121">
        <v>2.1</v>
      </c>
      <c r="Q35" s="121" t="s">
        <v>163</v>
      </c>
      <c r="R35" s="121" t="s">
        <v>2012</v>
      </c>
      <c r="S35" s="92" t="s">
        <v>166</v>
      </c>
      <c r="AA35" s="253">
        <f>IF(OR(J35="Fail",ISBLANK(J35)),INDEX('Issue Code Table'!C:C,MATCH(N:N,'Issue Code Table'!A:A,0)),IF(M35="Critical",6,IF(M35="Significant",5,IF(M35="Moderate",3,2))))</f>
        <v>5</v>
      </c>
    </row>
    <row r="36" spans="1:27" ht="79.2" x14ac:dyDescent="0.3">
      <c r="A36" s="94" t="s">
        <v>2066</v>
      </c>
      <c r="B36" s="94" t="s">
        <v>1024</v>
      </c>
      <c r="C36" s="99" t="s">
        <v>1025</v>
      </c>
      <c r="D36" s="94" t="s">
        <v>915</v>
      </c>
      <c r="E36" s="92" t="s">
        <v>169</v>
      </c>
      <c r="F36" s="121" t="s">
        <v>170</v>
      </c>
      <c r="G36" s="121" t="s">
        <v>1610</v>
      </c>
      <c r="H36" s="121" t="s">
        <v>1710</v>
      </c>
      <c r="I36" s="123"/>
      <c r="J36" s="124"/>
      <c r="K36" s="121" t="s">
        <v>1091</v>
      </c>
      <c r="L36" s="121"/>
      <c r="M36" s="191" t="s">
        <v>2238</v>
      </c>
      <c r="N36" s="205" t="s">
        <v>2249</v>
      </c>
      <c r="O36" s="201"/>
      <c r="P36" s="121">
        <v>2.1</v>
      </c>
      <c r="Q36" s="121" t="s">
        <v>168</v>
      </c>
      <c r="R36" s="121" t="s">
        <v>2013</v>
      </c>
      <c r="S36" s="92" t="s">
        <v>171</v>
      </c>
      <c r="AA36" s="253">
        <f>IF(OR(J36="Fail",ISBLANK(J36)),INDEX('Issue Code Table'!C:C,MATCH(N:N,'Issue Code Table'!A:A,0)),IF(M36="Critical",6,IF(M36="Significant",5,IF(M36="Moderate",3,2))))</f>
        <v>5</v>
      </c>
    </row>
    <row r="37" spans="1:27" ht="66" x14ac:dyDescent="0.3">
      <c r="A37" s="94" t="s">
        <v>2067</v>
      </c>
      <c r="B37" s="94" t="s">
        <v>1024</v>
      </c>
      <c r="C37" s="99" t="s">
        <v>1025</v>
      </c>
      <c r="D37" s="94" t="s">
        <v>915</v>
      </c>
      <c r="E37" s="92" t="s">
        <v>174</v>
      </c>
      <c r="F37" s="92" t="s">
        <v>175</v>
      </c>
      <c r="G37" s="92" t="s">
        <v>1611</v>
      </c>
      <c r="H37" s="92" t="s">
        <v>1711</v>
      </c>
      <c r="I37" s="117"/>
      <c r="J37" s="102"/>
      <c r="K37" s="92" t="s">
        <v>1092</v>
      </c>
      <c r="L37" s="121"/>
      <c r="M37" s="191" t="s">
        <v>2238</v>
      </c>
      <c r="N37" s="205" t="s">
        <v>2249</v>
      </c>
      <c r="O37" s="201"/>
      <c r="P37" s="92">
        <v>2.1</v>
      </c>
      <c r="Q37" s="121" t="s">
        <v>173</v>
      </c>
      <c r="R37" s="92" t="s">
        <v>176</v>
      </c>
      <c r="S37" s="92" t="s">
        <v>177</v>
      </c>
      <c r="AA37" s="253">
        <f>IF(OR(J37="Fail",ISBLANK(J37)),INDEX('Issue Code Table'!C:C,MATCH(N:N,'Issue Code Table'!A:A,0)),IF(M37="Critical",6,IF(M37="Significant",5,IF(M37="Moderate",3,2))))</f>
        <v>5</v>
      </c>
    </row>
    <row r="38" spans="1:27" ht="118.8" x14ac:dyDescent="0.3">
      <c r="A38" s="94" t="s">
        <v>2068</v>
      </c>
      <c r="B38" s="94" t="s">
        <v>1024</v>
      </c>
      <c r="C38" s="99" t="s">
        <v>1025</v>
      </c>
      <c r="D38" s="94" t="s">
        <v>915</v>
      </c>
      <c r="E38" s="92" t="s">
        <v>180</v>
      </c>
      <c r="F38" s="92" t="s">
        <v>181</v>
      </c>
      <c r="G38" s="92" t="s">
        <v>1612</v>
      </c>
      <c r="H38" s="92" t="s">
        <v>1712</v>
      </c>
      <c r="I38" s="117"/>
      <c r="J38" s="102"/>
      <c r="K38" s="92" t="s">
        <v>1093</v>
      </c>
      <c r="L38" s="121"/>
      <c r="M38" s="191" t="s">
        <v>2238</v>
      </c>
      <c r="N38" s="205" t="s">
        <v>2249</v>
      </c>
      <c r="O38" s="201"/>
      <c r="P38" s="92">
        <v>2.1</v>
      </c>
      <c r="Q38" s="121" t="s">
        <v>179</v>
      </c>
      <c r="R38" s="92" t="s">
        <v>182</v>
      </c>
      <c r="S38" s="92" t="s">
        <v>183</v>
      </c>
      <c r="AA38" s="253">
        <f>IF(OR(J38="Fail",ISBLANK(J38)),INDEX('Issue Code Table'!C:C,MATCH(N:N,'Issue Code Table'!A:A,0)),IF(M38="Critical",6,IF(M38="Significant",5,IF(M38="Moderate",3,2))))</f>
        <v>5</v>
      </c>
    </row>
    <row r="39" spans="1:27" ht="112.5" customHeight="1" x14ac:dyDescent="0.3">
      <c r="A39" s="94" t="s">
        <v>2069</v>
      </c>
      <c r="B39" s="94" t="s">
        <v>1024</v>
      </c>
      <c r="C39" s="99" t="s">
        <v>1025</v>
      </c>
      <c r="D39" s="94" t="s">
        <v>915</v>
      </c>
      <c r="E39" s="92" t="s">
        <v>186</v>
      </c>
      <c r="F39" s="92" t="s">
        <v>1429</v>
      </c>
      <c r="G39" s="92" t="s">
        <v>1613</v>
      </c>
      <c r="H39" s="92" t="s">
        <v>1713</v>
      </c>
      <c r="I39" s="117"/>
      <c r="J39" s="102"/>
      <c r="K39" s="92" t="s">
        <v>1094</v>
      </c>
      <c r="L39" s="121"/>
      <c r="M39" s="191" t="s">
        <v>2238</v>
      </c>
      <c r="N39" s="205" t="s">
        <v>2249</v>
      </c>
      <c r="O39" s="201"/>
      <c r="P39" s="92">
        <v>2.1</v>
      </c>
      <c r="Q39" s="121" t="s">
        <v>185</v>
      </c>
      <c r="R39" s="92" t="s">
        <v>188</v>
      </c>
      <c r="S39" s="92" t="s">
        <v>189</v>
      </c>
      <c r="AA39" s="253">
        <f>IF(OR(J39="Fail",ISBLANK(J39)),INDEX('Issue Code Table'!C:C,MATCH(N:N,'Issue Code Table'!A:A,0)),IF(M39="Critical",6,IF(M39="Significant",5,IF(M39="Moderate",3,2))))</f>
        <v>5</v>
      </c>
    </row>
    <row r="40" spans="1:27" ht="102" customHeight="1" x14ac:dyDescent="0.3">
      <c r="A40" s="94" t="s">
        <v>2070</v>
      </c>
      <c r="B40" s="94" t="s">
        <v>1024</v>
      </c>
      <c r="C40" s="99" t="s">
        <v>1025</v>
      </c>
      <c r="D40" s="94" t="s">
        <v>915</v>
      </c>
      <c r="E40" s="92" t="s">
        <v>192</v>
      </c>
      <c r="F40" s="92" t="s">
        <v>193</v>
      </c>
      <c r="G40" s="92" t="s">
        <v>1614</v>
      </c>
      <c r="H40" s="92" t="s">
        <v>1714</v>
      </c>
      <c r="I40" s="117"/>
      <c r="J40" s="102"/>
      <c r="K40" s="92" t="s">
        <v>1095</v>
      </c>
      <c r="L40" s="121"/>
      <c r="M40" s="191" t="s">
        <v>2238</v>
      </c>
      <c r="N40" s="205" t="s">
        <v>2249</v>
      </c>
      <c r="O40" s="201"/>
      <c r="P40" s="92">
        <v>2.1</v>
      </c>
      <c r="Q40" s="121" t="s">
        <v>191</v>
      </c>
      <c r="R40" s="92" t="s">
        <v>1498</v>
      </c>
      <c r="S40" s="92" t="s">
        <v>195</v>
      </c>
      <c r="AA40" s="253">
        <f>IF(OR(J40="Fail",ISBLANK(J40)),INDEX('Issue Code Table'!C:C,MATCH(N:N,'Issue Code Table'!A:A,0)),IF(M40="Critical",6,IF(M40="Significant",5,IF(M40="Moderate",3,2))))</f>
        <v>5</v>
      </c>
    </row>
    <row r="41" spans="1:27" ht="122.25" customHeight="1" x14ac:dyDescent="0.3">
      <c r="A41" s="94" t="s">
        <v>2071</v>
      </c>
      <c r="B41" s="94" t="s">
        <v>1024</v>
      </c>
      <c r="C41" s="99" t="s">
        <v>1025</v>
      </c>
      <c r="D41" s="94" t="s">
        <v>915</v>
      </c>
      <c r="E41" s="92" t="s">
        <v>198</v>
      </c>
      <c r="F41" s="92" t="s">
        <v>199</v>
      </c>
      <c r="G41" s="92" t="s">
        <v>1615</v>
      </c>
      <c r="H41" s="92" t="s">
        <v>1715</v>
      </c>
      <c r="I41" s="117"/>
      <c r="J41" s="102"/>
      <c r="K41" s="92" t="s">
        <v>1096</v>
      </c>
      <c r="L41" s="121"/>
      <c r="M41" s="191" t="s">
        <v>2238</v>
      </c>
      <c r="N41" s="205" t="s">
        <v>2249</v>
      </c>
      <c r="O41" s="201"/>
      <c r="P41" s="92">
        <v>2.1</v>
      </c>
      <c r="Q41" s="121" t="s">
        <v>197</v>
      </c>
      <c r="R41" s="92" t="s">
        <v>200</v>
      </c>
      <c r="S41" s="92" t="s">
        <v>201</v>
      </c>
      <c r="AA41" s="253">
        <f>IF(OR(J41="Fail",ISBLANK(J41)),INDEX('Issue Code Table'!C:C,MATCH(N:N,'Issue Code Table'!A:A,0)),IF(M41="Critical",6,IF(M41="Significant",5,IF(M41="Moderate",3,2))))</f>
        <v>5</v>
      </c>
    </row>
    <row r="42" spans="1:27" ht="106.5" customHeight="1" x14ac:dyDescent="0.3">
      <c r="A42" s="94" t="s">
        <v>2072</v>
      </c>
      <c r="B42" s="94" t="s">
        <v>1024</v>
      </c>
      <c r="C42" s="99" t="s">
        <v>1025</v>
      </c>
      <c r="D42" s="94" t="s">
        <v>915</v>
      </c>
      <c r="E42" s="92" t="s">
        <v>204</v>
      </c>
      <c r="F42" s="92" t="s">
        <v>205</v>
      </c>
      <c r="G42" s="92" t="s">
        <v>1616</v>
      </c>
      <c r="H42" s="92" t="s">
        <v>1716</v>
      </c>
      <c r="I42" s="117"/>
      <c r="J42" s="102"/>
      <c r="K42" s="92" t="s">
        <v>1097</v>
      </c>
      <c r="L42" s="121"/>
      <c r="M42" s="191" t="s">
        <v>2238</v>
      </c>
      <c r="N42" s="205" t="s">
        <v>2249</v>
      </c>
      <c r="O42" s="201"/>
      <c r="P42" s="92">
        <v>2.1</v>
      </c>
      <c r="Q42" s="121" t="s">
        <v>203</v>
      </c>
      <c r="R42" s="92" t="s">
        <v>206</v>
      </c>
      <c r="S42" s="92" t="s">
        <v>207</v>
      </c>
      <c r="AA42" s="253">
        <f>IF(OR(J42="Fail",ISBLANK(J42)),INDEX('Issue Code Table'!C:C,MATCH(N:N,'Issue Code Table'!A:A,0)),IF(M42="Critical",6,IF(M42="Significant",5,IF(M42="Moderate",3,2))))</f>
        <v>5</v>
      </c>
    </row>
    <row r="43" spans="1:27" ht="84" customHeight="1" x14ac:dyDescent="0.3">
      <c r="A43" s="94" t="s">
        <v>2073</v>
      </c>
      <c r="B43" s="94" t="s">
        <v>1024</v>
      </c>
      <c r="C43" s="99" t="s">
        <v>1025</v>
      </c>
      <c r="D43" s="94" t="s">
        <v>915</v>
      </c>
      <c r="E43" s="92" t="s">
        <v>210</v>
      </c>
      <c r="F43" s="92" t="s">
        <v>211</v>
      </c>
      <c r="G43" s="92" t="s">
        <v>1617</v>
      </c>
      <c r="H43" s="92" t="s">
        <v>1717</v>
      </c>
      <c r="I43" s="117"/>
      <c r="J43" s="102"/>
      <c r="K43" s="92" t="s">
        <v>1098</v>
      </c>
      <c r="L43" s="121"/>
      <c r="M43" s="191" t="s">
        <v>2238</v>
      </c>
      <c r="N43" s="205" t="s">
        <v>2249</v>
      </c>
      <c r="O43" s="201"/>
      <c r="P43" s="92">
        <v>2.1</v>
      </c>
      <c r="Q43" s="121" t="s">
        <v>209</v>
      </c>
      <c r="R43" s="92" t="s">
        <v>212</v>
      </c>
      <c r="S43" s="92" t="s">
        <v>213</v>
      </c>
      <c r="AA43" s="253">
        <f>IF(OR(J43="Fail",ISBLANK(J43)),INDEX('Issue Code Table'!C:C,MATCH(N:N,'Issue Code Table'!A:A,0)),IF(M43="Critical",6,IF(M43="Significant",5,IF(M43="Moderate",3,2))))</f>
        <v>5</v>
      </c>
    </row>
    <row r="44" spans="1:27" ht="90" customHeight="1" x14ac:dyDescent="0.3">
      <c r="A44" s="94" t="s">
        <v>2074</v>
      </c>
      <c r="B44" s="94" t="s">
        <v>1024</v>
      </c>
      <c r="C44" s="99" t="s">
        <v>1025</v>
      </c>
      <c r="D44" s="94" t="s">
        <v>915</v>
      </c>
      <c r="E44" s="92" t="s">
        <v>216</v>
      </c>
      <c r="F44" s="92" t="s">
        <v>211</v>
      </c>
      <c r="G44" s="92" t="s">
        <v>1618</v>
      </c>
      <c r="H44" s="92" t="s">
        <v>1718</v>
      </c>
      <c r="I44" s="117"/>
      <c r="J44" s="102"/>
      <c r="K44" s="92" t="s">
        <v>1099</v>
      </c>
      <c r="L44" s="121"/>
      <c r="M44" s="191" t="s">
        <v>2238</v>
      </c>
      <c r="N44" s="205" t="s">
        <v>2249</v>
      </c>
      <c r="O44" s="201"/>
      <c r="P44" s="92">
        <v>2.1</v>
      </c>
      <c r="Q44" s="121" t="s">
        <v>215</v>
      </c>
      <c r="R44" s="92" t="s">
        <v>212</v>
      </c>
      <c r="S44" s="92" t="s">
        <v>218</v>
      </c>
      <c r="AA44" s="253">
        <f>IF(OR(J44="Fail",ISBLANK(J44)),INDEX('Issue Code Table'!C:C,MATCH(N:N,'Issue Code Table'!A:A,0)),IF(M44="Critical",6,IF(M44="Significant",5,IF(M44="Moderate",3,2))))</f>
        <v>5</v>
      </c>
    </row>
    <row r="45" spans="1:27" ht="84.75" customHeight="1" x14ac:dyDescent="0.3">
      <c r="A45" s="94" t="s">
        <v>2075</v>
      </c>
      <c r="B45" s="94" t="s">
        <v>1024</v>
      </c>
      <c r="C45" s="99" t="s">
        <v>1025</v>
      </c>
      <c r="D45" s="94" t="s">
        <v>915</v>
      </c>
      <c r="E45" s="92" t="s">
        <v>221</v>
      </c>
      <c r="F45" s="92" t="s">
        <v>1430</v>
      </c>
      <c r="G45" s="92" t="s">
        <v>225</v>
      </c>
      <c r="H45" s="92" t="s">
        <v>1356</v>
      </c>
      <c r="I45" s="117"/>
      <c r="J45" s="102"/>
      <c r="K45" s="92" t="s">
        <v>1100</v>
      </c>
      <c r="L45" s="121"/>
      <c r="M45" s="191" t="s">
        <v>2238</v>
      </c>
      <c r="N45" s="205" t="s">
        <v>2249</v>
      </c>
      <c r="O45" s="201"/>
      <c r="P45" s="92">
        <v>2.1</v>
      </c>
      <c r="Q45" s="121" t="s">
        <v>220</v>
      </c>
      <c r="R45" s="92" t="s">
        <v>223</v>
      </c>
      <c r="S45" s="92" t="s">
        <v>224</v>
      </c>
      <c r="AA45" s="253">
        <f>IF(OR(J45="Fail",ISBLANK(J45)),INDEX('Issue Code Table'!C:C,MATCH(N:N,'Issue Code Table'!A:A,0)),IF(M45="Critical",6,IF(M45="Significant",5,IF(M45="Moderate",3,2))))</f>
        <v>5</v>
      </c>
    </row>
    <row r="46" spans="1:27" ht="102.75" customHeight="1" x14ac:dyDescent="0.3">
      <c r="A46" s="94" t="s">
        <v>2076</v>
      </c>
      <c r="B46" s="94" t="s">
        <v>1024</v>
      </c>
      <c r="C46" s="99" t="s">
        <v>1025</v>
      </c>
      <c r="D46" s="94" t="s">
        <v>915</v>
      </c>
      <c r="E46" s="92" t="s">
        <v>227</v>
      </c>
      <c r="F46" s="92" t="s">
        <v>1431</v>
      </c>
      <c r="G46" s="92" t="s">
        <v>230</v>
      </c>
      <c r="H46" s="92" t="s">
        <v>1357</v>
      </c>
      <c r="I46" s="117"/>
      <c r="J46" s="102"/>
      <c r="K46" s="92" t="s">
        <v>1101</v>
      </c>
      <c r="L46" s="121"/>
      <c r="M46" s="191" t="s">
        <v>2238</v>
      </c>
      <c r="N46" s="205" t="s">
        <v>2249</v>
      </c>
      <c r="O46" s="201"/>
      <c r="P46" s="92">
        <v>2.1</v>
      </c>
      <c r="Q46" s="121" t="s">
        <v>226</v>
      </c>
      <c r="R46" s="92" t="s">
        <v>223</v>
      </c>
      <c r="S46" s="92" t="s">
        <v>229</v>
      </c>
      <c r="AA46" s="253">
        <f>IF(OR(J46="Fail",ISBLANK(J46)),INDEX('Issue Code Table'!C:C,MATCH(N:N,'Issue Code Table'!A:A,0)),IF(M46="Critical",6,IF(M46="Significant",5,IF(M46="Moderate",3,2))))</f>
        <v>5</v>
      </c>
    </row>
    <row r="47" spans="1:27" ht="84" customHeight="1" x14ac:dyDescent="0.3">
      <c r="A47" s="94" t="s">
        <v>2077</v>
      </c>
      <c r="B47" s="94" t="s">
        <v>1024</v>
      </c>
      <c r="C47" s="99" t="s">
        <v>1025</v>
      </c>
      <c r="D47" s="94" t="s">
        <v>915</v>
      </c>
      <c r="E47" s="92" t="s">
        <v>232</v>
      </c>
      <c r="F47" s="92" t="s">
        <v>1432</v>
      </c>
      <c r="G47" s="92" t="s">
        <v>235</v>
      </c>
      <c r="H47" s="92" t="s">
        <v>1358</v>
      </c>
      <c r="I47" s="117"/>
      <c r="J47" s="102"/>
      <c r="K47" s="92" t="s">
        <v>1106</v>
      </c>
      <c r="L47" s="121"/>
      <c r="M47" s="191" t="s">
        <v>2238</v>
      </c>
      <c r="N47" s="205" t="s">
        <v>2249</v>
      </c>
      <c r="O47" s="201"/>
      <c r="P47" s="92">
        <v>2.1</v>
      </c>
      <c r="Q47" s="121" t="s">
        <v>231</v>
      </c>
      <c r="R47" s="92" t="s">
        <v>223</v>
      </c>
      <c r="S47" s="92" t="s">
        <v>234</v>
      </c>
      <c r="AA47" s="253">
        <f>IF(OR(J47="Fail",ISBLANK(J47)),INDEX('Issue Code Table'!C:C,MATCH(N:N,'Issue Code Table'!A:A,0)),IF(M47="Critical",6,IF(M47="Significant",5,IF(M47="Moderate",3,2))))</f>
        <v>5</v>
      </c>
    </row>
    <row r="48" spans="1:27" ht="88.5" customHeight="1" x14ac:dyDescent="0.3">
      <c r="A48" s="94" t="s">
        <v>2078</v>
      </c>
      <c r="B48" s="94" t="s">
        <v>1024</v>
      </c>
      <c r="C48" s="99" t="s">
        <v>1025</v>
      </c>
      <c r="D48" s="94" t="s">
        <v>915</v>
      </c>
      <c r="E48" s="92" t="s">
        <v>237</v>
      </c>
      <c r="F48" s="92" t="s">
        <v>1433</v>
      </c>
      <c r="G48" s="92" t="s">
        <v>240</v>
      </c>
      <c r="H48" s="92" t="s">
        <v>1359</v>
      </c>
      <c r="I48" s="117"/>
      <c r="J48" s="102"/>
      <c r="K48" s="92" t="s">
        <v>1102</v>
      </c>
      <c r="L48" s="121"/>
      <c r="M48" s="191" t="s">
        <v>2238</v>
      </c>
      <c r="N48" s="205" t="s">
        <v>2249</v>
      </c>
      <c r="O48" s="201"/>
      <c r="P48" s="92">
        <v>2.1</v>
      </c>
      <c r="Q48" s="121" t="s">
        <v>236</v>
      </c>
      <c r="R48" s="92" t="s">
        <v>223</v>
      </c>
      <c r="S48" s="92" t="s">
        <v>239</v>
      </c>
      <c r="AA48" s="253">
        <f>IF(OR(J48="Fail",ISBLANK(J48)),INDEX('Issue Code Table'!C:C,MATCH(N:N,'Issue Code Table'!A:A,0)),IF(M48="Critical",6,IF(M48="Significant",5,IF(M48="Moderate",3,2))))</f>
        <v>5</v>
      </c>
    </row>
    <row r="49" spans="1:27" ht="87.75" customHeight="1" x14ac:dyDescent="0.3">
      <c r="A49" s="94" t="s">
        <v>2079</v>
      </c>
      <c r="B49" s="94" t="s">
        <v>1024</v>
      </c>
      <c r="C49" s="99" t="s">
        <v>1025</v>
      </c>
      <c r="D49" s="94" t="s">
        <v>915</v>
      </c>
      <c r="E49" s="92" t="s">
        <v>242</v>
      </c>
      <c r="F49" s="92" t="s">
        <v>1434</v>
      </c>
      <c r="G49" s="92" t="s">
        <v>245</v>
      </c>
      <c r="H49" s="92" t="s">
        <v>1360</v>
      </c>
      <c r="I49" s="117"/>
      <c r="J49" s="102"/>
      <c r="K49" s="92" t="s">
        <v>1103</v>
      </c>
      <c r="L49" s="121"/>
      <c r="M49" s="191" t="s">
        <v>2238</v>
      </c>
      <c r="N49" s="205" t="s">
        <v>2249</v>
      </c>
      <c r="O49" s="201"/>
      <c r="P49" s="92">
        <v>2.1</v>
      </c>
      <c r="Q49" s="121" t="s">
        <v>241</v>
      </c>
      <c r="R49" s="92" t="s">
        <v>223</v>
      </c>
      <c r="S49" s="92" t="s">
        <v>244</v>
      </c>
      <c r="AA49" s="253">
        <f>IF(OR(J49="Fail",ISBLANK(J49)),INDEX('Issue Code Table'!C:C,MATCH(N:N,'Issue Code Table'!A:A,0)),IF(M49="Critical",6,IF(M49="Significant",5,IF(M49="Moderate",3,2))))</f>
        <v>5</v>
      </c>
    </row>
    <row r="50" spans="1:27" ht="91.5" customHeight="1" x14ac:dyDescent="0.3">
      <c r="A50" s="94" t="s">
        <v>2080</v>
      </c>
      <c r="B50" s="94" t="s">
        <v>1024</v>
      </c>
      <c r="C50" s="99" t="s">
        <v>1025</v>
      </c>
      <c r="D50" s="94" t="s">
        <v>915</v>
      </c>
      <c r="E50" s="92" t="s">
        <v>247</v>
      </c>
      <c r="F50" s="92" t="s">
        <v>1435</v>
      </c>
      <c r="G50" s="92" t="s">
        <v>250</v>
      </c>
      <c r="H50" s="92" t="s">
        <v>1361</v>
      </c>
      <c r="I50" s="117"/>
      <c r="J50" s="102"/>
      <c r="K50" s="92" t="s">
        <v>1104</v>
      </c>
      <c r="L50" s="121"/>
      <c r="M50" s="191" t="s">
        <v>2238</v>
      </c>
      <c r="N50" s="205" t="s">
        <v>2249</v>
      </c>
      <c r="O50" s="201"/>
      <c r="P50" s="92">
        <v>2.1</v>
      </c>
      <c r="Q50" s="121" t="s">
        <v>246</v>
      </c>
      <c r="R50" s="92" t="s">
        <v>223</v>
      </c>
      <c r="S50" s="92" t="s">
        <v>249</v>
      </c>
      <c r="AA50" s="253">
        <f>IF(OR(J50="Fail",ISBLANK(J50)),INDEX('Issue Code Table'!C:C,MATCH(N:N,'Issue Code Table'!A:A,0)),IF(M50="Critical",6,IF(M50="Significant",5,IF(M50="Moderate",3,2))))</f>
        <v>5</v>
      </c>
    </row>
    <row r="51" spans="1:27" ht="82.5" customHeight="1" x14ac:dyDescent="0.3">
      <c r="A51" s="94" t="s">
        <v>2081</v>
      </c>
      <c r="B51" s="94" t="s">
        <v>1024</v>
      </c>
      <c r="C51" s="99" t="s">
        <v>1025</v>
      </c>
      <c r="D51" s="94" t="s">
        <v>915</v>
      </c>
      <c r="E51" s="92" t="s">
        <v>252</v>
      </c>
      <c r="F51" s="92" t="s">
        <v>253</v>
      </c>
      <c r="G51" s="92" t="s">
        <v>256</v>
      </c>
      <c r="H51" s="92" t="s">
        <v>1362</v>
      </c>
      <c r="I51" s="117"/>
      <c r="J51" s="102"/>
      <c r="K51" s="92" t="s">
        <v>1105</v>
      </c>
      <c r="L51" s="121"/>
      <c r="M51" s="191" t="s">
        <v>2238</v>
      </c>
      <c r="N51" s="205" t="s">
        <v>2249</v>
      </c>
      <c r="O51" s="201"/>
      <c r="P51" s="92">
        <v>2.1</v>
      </c>
      <c r="Q51" s="121" t="s">
        <v>251</v>
      </c>
      <c r="R51" s="92" t="s">
        <v>254</v>
      </c>
      <c r="S51" s="92" t="s">
        <v>255</v>
      </c>
      <c r="AA51" s="253">
        <f>IF(OR(J51="Fail",ISBLANK(J51)),INDEX('Issue Code Table'!C:C,MATCH(N:N,'Issue Code Table'!A:A,0)),IF(M51="Critical",6,IF(M51="Significant",5,IF(M51="Moderate",3,2))))</f>
        <v>5</v>
      </c>
    </row>
    <row r="52" spans="1:27" ht="152.25" customHeight="1" x14ac:dyDescent="0.3">
      <c r="A52" s="94" t="s">
        <v>2082</v>
      </c>
      <c r="B52" s="94" t="s">
        <v>1024</v>
      </c>
      <c r="C52" s="99" t="s">
        <v>1025</v>
      </c>
      <c r="D52" s="94" t="s">
        <v>915</v>
      </c>
      <c r="E52" s="92" t="s">
        <v>267</v>
      </c>
      <c r="F52" s="92" t="s">
        <v>268</v>
      </c>
      <c r="G52" s="92" t="s">
        <v>271</v>
      </c>
      <c r="H52" s="92" t="s">
        <v>1364</v>
      </c>
      <c r="I52" s="117"/>
      <c r="J52" s="102"/>
      <c r="K52" s="92" t="s">
        <v>1109</v>
      </c>
      <c r="L52" s="121"/>
      <c r="M52" s="191" t="s">
        <v>2238</v>
      </c>
      <c r="N52" s="205" t="s">
        <v>2249</v>
      </c>
      <c r="O52" s="201"/>
      <c r="P52" s="92">
        <v>3.1</v>
      </c>
      <c r="Q52" s="121" t="s">
        <v>1405</v>
      </c>
      <c r="R52" s="92" t="s">
        <v>269</v>
      </c>
      <c r="S52" s="92" t="s">
        <v>270</v>
      </c>
      <c r="AA52" s="253">
        <f>IF(OR(J52="Fail",ISBLANK(J52)),INDEX('Issue Code Table'!C:C,MATCH(N:N,'Issue Code Table'!A:A,0)),IF(M52="Critical",6,IF(M52="Significant",5,IF(M52="Moderate",3,2))))</f>
        <v>5</v>
      </c>
    </row>
    <row r="53" spans="1:27" ht="144" customHeight="1" x14ac:dyDescent="0.3">
      <c r="A53" s="94" t="s">
        <v>2083</v>
      </c>
      <c r="B53" s="95" t="s">
        <v>1024</v>
      </c>
      <c r="C53" s="99" t="s">
        <v>1025</v>
      </c>
      <c r="D53" s="122" t="s">
        <v>916</v>
      </c>
      <c r="E53" s="92" t="s">
        <v>1436</v>
      </c>
      <c r="F53" s="92" t="s">
        <v>1437</v>
      </c>
      <c r="G53" s="92" t="s">
        <v>2282</v>
      </c>
      <c r="H53" s="92" t="s">
        <v>1761</v>
      </c>
      <c r="I53" s="117"/>
      <c r="J53" s="102"/>
      <c r="K53" s="92" t="s">
        <v>1133</v>
      </c>
      <c r="L53" s="121" t="s">
        <v>1760</v>
      </c>
      <c r="M53" s="191" t="s">
        <v>2238</v>
      </c>
      <c r="N53" s="205" t="s">
        <v>2249</v>
      </c>
      <c r="O53" s="201"/>
      <c r="P53" s="92">
        <v>3.1</v>
      </c>
      <c r="Q53" s="121" t="s">
        <v>1406</v>
      </c>
      <c r="R53" s="92" t="s">
        <v>1499</v>
      </c>
      <c r="S53" s="92" t="s">
        <v>1500</v>
      </c>
      <c r="AA53" s="253">
        <f>IF(OR(J53="Fail",ISBLANK(J53)),INDEX('Issue Code Table'!C:C,MATCH(N:N,'Issue Code Table'!A:A,0)),IF(M53="Critical",6,IF(M53="Significant",5,IF(M53="Moderate",3,2))))</f>
        <v>5</v>
      </c>
    </row>
    <row r="54" spans="1:27" ht="98.25" customHeight="1" x14ac:dyDescent="0.3">
      <c r="A54" s="94" t="s">
        <v>2084</v>
      </c>
      <c r="B54" s="92" t="s">
        <v>1766</v>
      </c>
      <c r="C54" s="94" t="s">
        <v>1767</v>
      </c>
      <c r="D54" s="94" t="s">
        <v>915</v>
      </c>
      <c r="E54" s="92" t="s">
        <v>1438</v>
      </c>
      <c r="F54" s="92" t="s">
        <v>1439</v>
      </c>
      <c r="G54" s="92" t="s">
        <v>1619</v>
      </c>
      <c r="H54" s="92" t="s">
        <v>1762</v>
      </c>
      <c r="I54" s="117"/>
      <c r="J54" s="102"/>
      <c r="K54" s="92" t="s">
        <v>1763</v>
      </c>
      <c r="L54" s="121"/>
      <c r="M54" s="191" t="s">
        <v>2238</v>
      </c>
      <c r="N54" s="205" t="s">
        <v>2249</v>
      </c>
      <c r="O54" s="201"/>
      <c r="P54" s="92">
        <v>3.1</v>
      </c>
      <c r="Q54" s="121" t="s">
        <v>1407</v>
      </c>
      <c r="R54" s="92" t="s">
        <v>1501</v>
      </c>
      <c r="S54" s="92" t="s">
        <v>1502</v>
      </c>
      <c r="AA54" s="253">
        <f>IF(OR(J54="Fail",ISBLANK(J54)),INDEX('Issue Code Table'!C:C,MATCH(N:N,'Issue Code Table'!A:A,0)),IF(M54="Critical",6,IF(M54="Significant",5,IF(M54="Moderate",3,2))))</f>
        <v>5</v>
      </c>
    </row>
    <row r="55" spans="1:27" ht="110.25" customHeight="1" x14ac:dyDescent="0.3">
      <c r="A55" s="94" t="s">
        <v>2085</v>
      </c>
      <c r="B55" s="92" t="s">
        <v>1766</v>
      </c>
      <c r="C55" s="94" t="s">
        <v>1767</v>
      </c>
      <c r="D55" s="94" t="s">
        <v>915</v>
      </c>
      <c r="E55" s="92" t="s">
        <v>1440</v>
      </c>
      <c r="F55" s="92" t="s">
        <v>1441</v>
      </c>
      <c r="G55" s="92" t="s">
        <v>1620</v>
      </c>
      <c r="H55" s="92" t="s">
        <v>1764</v>
      </c>
      <c r="I55" s="117"/>
      <c r="J55" s="102"/>
      <c r="K55" s="92" t="s">
        <v>1765</v>
      </c>
      <c r="L55" s="121"/>
      <c r="M55" s="191" t="s">
        <v>2238</v>
      </c>
      <c r="N55" s="205" t="s">
        <v>2249</v>
      </c>
      <c r="O55" s="201"/>
      <c r="P55" s="92">
        <v>3.1</v>
      </c>
      <c r="Q55" s="121" t="s">
        <v>1408</v>
      </c>
      <c r="R55" s="92" t="s">
        <v>1503</v>
      </c>
      <c r="S55" s="92" t="s">
        <v>1504</v>
      </c>
      <c r="AA55" s="253">
        <f>IF(OR(J55="Fail",ISBLANK(J55)),INDEX('Issue Code Table'!C:C,MATCH(N:N,'Issue Code Table'!A:A,0)),IF(M55="Critical",6,IF(M55="Significant",5,IF(M55="Moderate",3,2))))</f>
        <v>5</v>
      </c>
    </row>
    <row r="56" spans="1:27" ht="246.75" customHeight="1" x14ac:dyDescent="0.3">
      <c r="A56" s="94" t="s">
        <v>2086</v>
      </c>
      <c r="B56" s="94" t="s">
        <v>1024</v>
      </c>
      <c r="C56" s="99" t="s">
        <v>1025</v>
      </c>
      <c r="D56" s="122" t="s">
        <v>916</v>
      </c>
      <c r="E56" s="92" t="s">
        <v>1442</v>
      </c>
      <c r="F56" s="92" t="s">
        <v>1443</v>
      </c>
      <c r="G56" s="92" t="s">
        <v>1621</v>
      </c>
      <c r="H56" s="92" t="s">
        <v>1769</v>
      </c>
      <c r="I56" s="117"/>
      <c r="J56" s="102"/>
      <c r="K56" s="92" t="s">
        <v>1768</v>
      </c>
      <c r="L56" s="121"/>
      <c r="M56" s="191" t="s">
        <v>2238</v>
      </c>
      <c r="N56" s="205" t="s">
        <v>2249</v>
      </c>
      <c r="O56" s="201"/>
      <c r="P56" s="92">
        <v>3.1</v>
      </c>
      <c r="Q56" s="121" t="s">
        <v>1409</v>
      </c>
      <c r="R56" s="92" t="s">
        <v>1505</v>
      </c>
      <c r="S56" s="92" t="s">
        <v>1506</v>
      </c>
      <c r="AA56" s="253">
        <f>IF(OR(J56="Fail",ISBLANK(J56)),INDEX('Issue Code Table'!C:C,MATCH(N:N,'Issue Code Table'!A:A,0)),IF(M56="Critical",6,IF(M56="Significant",5,IF(M56="Moderate",3,2))))</f>
        <v>5</v>
      </c>
    </row>
    <row r="57" spans="1:27" ht="177" customHeight="1" x14ac:dyDescent="0.3">
      <c r="A57" s="94" t="s">
        <v>2087</v>
      </c>
      <c r="B57" s="95" t="s">
        <v>1165</v>
      </c>
      <c r="C57" s="100" t="s">
        <v>1166</v>
      </c>
      <c r="D57" s="122" t="s">
        <v>916</v>
      </c>
      <c r="E57" s="92" t="s">
        <v>1444</v>
      </c>
      <c r="F57" s="92" t="s">
        <v>1445</v>
      </c>
      <c r="G57" s="92" t="s">
        <v>1622</v>
      </c>
      <c r="H57" s="92" t="s">
        <v>1771</v>
      </c>
      <c r="I57" s="117"/>
      <c r="J57" s="102"/>
      <c r="K57" s="92" t="s">
        <v>1772</v>
      </c>
      <c r="L57" s="121"/>
      <c r="M57" s="197" t="s">
        <v>2237</v>
      </c>
      <c r="N57" s="205" t="s">
        <v>2263</v>
      </c>
      <c r="O57" s="201"/>
      <c r="P57" s="92">
        <v>3.1</v>
      </c>
      <c r="Q57" s="121" t="s">
        <v>1410</v>
      </c>
      <c r="R57" s="92" t="s">
        <v>1507</v>
      </c>
      <c r="S57" s="92" t="s">
        <v>1508</v>
      </c>
      <c r="AA57" s="253">
        <f>IF(OR(J57="Fail",ISBLANK(J57)),INDEX('Issue Code Table'!C:C,MATCH(N:N,'Issue Code Table'!A:A,0)),IF(M57="Critical",6,IF(M57="Significant",5,IF(M57="Moderate",3,2))))</f>
        <v>4</v>
      </c>
    </row>
    <row r="58" spans="1:27" ht="119.25" customHeight="1" x14ac:dyDescent="0.3">
      <c r="A58" s="94" t="s">
        <v>2088</v>
      </c>
      <c r="B58" s="94" t="s">
        <v>1175</v>
      </c>
      <c r="C58" s="99" t="s">
        <v>1176</v>
      </c>
      <c r="D58" s="94" t="s">
        <v>915</v>
      </c>
      <c r="E58" s="92" t="s">
        <v>257</v>
      </c>
      <c r="F58" s="92" t="s">
        <v>258</v>
      </c>
      <c r="G58" s="92" t="s">
        <v>1623</v>
      </c>
      <c r="H58" s="92" t="s">
        <v>1363</v>
      </c>
      <c r="I58" s="117"/>
      <c r="J58" s="102"/>
      <c r="K58" s="92" t="s">
        <v>1107</v>
      </c>
      <c r="L58" s="121"/>
      <c r="M58" s="197" t="s">
        <v>2237</v>
      </c>
      <c r="N58" s="205" t="s">
        <v>2261</v>
      </c>
      <c r="O58" s="201"/>
      <c r="P58" s="92">
        <v>3</v>
      </c>
      <c r="Q58" s="121">
        <v>3.2</v>
      </c>
      <c r="R58" s="92" t="s">
        <v>259</v>
      </c>
      <c r="S58" s="92" t="s">
        <v>260</v>
      </c>
      <c r="AA58" s="253">
        <f>IF(OR(J58="Fail",ISBLANK(J58)),INDEX('Issue Code Table'!C:C,MATCH(N:N,'Issue Code Table'!A:A,0)),IF(M58="Critical",6,IF(M58="Significant",5,IF(M58="Moderate",3,2))))</f>
        <v>5</v>
      </c>
    </row>
    <row r="59" spans="1:27" ht="174" customHeight="1" x14ac:dyDescent="0.3">
      <c r="A59" s="94" t="s">
        <v>2089</v>
      </c>
      <c r="B59" s="94" t="s">
        <v>1024</v>
      </c>
      <c r="C59" s="99" t="s">
        <v>1025</v>
      </c>
      <c r="D59" s="122" t="s">
        <v>916</v>
      </c>
      <c r="E59" s="92" t="s">
        <v>1446</v>
      </c>
      <c r="F59" s="92" t="s">
        <v>1447</v>
      </c>
      <c r="G59" s="92" t="s">
        <v>1624</v>
      </c>
      <c r="H59" s="92" t="s">
        <v>1056</v>
      </c>
      <c r="I59" s="117"/>
      <c r="J59" s="102"/>
      <c r="K59" s="92" t="s">
        <v>1108</v>
      </c>
      <c r="L59" s="121" t="s">
        <v>1046</v>
      </c>
      <c r="M59" s="191" t="s">
        <v>2238</v>
      </c>
      <c r="N59" s="205" t="s">
        <v>2249</v>
      </c>
      <c r="O59" s="201"/>
      <c r="P59" s="92">
        <v>3</v>
      </c>
      <c r="Q59" s="121">
        <v>3.3</v>
      </c>
      <c r="R59" s="92" t="s">
        <v>1509</v>
      </c>
      <c r="S59" s="92" t="s">
        <v>1510</v>
      </c>
      <c r="AA59" s="253">
        <f>IF(OR(J59="Fail",ISBLANK(J59)),INDEX('Issue Code Table'!C:C,MATCH(N:N,'Issue Code Table'!A:A,0)),IF(M59="Critical",6,IF(M59="Significant",5,IF(M59="Moderate",3,2))))</f>
        <v>5</v>
      </c>
    </row>
    <row r="60" spans="1:27" ht="103.5" customHeight="1" x14ac:dyDescent="0.3">
      <c r="A60" s="94" t="s">
        <v>2090</v>
      </c>
      <c r="B60" s="94" t="s">
        <v>1024</v>
      </c>
      <c r="C60" s="99" t="s">
        <v>1025</v>
      </c>
      <c r="D60" s="94" t="s">
        <v>915</v>
      </c>
      <c r="E60" s="92" t="s">
        <v>272</v>
      </c>
      <c r="F60" s="92" t="s">
        <v>273</v>
      </c>
      <c r="G60" s="92" t="s">
        <v>276</v>
      </c>
      <c r="H60" s="92" t="s">
        <v>1365</v>
      </c>
      <c r="I60" s="117"/>
      <c r="J60" s="102"/>
      <c r="K60" s="92" t="s">
        <v>1110</v>
      </c>
      <c r="L60" s="121"/>
      <c r="M60" s="191" t="s">
        <v>2238</v>
      </c>
      <c r="N60" s="205" t="s">
        <v>2249</v>
      </c>
      <c r="O60" s="201"/>
      <c r="P60" s="92">
        <v>3</v>
      </c>
      <c r="Q60" s="121">
        <v>3.4</v>
      </c>
      <c r="R60" s="92" t="s">
        <v>274</v>
      </c>
      <c r="S60" s="92" t="s">
        <v>275</v>
      </c>
      <c r="AA60" s="253">
        <f>IF(OR(J60="Fail",ISBLANK(J60)),INDEX('Issue Code Table'!C:C,MATCH(N:N,'Issue Code Table'!A:A,0)),IF(M60="Critical",6,IF(M60="Significant",5,IF(M60="Moderate",3,2))))</f>
        <v>5</v>
      </c>
    </row>
    <row r="61" spans="1:27" ht="73.5" customHeight="1" x14ac:dyDescent="0.3">
      <c r="A61" s="94" t="s">
        <v>2091</v>
      </c>
      <c r="B61" s="94" t="s">
        <v>1024</v>
      </c>
      <c r="C61" s="99" t="s">
        <v>1025</v>
      </c>
      <c r="D61" s="94" t="s">
        <v>915</v>
      </c>
      <c r="E61" s="92" t="s">
        <v>277</v>
      </c>
      <c r="F61" s="92" t="s">
        <v>278</v>
      </c>
      <c r="G61" s="92" t="s">
        <v>1625</v>
      </c>
      <c r="H61" s="92" t="s">
        <v>1719</v>
      </c>
      <c r="I61" s="92"/>
      <c r="J61" s="102"/>
      <c r="K61" s="92" t="s">
        <v>1111</v>
      </c>
      <c r="L61" s="121"/>
      <c r="M61" s="191" t="s">
        <v>2238</v>
      </c>
      <c r="N61" s="205" t="s">
        <v>2249</v>
      </c>
      <c r="O61" s="201"/>
      <c r="P61" s="92">
        <v>3</v>
      </c>
      <c r="Q61" s="121">
        <v>3.5</v>
      </c>
      <c r="R61" s="92" t="s">
        <v>279</v>
      </c>
      <c r="S61" s="92" t="s">
        <v>280</v>
      </c>
      <c r="AA61" s="253">
        <f>IF(OR(J61="Fail",ISBLANK(J61)),INDEX('Issue Code Table'!C:C,MATCH(N:N,'Issue Code Table'!A:A,0)),IF(M61="Critical",6,IF(M61="Significant",5,IF(M61="Moderate",3,2))))</f>
        <v>5</v>
      </c>
    </row>
    <row r="62" spans="1:27" ht="264" x14ac:dyDescent="0.3">
      <c r="A62" s="94" t="s">
        <v>2092</v>
      </c>
      <c r="B62" s="94" t="s">
        <v>1177</v>
      </c>
      <c r="C62" s="99" t="s">
        <v>1178</v>
      </c>
      <c r="D62" s="122" t="s">
        <v>916</v>
      </c>
      <c r="E62" s="92" t="s">
        <v>282</v>
      </c>
      <c r="F62" s="121" t="s">
        <v>2014</v>
      </c>
      <c r="G62" s="92" t="s">
        <v>1626</v>
      </c>
      <c r="H62" s="93" t="s">
        <v>1023</v>
      </c>
      <c r="I62" s="117"/>
      <c r="J62" s="102"/>
      <c r="K62" s="92" t="s">
        <v>1112</v>
      </c>
      <c r="L62" s="128" t="s">
        <v>1256</v>
      </c>
      <c r="M62" s="197" t="s">
        <v>2237</v>
      </c>
      <c r="N62" s="205" t="s">
        <v>2264</v>
      </c>
      <c r="O62" s="201"/>
      <c r="P62" s="92">
        <v>3</v>
      </c>
      <c r="Q62" s="121">
        <v>3.6</v>
      </c>
      <c r="R62" s="92" t="s">
        <v>283</v>
      </c>
      <c r="S62" s="92" t="s">
        <v>1511</v>
      </c>
      <c r="AA62" s="253">
        <f>IF(OR(J62="Fail",ISBLANK(J62)),INDEX('Issue Code Table'!C:C,MATCH(N:N,'Issue Code Table'!A:A,0)),IF(M62="Critical",6,IF(M62="Significant",5,IF(M62="Moderate",3,2))))</f>
        <v>4</v>
      </c>
    </row>
    <row r="63" spans="1:27" s="125" customFormat="1" ht="206.25" customHeight="1" x14ac:dyDescent="0.3">
      <c r="A63" s="94" t="s">
        <v>2093</v>
      </c>
      <c r="B63" s="122" t="s">
        <v>1024</v>
      </c>
      <c r="C63" s="127" t="s">
        <v>1025</v>
      </c>
      <c r="D63" s="122" t="s">
        <v>916</v>
      </c>
      <c r="E63" s="121" t="s">
        <v>285</v>
      </c>
      <c r="F63" s="121" t="s">
        <v>2015</v>
      </c>
      <c r="G63" s="121" t="s">
        <v>1627</v>
      </c>
      <c r="H63" s="121" t="s">
        <v>1770</v>
      </c>
      <c r="I63" s="123"/>
      <c r="J63" s="124"/>
      <c r="K63" s="121" t="s">
        <v>1113</v>
      </c>
      <c r="L63" s="121" t="s">
        <v>1046</v>
      </c>
      <c r="M63" s="191" t="s">
        <v>2238</v>
      </c>
      <c r="N63" s="205" t="s">
        <v>2249</v>
      </c>
      <c r="O63" s="201"/>
      <c r="P63" s="121">
        <v>3</v>
      </c>
      <c r="Q63" s="121">
        <v>3.7</v>
      </c>
      <c r="R63" s="121" t="s">
        <v>286</v>
      </c>
      <c r="S63" s="121" t="s">
        <v>1512</v>
      </c>
      <c r="T63"/>
      <c r="W63"/>
      <c r="X63"/>
      <c r="AA63" s="253">
        <f>IF(OR(J63="Fail",ISBLANK(J63)),INDEX('Issue Code Table'!C:C,MATCH(N:N,'Issue Code Table'!A:A,0)),IF(M63="Critical",6,IF(M63="Significant",5,IF(M63="Moderate",3,2))))</f>
        <v>5</v>
      </c>
    </row>
    <row r="64" spans="1:27" ht="158.4" x14ac:dyDescent="0.3">
      <c r="A64" s="94" t="s">
        <v>2094</v>
      </c>
      <c r="B64" s="94" t="s">
        <v>1024</v>
      </c>
      <c r="C64" s="99" t="s">
        <v>1025</v>
      </c>
      <c r="D64" s="94" t="s">
        <v>915</v>
      </c>
      <c r="E64" s="92" t="s">
        <v>288</v>
      </c>
      <c r="F64" s="92" t="s">
        <v>289</v>
      </c>
      <c r="G64" s="92" t="s">
        <v>1628</v>
      </c>
      <c r="H64" s="92" t="s">
        <v>1720</v>
      </c>
      <c r="I64" s="117"/>
      <c r="J64" s="102"/>
      <c r="K64" s="92" t="s">
        <v>1114</v>
      </c>
      <c r="L64" s="121"/>
      <c r="M64" s="191" t="s">
        <v>2238</v>
      </c>
      <c r="N64" s="205" t="s">
        <v>2249</v>
      </c>
      <c r="O64" s="201"/>
      <c r="P64" s="92">
        <v>3</v>
      </c>
      <c r="Q64" s="121">
        <v>3.8</v>
      </c>
      <c r="R64" s="92" t="s">
        <v>290</v>
      </c>
      <c r="S64" s="92" t="s">
        <v>1513</v>
      </c>
      <c r="AA64" s="253">
        <f>IF(OR(J64="Fail",ISBLANK(J64)),INDEX('Issue Code Table'!C:C,MATCH(N:N,'Issue Code Table'!A:A,0)),IF(M64="Critical",6,IF(M64="Significant",5,IF(M64="Moderate",3,2))))</f>
        <v>5</v>
      </c>
    </row>
    <row r="65" spans="1:27" ht="66" x14ac:dyDescent="0.3">
      <c r="A65" s="94" t="s">
        <v>2095</v>
      </c>
      <c r="B65" s="94" t="s">
        <v>1024</v>
      </c>
      <c r="C65" s="99" t="s">
        <v>1025</v>
      </c>
      <c r="D65" s="94" t="s">
        <v>915</v>
      </c>
      <c r="E65" s="92" t="s">
        <v>293</v>
      </c>
      <c r="F65" s="92" t="s">
        <v>294</v>
      </c>
      <c r="G65" s="92" t="s">
        <v>1629</v>
      </c>
      <c r="H65" s="92" t="s">
        <v>1721</v>
      </c>
      <c r="I65" s="92"/>
      <c r="J65" s="102"/>
      <c r="K65" s="92" t="s">
        <v>1115</v>
      </c>
      <c r="L65" s="121"/>
      <c r="M65" s="191" t="s">
        <v>2238</v>
      </c>
      <c r="N65" s="205" t="s">
        <v>2249</v>
      </c>
      <c r="O65" s="201"/>
      <c r="P65" s="92">
        <v>3</v>
      </c>
      <c r="Q65" s="121">
        <v>3.9</v>
      </c>
      <c r="R65" s="92" t="s">
        <v>295</v>
      </c>
      <c r="S65" s="92" t="s">
        <v>296</v>
      </c>
      <c r="AA65" s="253">
        <f>IF(OR(J65="Fail",ISBLANK(J65)),INDEX('Issue Code Table'!C:C,MATCH(N:N,'Issue Code Table'!A:A,0)),IF(M65="Critical",6,IF(M65="Significant",5,IF(M65="Moderate",3,2))))</f>
        <v>5</v>
      </c>
    </row>
    <row r="66" spans="1:27" ht="92.4" x14ac:dyDescent="0.3">
      <c r="A66" s="94" t="s">
        <v>2096</v>
      </c>
      <c r="B66" s="94" t="s">
        <v>1024</v>
      </c>
      <c r="C66" s="99" t="s">
        <v>1025</v>
      </c>
      <c r="D66" s="94" t="s">
        <v>915</v>
      </c>
      <c r="E66" s="92" t="s">
        <v>298</v>
      </c>
      <c r="F66" s="92" t="s">
        <v>299</v>
      </c>
      <c r="G66" s="92" t="s">
        <v>1630</v>
      </c>
      <c r="H66" s="92" t="s">
        <v>1722</v>
      </c>
      <c r="I66" s="117"/>
      <c r="J66" s="102"/>
      <c r="K66" s="92" t="s">
        <v>1116</v>
      </c>
      <c r="L66" s="121"/>
      <c r="M66" s="191" t="s">
        <v>2238</v>
      </c>
      <c r="N66" s="205" t="s">
        <v>2249</v>
      </c>
      <c r="O66" s="201"/>
      <c r="P66" s="92">
        <v>3</v>
      </c>
      <c r="Q66" s="121">
        <v>3.1</v>
      </c>
      <c r="R66" s="92" t="s">
        <v>300</v>
      </c>
      <c r="S66" s="92" t="s">
        <v>301</v>
      </c>
      <c r="AA66" s="253">
        <f>IF(OR(J66="Fail",ISBLANK(J66)),INDEX('Issue Code Table'!C:C,MATCH(N:N,'Issue Code Table'!A:A,0)),IF(M66="Critical",6,IF(M66="Significant",5,IF(M66="Moderate",3,2))))</f>
        <v>5</v>
      </c>
    </row>
    <row r="67" spans="1:27" ht="118.8" x14ac:dyDescent="0.3">
      <c r="A67" s="94" t="s">
        <v>2097</v>
      </c>
      <c r="B67" s="94" t="s">
        <v>1024</v>
      </c>
      <c r="C67" s="99" t="s">
        <v>1025</v>
      </c>
      <c r="D67" s="122" t="s">
        <v>916</v>
      </c>
      <c r="E67" s="92" t="s">
        <v>303</v>
      </c>
      <c r="F67" s="121" t="s">
        <v>2016</v>
      </c>
      <c r="G67" s="92" t="s">
        <v>1631</v>
      </c>
      <c r="H67" s="92" t="s">
        <v>1723</v>
      </c>
      <c r="I67" s="117"/>
      <c r="J67" s="102"/>
      <c r="K67" s="92" t="s">
        <v>1117</v>
      </c>
      <c r="L67" s="121" t="s">
        <v>1046</v>
      </c>
      <c r="M67" s="191" t="s">
        <v>2238</v>
      </c>
      <c r="N67" s="205" t="s">
        <v>2249</v>
      </c>
      <c r="O67" s="201"/>
      <c r="P67" s="92">
        <v>3</v>
      </c>
      <c r="Q67" s="121">
        <v>3.11</v>
      </c>
      <c r="R67" s="92" t="s">
        <v>304</v>
      </c>
      <c r="S67" s="92" t="s">
        <v>305</v>
      </c>
      <c r="AA67" s="253">
        <f>IF(OR(J67="Fail",ISBLANK(J67)),INDEX('Issue Code Table'!C:C,MATCH(N:N,'Issue Code Table'!A:A,0)),IF(M67="Critical",6,IF(M67="Significant",5,IF(M67="Moderate",3,2))))</f>
        <v>5</v>
      </c>
    </row>
    <row r="68" spans="1:27" ht="66" x14ac:dyDescent="0.3">
      <c r="A68" s="94" t="s">
        <v>2098</v>
      </c>
      <c r="B68" s="94" t="s">
        <v>1024</v>
      </c>
      <c r="C68" s="99" t="s">
        <v>1025</v>
      </c>
      <c r="D68" s="94" t="s">
        <v>915</v>
      </c>
      <c r="E68" s="92" t="s">
        <v>307</v>
      </c>
      <c r="F68" s="121" t="s">
        <v>308</v>
      </c>
      <c r="G68" s="92" t="s">
        <v>1632</v>
      </c>
      <c r="H68" s="92" t="s">
        <v>1724</v>
      </c>
      <c r="I68" s="117"/>
      <c r="J68" s="102"/>
      <c r="K68" s="92" t="s">
        <v>1118</v>
      </c>
      <c r="L68" s="121"/>
      <c r="M68" s="191" t="s">
        <v>2238</v>
      </c>
      <c r="N68" s="205" t="s">
        <v>2249</v>
      </c>
      <c r="O68" s="201"/>
      <c r="P68" s="92">
        <v>3</v>
      </c>
      <c r="Q68" s="121">
        <v>3.12</v>
      </c>
      <c r="R68" s="92" t="s">
        <v>309</v>
      </c>
      <c r="S68" s="92" t="s">
        <v>310</v>
      </c>
      <c r="AA68" s="253">
        <f>IF(OR(J68="Fail",ISBLANK(J68)),INDEX('Issue Code Table'!C:C,MATCH(N:N,'Issue Code Table'!A:A,0)),IF(M68="Critical",6,IF(M68="Significant",5,IF(M68="Moderate",3,2))))</f>
        <v>5</v>
      </c>
    </row>
    <row r="69" spans="1:27" ht="132" x14ac:dyDescent="0.3">
      <c r="A69" s="94" t="s">
        <v>2099</v>
      </c>
      <c r="B69" s="94" t="s">
        <v>1024</v>
      </c>
      <c r="C69" s="99" t="s">
        <v>1025</v>
      </c>
      <c r="D69" s="94" t="s">
        <v>915</v>
      </c>
      <c r="E69" s="92" t="s">
        <v>312</v>
      </c>
      <c r="F69" s="121" t="s">
        <v>313</v>
      </c>
      <c r="G69" s="92" t="s">
        <v>1633</v>
      </c>
      <c r="H69" s="92" t="s">
        <v>1725</v>
      </c>
      <c r="I69" s="117"/>
      <c r="J69" s="102"/>
      <c r="K69" s="92" t="s">
        <v>1119</v>
      </c>
      <c r="L69" s="121"/>
      <c r="M69" s="191" t="s">
        <v>2238</v>
      </c>
      <c r="N69" s="205" t="s">
        <v>2249</v>
      </c>
      <c r="O69" s="201"/>
      <c r="P69" s="92">
        <v>3</v>
      </c>
      <c r="Q69" s="121">
        <v>3.13</v>
      </c>
      <c r="R69" s="92" t="s">
        <v>314</v>
      </c>
      <c r="S69" s="92" t="s">
        <v>315</v>
      </c>
      <c r="AA69" s="253">
        <f>IF(OR(J69="Fail",ISBLANK(J69)),INDEX('Issue Code Table'!C:C,MATCH(N:N,'Issue Code Table'!A:A,0)),IF(M69="Critical",6,IF(M69="Significant",5,IF(M69="Moderate",3,2))))</f>
        <v>5</v>
      </c>
    </row>
    <row r="70" spans="1:27" ht="66" x14ac:dyDescent="0.3">
      <c r="A70" s="94" t="s">
        <v>2100</v>
      </c>
      <c r="B70" s="94" t="s">
        <v>1024</v>
      </c>
      <c r="C70" s="99" t="s">
        <v>1025</v>
      </c>
      <c r="D70" s="94" t="s">
        <v>915</v>
      </c>
      <c r="E70" s="92" t="s">
        <v>317</v>
      </c>
      <c r="F70" s="121" t="s">
        <v>2017</v>
      </c>
      <c r="G70" s="92" t="s">
        <v>1634</v>
      </c>
      <c r="H70" s="92" t="s">
        <v>1726</v>
      </c>
      <c r="I70" s="117"/>
      <c r="J70" s="102"/>
      <c r="K70" s="92" t="s">
        <v>1120</v>
      </c>
      <c r="L70" s="121"/>
      <c r="M70" s="191" t="s">
        <v>2238</v>
      </c>
      <c r="N70" s="205" t="s">
        <v>2249</v>
      </c>
      <c r="O70" s="201"/>
      <c r="P70" s="92">
        <v>3</v>
      </c>
      <c r="Q70" s="121">
        <v>3.14</v>
      </c>
      <c r="R70" s="92" t="s">
        <v>318</v>
      </c>
      <c r="S70" s="92" t="s">
        <v>319</v>
      </c>
      <c r="AA70" s="253">
        <f>IF(OR(J70="Fail",ISBLANK(J70)),INDEX('Issue Code Table'!C:C,MATCH(N:N,'Issue Code Table'!A:A,0)),IF(M70="Critical",6,IF(M70="Significant",5,IF(M70="Moderate",3,2))))</f>
        <v>5</v>
      </c>
    </row>
    <row r="71" spans="1:27" ht="79.2" x14ac:dyDescent="0.3">
      <c r="A71" s="94" t="s">
        <v>2101</v>
      </c>
      <c r="B71" s="94" t="s">
        <v>1024</v>
      </c>
      <c r="C71" s="99" t="s">
        <v>1025</v>
      </c>
      <c r="D71" s="94" t="s">
        <v>915</v>
      </c>
      <c r="E71" s="92" t="s">
        <v>321</v>
      </c>
      <c r="F71" s="121" t="s">
        <v>322</v>
      </c>
      <c r="G71" s="92" t="s">
        <v>1635</v>
      </c>
      <c r="H71" s="92" t="s">
        <v>1727</v>
      </c>
      <c r="I71" s="117"/>
      <c r="J71" s="102"/>
      <c r="K71" s="92" t="s">
        <v>1121</v>
      </c>
      <c r="L71" s="121"/>
      <c r="M71" s="191" t="s">
        <v>2238</v>
      </c>
      <c r="N71" s="205" t="s">
        <v>2249</v>
      </c>
      <c r="O71" s="201"/>
      <c r="P71" s="92">
        <v>3</v>
      </c>
      <c r="Q71" s="121">
        <v>3.15</v>
      </c>
      <c r="R71" s="92" t="s">
        <v>323</v>
      </c>
      <c r="S71" s="92" t="s">
        <v>324</v>
      </c>
      <c r="AA71" s="253">
        <f>IF(OR(J71="Fail",ISBLANK(J71)),INDEX('Issue Code Table'!C:C,MATCH(N:N,'Issue Code Table'!A:A,0)),IF(M71="Critical",6,IF(M71="Significant",5,IF(M71="Moderate",3,2))))</f>
        <v>5</v>
      </c>
    </row>
    <row r="72" spans="1:27" ht="171.6" x14ac:dyDescent="0.3">
      <c r="A72" s="94" t="s">
        <v>2102</v>
      </c>
      <c r="B72" s="94" t="s">
        <v>1024</v>
      </c>
      <c r="C72" s="99" t="s">
        <v>1025</v>
      </c>
      <c r="D72" s="94" t="s">
        <v>915</v>
      </c>
      <c r="E72" s="92" t="s">
        <v>326</v>
      </c>
      <c r="F72" s="121" t="s">
        <v>2023</v>
      </c>
      <c r="G72" s="92" t="s">
        <v>1636</v>
      </c>
      <c r="H72" s="92" t="s">
        <v>1375</v>
      </c>
      <c r="I72" s="117"/>
      <c r="J72" s="102"/>
      <c r="K72" s="92" t="s">
        <v>1122</v>
      </c>
      <c r="L72" s="121"/>
      <c r="M72" s="191" t="s">
        <v>2238</v>
      </c>
      <c r="N72" s="205" t="s">
        <v>2249</v>
      </c>
      <c r="O72" s="201"/>
      <c r="P72" s="92">
        <v>3</v>
      </c>
      <c r="Q72" s="121">
        <v>3.16</v>
      </c>
      <c r="R72" s="92" t="s">
        <v>2217</v>
      </c>
      <c r="S72" s="92" t="s">
        <v>1514</v>
      </c>
      <c r="AA72" s="253">
        <f>IF(OR(J72="Fail",ISBLANK(J72)),INDEX('Issue Code Table'!C:C,MATCH(N:N,'Issue Code Table'!A:A,0)),IF(M72="Critical",6,IF(M72="Significant",5,IF(M72="Moderate",3,2))))</f>
        <v>5</v>
      </c>
    </row>
    <row r="73" spans="1:27" ht="92.4" x14ac:dyDescent="0.3">
      <c r="A73" s="94" t="s">
        <v>2103</v>
      </c>
      <c r="B73" s="94" t="s">
        <v>1024</v>
      </c>
      <c r="C73" s="99" t="s">
        <v>1025</v>
      </c>
      <c r="D73" s="94" t="s">
        <v>915</v>
      </c>
      <c r="E73" s="92" t="s">
        <v>330</v>
      </c>
      <c r="F73" s="92" t="s">
        <v>331</v>
      </c>
      <c r="G73" s="92" t="s">
        <v>334</v>
      </c>
      <c r="H73" s="92" t="s">
        <v>1376</v>
      </c>
      <c r="I73" s="117"/>
      <c r="J73" s="102"/>
      <c r="K73" s="92" t="s">
        <v>1123</v>
      </c>
      <c r="L73" s="121"/>
      <c r="M73" s="197" t="s">
        <v>2237</v>
      </c>
      <c r="N73" s="205" t="s">
        <v>2263</v>
      </c>
      <c r="O73" s="201"/>
      <c r="P73" s="92">
        <v>4.0999999999999996</v>
      </c>
      <c r="Q73" s="121" t="s">
        <v>329</v>
      </c>
      <c r="R73" s="92" t="s">
        <v>332</v>
      </c>
      <c r="S73" s="92" t="s">
        <v>1515</v>
      </c>
      <c r="AA73" s="253">
        <f>IF(OR(J73="Fail",ISBLANK(J73)),INDEX('Issue Code Table'!C:C,MATCH(N:N,'Issue Code Table'!A:A,0)),IF(M73="Critical",6,IF(M73="Significant",5,IF(M73="Moderate",3,2))))</f>
        <v>4</v>
      </c>
    </row>
    <row r="74" spans="1:27" ht="118.8" x14ac:dyDescent="0.3">
      <c r="A74" s="94" t="s">
        <v>2104</v>
      </c>
      <c r="B74" s="94" t="s">
        <v>1024</v>
      </c>
      <c r="C74" s="99" t="s">
        <v>1025</v>
      </c>
      <c r="D74" s="94" t="s">
        <v>915</v>
      </c>
      <c r="E74" s="92" t="s">
        <v>336</v>
      </c>
      <c r="F74" s="92" t="s">
        <v>337</v>
      </c>
      <c r="G74" s="92" t="s">
        <v>340</v>
      </c>
      <c r="H74" s="92" t="s">
        <v>1377</v>
      </c>
      <c r="I74" s="117"/>
      <c r="J74" s="102"/>
      <c r="K74" s="92" t="s">
        <v>1261</v>
      </c>
      <c r="L74" s="121"/>
      <c r="M74" s="197" t="s">
        <v>2237</v>
      </c>
      <c r="N74" s="205" t="s">
        <v>2263</v>
      </c>
      <c r="O74" s="201"/>
      <c r="P74" s="92">
        <v>4.0999999999999996</v>
      </c>
      <c r="Q74" s="121" t="s">
        <v>335</v>
      </c>
      <c r="R74" s="92" t="s">
        <v>338</v>
      </c>
      <c r="S74" s="92" t="s">
        <v>1516</v>
      </c>
      <c r="AA74" s="253">
        <f>IF(OR(J74="Fail",ISBLANK(J74)),INDEX('Issue Code Table'!C:C,MATCH(N:N,'Issue Code Table'!A:A,0)),IF(M74="Critical",6,IF(M74="Significant",5,IF(M74="Moderate",3,2))))</f>
        <v>4</v>
      </c>
    </row>
    <row r="75" spans="1:27" ht="211.2" x14ac:dyDescent="0.3">
      <c r="A75" s="94" t="s">
        <v>2105</v>
      </c>
      <c r="B75" s="94" t="s">
        <v>1179</v>
      </c>
      <c r="C75" s="99" t="s">
        <v>1180</v>
      </c>
      <c r="D75" s="94" t="s">
        <v>915</v>
      </c>
      <c r="E75" s="92" t="s">
        <v>342</v>
      </c>
      <c r="F75" s="92" t="s">
        <v>343</v>
      </c>
      <c r="G75" s="92" t="s">
        <v>346</v>
      </c>
      <c r="H75" s="92" t="s">
        <v>1378</v>
      </c>
      <c r="I75" s="117"/>
      <c r="J75" s="102"/>
      <c r="K75" s="92" t="s">
        <v>1124</v>
      </c>
      <c r="L75" s="121"/>
      <c r="M75" s="197" t="s">
        <v>2237</v>
      </c>
      <c r="N75" s="205" t="s">
        <v>2263</v>
      </c>
      <c r="O75" s="201"/>
      <c r="P75" s="92">
        <v>4.2</v>
      </c>
      <c r="Q75" s="121" t="s">
        <v>341</v>
      </c>
      <c r="R75" s="92" t="s">
        <v>344</v>
      </c>
      <c r="S75" s="92" t="s">
        <v>1517</v>
      </c>
      <c r="AA75" s="253">
        <f>IF(OR(J75="Fail",ISBLANK(J75)),INDEX('Issue Code Table'!C:C,MATCH(N:N,'Issue Code Table'!A:A,0)),IF(M75="Critical",6,IF(M75="Significant",5,IF(M75="Moderate",3,2))))</f>
        <v>4</v>
      </c>
    </row>
    <row r="76" spans="1:27" ht="145.19999999999999" x14ac:dyDescent="0.3">
      <c r="A76" s="94" t="s">
        <v>2106</v>
      </c>
      <c r="B76" s="94" t="s">
        <v>1179</v>
      </c>
      <c r="C76" s="99" t="s">
        <v>1180</v>
      </c>
      <c r="D76" s="94" t="s">
        <v>915</v>
      </c>
      <c r="E76" s="92" t="s">
        <v>348</v>
      </c>
      <c r="F76" s="92" t="s">
        <v>1448</v>
      </c>
      <c r="G76" s="92" t="s">
        <v>352</v>
      </c>
      <c r="H76" s="92" t="s">
        <v>1379</v>
      </c>
      <c r="I76" s="117"/>
      <c r="J76" s="102"/>
      <c r="K76" s="92" t="s">
        <v>1125</v>
      </c>
      <c r="L76" s="121"/>
      <c r="M76" s="197" t="s">
        <v>2237</v>
      </c>
      <c r="N76" s="205" t="s">
        <v>2263</v>
      </c>
      <c r="O76" s="201"/>
      <c r="P76" s="92">
        <v>4.2</v>
      </c>
      <c r="Q76" s="121" t="s">
        <v>347</v>
      </c>
      <c r="R76" s="92" t="s">
        <v>350</v>
      </c>
      <c r="S76" s="92" t="s">
        <v>1518</v>
      </c>
      <c r="AA76" s="253">
        <f>IF(OR(J76="Fail",ISBLANK(J76)),INDEX('Issue Code Table'!C:C,MATCH(N:N,'Issue Code Table'!A:A,0)),IF(M76="Critical",6,IF(M76="Significant",5,IF(M76="Moderate",3,2))))</f>
        <v>4</v>
      </c>
    </row>
    <row r="77" spans="1:27" ht="114" customHeight="1" x14ac:dyDescent="0.3">
      <c r="A77" s="94" t="s">
        <v>2107</v>
      </c>
      <c r="B77" s="111" t="s">
        <v>1181</v>
      </c>
      <c r="C77" s="111" t="s">
        <v>1182</v>
      </c>
      <c r="D77" s="94" t="s">
        <v>915</v>
      </c>
      <c r="E77" s="92" t="s">
        <v>354</v>
      </c>
      <c r="F77" s="92" t="s">
        <v>355</v>
      </c>
      <c r="G77" s="92" t="s">
        <v>1637</v>
      </c>
      <c r="H77" s="92" t="s">
        <v>1728</v>
      </c>
      <c r="I77" s="117"/>
      <c r="J77" s="102"/>
      <c r="K77" s="92" t="s">
        <v>1126</v>
      </c>
      <c r="L77" s="121"/>
      <c r="M77" s="197" t="s">
        <v>2237</v>
      </c>
      <c r="N77" s="205" t="s">
        <v>2263</v>
      </c>
      <c r="O77" s="201"/>
      <c r="P77" s="92">
        <v>4.2</v>
      </c>
      <c r="Q77" s="121" t="s">
        <v>353</v>
      </c>
      <c r="R77" s="92" t="s">
        <v>356</v>
      </c>
      <c r="S77" s="92" t="s">
        <v>1519</v>
      </c>
      <c r="AA77" s="253">
        <f>IF(OR(J77="Fail",ISBLANK(J77)),INDEX('Issue Code Table'!C:C,MATCH(N:N,'Issue Code Table'!A:A,0)),IF(M77="Critical",6,IF(M77="Significant",5,IF(M77="Moderate",3,2))))</f>
        <v>4</v>
      </c>
    </row>
    <row r="78" spans="1:27" ht="158.4" x14ac:dyDescent="0.3">
      <c r="A78" s="94" t="s">
        <v>2108</v>
      </c>
      <c r="B78" s="95" t="s">
        <v>1002</v>
      </c>
      <c r="C78" s="99" t="s">
        <v>1003</v>
      </c>
      <c r="D78" s="94" t="s">
        <v>915</v>
      </c>
      <c r="E78" s="92" t="s">
        <v>360</v>
      </c>
      <c r="F78" s="92" t="s">
        <v>361</v>
      </c>
      <c r="G78" s="92" t="s">
        <v>364</v>
      </c>
      <c r="H78" s="92" t="s">
        <v>1381</v>
      </c>
      <c r="I78" s="117"/>
      <c r="J78" s="102"/>
      <c r="K78" s="92" t="s">
        <v>1127</v>
      </c>
      <c r="L78" s="121"/>
      <c r="M78" s="197" t="s">
        <v>2237</v>
      </c>
      <c r="N78" s="205" t="s">
        <v>2263</v>
      </c>
      <c r="O78" s="201"/>
      <c r="P78" s="92">
        <v>4.2</v>
      </c>
      <c r="Q78" s="121" t="s">
        <v>359</v>
      </c>
      <c r="R78" s="92" t="s">
        <v>362</v>
      </c>
      <c r="S78" s="92" t="s">
        <v>1520</v>
      </c>
      <c r="AA78" s="253">
        <f>IF(OR(J78="Fail",ISBLANK(J78)),INDEX('Issue Code Table'!C:C,MATCH(N:N,'Issue Code Table'!A:A,0)),IF(M78="Critical",6,IF(M78="Significant",5,IF(M78="Moderate",3,2))))</f>
        <v>4</v>
      </c>
    </row>
    <row r="79" spans="1:27" ht="145.5" customHeight="1" x14ac:dyDescent="0.3">
      <c r="A79" s="94" t="s">
        <v>2109</v>
      </c>
      <c r="B79" s="111" t="s">
        <v>1398</v>
      </c>
      <c r="C79" s="111" t="s">
        <v>1399</v>
      </c>
      <c r="D79" s="94" t="s">
        <v>915</v>
      </c>
      <c r="E79" s="92" t="s">
        <v>366</v>
      </c>
      <c r="F79" s="92" t="s">
        <v>1449</v>
      </c>
      <c r="G79" s="92" t="s">
        <v>370</v>
      </c>
      <c r="H79" s="92" t="s">
        <v>1382</v>
      </c>
      <c r="I79" s="117"/>
      <c r="J79" s="102"/>
      <c r="K79" s="92" t="s">
        <v>1128</v>
      </c>
      <c r="L79" s="121"/>
      <c r="M79" s="197" t="s">
        <v>2237</v>
      </c>
      <c r="N79" s="205" t="s">
        <v>2263</v>
      </c>
      <c r="O79" s="201"/>
      <c r="P79" s="92">
        <v>4.2</v>
      </c>
      <c r="Q79" s="121" t="s">
        <v>365</v>
      </c>
      <c r="R79" s="92" t="s">
        <v>368</v>
      </c>
      <c r="S79" s="92" t="s">
        <v>1521</v>
      </c>
      <c r="AA79" s="253">
        <f>IF(OR(J79="Fail",ISBLANK(J79)),INDEX('Issue Code Table'!C:C,MATCH(N:N,'Issue Code Table'!A:A,0)),IF(M79="Critical",6,IF(M79="Significant",5,IF(M79="Moderate",3,2))))</f>
        <v>4</v>
      </c>
    </row>
    <row r="80" spans="1:27" ht="250.8" x14ac:dyDescent="0.3">
      <c r="A80" s="94" t="s">
        <v>2110</v>
      </c>
      <c r="B80" s="95" t="s">
        <v>1002</v>
      </c>
      <c r="C80" s="99" t="s">
        <v>1003</v>
      </c>
      <c r="D80" s="94" t="s">
        <v>915</v>
      </c>
      <c r="E80" s="92" t="s">
        <v>372</v>
      </c>
      <c r="F80" s="92" t="s">
        <v>373</v>
      </c>
      <c r="G80" s="92" t="s">
        <v>376</v>
      </c>
      <c r="H80" s="92" t="s">
        <v>1383</v>
      </c>
      <c r="I80" s="117"/>
      <c r="J80" s="102"/>
      <c r="K80" s="92" t="s">
        <v>1129</v>
      </c>
      <c r="L80" s="121"/>
      <c r="M80" s="197" t="s">
        <v>2237</v>
      </c>
      <c r="N80" s="205" t="s">
        <v>2263</v>
      </c>
      <c r="O80" s="201"/>
      <c r="P80" s="92">
        <v>4.2</v>
      </c>
      <c r="Q80" s="121" t="s">
        <v>371</v>
      </c>
      <c r="R80" s="92" t="s">
        <v>374</v>
      </c>
      <c r="S80" s="92" t="s">
        <v>1522</v>
      </c>
      <c r="AA80" s="253">
        <f>IF(OR(J80="Fail",ISBLANK(J80)),INDEX('Issue Code Table'!C:C,MATCH(N:N,'Issue Code Table'!A:A,0)),IF(M80="Critical",6,IF(M80="Significant",5,IF(M80="Moderate",3,2))))</f>
        <v>4</v>
      </c>
    </row>
    <row r="81" spans="1:27" ht="105.6" x14ac:dyDescent="0.3">
      <c r="A81" s="94" t="s">
        <v>2111</v>
      </c>
      <c r="B81" s="95" t="s">
        <v>1024</v>
      </c>
      <c r="C81" s="99" t="s">
        <v>1025</v>
      </c>
      <c r="D81" s="94" t="s">
        <v>915</v>
      </c>
      <c r="E81" s="92" t="s">
        <v>378</v>
      </c>
      <c r="F81" s="121" t="s">
        <v>2018</v>
      </c>
      <c r="G81" s="92" t="s">
        <v>1638</v>
      </c>
      <c r="H81" s="92" t="s">
        <v>1058</v>
      </c>
      <c r="I81" s="117"/>
      <c r="J81" s="102"/>
      <c r="K81" s="92" t="s">
        <v>1130</v>
      </c>
      <c r="L81" s="121"/>
      <c r="M81" s="191" t="s">
        <v>2238</v>
      </c>
      <c r="N81" s="205" t="s">
        <v>2249</v>
      </c>
      <c r="O81" s="201"/>
      <c r="P81" s="92">
        <v>4.3</v>
      </c>
      <c r="Q81" s="121" t="s">
        <v>377</v>
      </c>
      <c r="R81" s="92" t="s">
        <v>379</v>
      </c>
      <c r="S81" s="92" t="s">
        <v>1523</v>
      </c>
      <c r="AA81" s="253">
        <f>IF(OR(J81="Fail",ISBLANK(J81)),INDEX('Issue Code Table'!C:C,MATCH(N:N,'Issue Code Table'!A:A,0)),IF(M81="Critical",6,IF(M81="Significant",5,IF(M81="Moderate",3,2))))</f>
        <v>5</v>
      </c>
    </row>
    <row r="82" spans="1:27" ht="158.4" x14ac:dyDescent="0.3">
      <c r="A82" s="94" t="s">
        <v>2112</v>
      </c>
      <c r="B82" s="95" t="s">
        <v>1024</v>
      </c>
      <c r="C82" s="99" t="s">
        <v>1025</v>
      </c>
      <c r="D82" s="94" t="s">
        <v>915</v>
      </c>
      <c r="E82" s="92" t="s">
        <v>384</v>
      </c>
      <c r="F82" s="92" t="s">
        <v>385</v>
      </c>
      <c r="G82" s="92" t="s">
        <v>388</v>
      </c>
      <c r="H82" s="92" t="s">
        <v>1384</v>
      </c>
      <c r="I82" s="117"/>
      <c r="J82" s="102"/>
      <c r="K82" s="92" t="s">
        <v>1131</v>
      </c>
      <c r="L82" s="121"/>
      <c r="M82" s="197" t="s">
        <v>2237</v>
      </c>
      <c r="N82" s="205" t="s">
        <v>2263</v>
      </c>
      <c r="O82" s="201"/>
      <c r="P82" s="92" t="s">
        <v>382</v>
      </c>
      <c r="Q82" s="121" t="s">
        <v>383</v>
      </c>
      <c r="R82" s="92" t="s">
        <v>386</v>
      </c>
      <c r="S82" s="92" t="s">
        <v>387</v>
      </c>
      <c r="AA82" s="253">
        <f>IF(OR(J82="Fail",ISBLANK(J82)),INDEX('Issue Code Table'!C:C,MATCH(N:N,'Issue Code Table'!A:A,0)),IF(M82="Critical",6,IF(M82="Significant",5,IF(M82="Moderate",3,2))))</f>
        <v>4</v>
      </c>
    </row>
    <row r="83" spans="1:27" ht="184.8" x14ac:dyDescent="0.3">
      <c r="A83" s="94" t="s">
        <v>2113</v>
      </c>
      <c r="B83" s="94" t="s">
        <v>1024</v>
      </c>
      <c r="C83" s="99" t="s">
        <v>1025</v>
      </c>
      <c r="D83" s="94" t="s">
        <v>915</v>
      </c>
      <c r="E83" s="92" t="s">
        <v>390</v>
      </c>
      <c r="F83" s="92" t="s">
        <v>391</v>
      </c>
      <c r="G83" s="92" t="s">
        <v>394</v>
      </c>
      <c r="H83" s="92" t="s">
        <v>1385</v>
      </c>
      <c r="I83" s="117"/>
      <c r="J83" s="102"/>
      <c r="K83" s="92" t="s">
        <v>1132</v>
      </c>
      <c r="L83" s="121"/>
      <c r="M83" s="197" t="s">
        <v>2237</v>
      </c>
      <c r="N83" s="205" t="s">
        <v>2263</v>
      </c>
      <c r="O83" s="201"/>
      <c r="P83" s="92" t="s">
        <v>382</v>
      </c>
      <c r="Q83" s="121" t="s">
        <v>389</v>
      </c>
      <c r="R83" s="92" t="s">
        <v>392</v>
      </c>
      <c r="S83" s="92" t="s">
        <v>393</v>
      </c>
      <c r="AA83" s="253">
        <f>IF(OR(J83="Fail",ISBLANK(J83)),INDEX('Issue Code Table'!C:C,MATCH(N:N,'Issue Code Table'!A:A,0)),IF(M83="Critical",6,IF(M83="Significant",5,IF(M83="Moderate",3,2))))</f>
        <v>4</v>
      </c>
    </row>
    <row r="84" spans="1:27" ht="111.75" customHeight="1" x14ac:dyDescent="0.3">
      <c r="A84" s="94" t="s">
        <v>2114</v>
      </c>
      <c r="B84" s="95" t="s">
        <v>1024</v>
      </c>
      <c r="C84" s="99" t="s">
        <v>1025</v>
      </c>
      <c r="D84" s="94" t="s">
        <v>915</v>
      </c>
      <c r="E84" s="92" t="s">
        <v>396</v>
      </c>
      <c r="F84" s="92" t="s">
        <v>397</v>
      </c>
      <c r="G84" s="92" t="s">
        <v>1639</v>
      </c>
      <c r="H84" s="92" t="s">
        <v>1730</v>
      </c>
      <c r="I84" s="117"/>
      <c r="J84" s="102"/>
      <c r="K84" s="92" t="s">
        <v>1133</v>
      </c>
      <c r="L84" s="121"/>
      <c r="M84" s="197" t="s">
        <v>2237</v>
      </c>
      <c r="N84" s="205" t="s">
        <v>2263</v>
      </c>
      <c r="O84" s="201"/>
      <c r="P84" s="92">
        <v>4.4000000000000004</v>
      </c>
      <c r="Q84" s="121" t="s">
        <v>395</v>
      </c>
      <c r="R84" s="92" t="s">
        <v>1524</v>
      </c>
      <c r="S84" s="92" t="s">
        <v>1525</v>
      </c>
      <c r="AA84" s="253">
        <f>IF(OR(J84="Fail",ISBLANK(J84)),INDEX('Issue Code Table'!C:C,MATCH(N:N,'Issue Code Table'!A:A,0)),IF(M84="Critical",6,IF(M84="Significant",5,IF(M84="Moderate",3,2))))</f>
        <v>4</v>
      </c>
    </row>
    <row r="85" spans="1:27" ht="118.8" x14ac:dyDescent="0.3">
      <c r="A85" s="94" t="s">
        <v>2115</v>
      </c>
      <c r="B85" s="95" t="s">
        <v>1002</v>
      </c>
      <c r="C85" s="99" t="s">
        <v>1003</v>
      </c>
      <c r="D85" s="94" t="s">
        <v>915</v>
      </c>
      <c r="E85" s="92" t="s">
        <v>401</v>
      </c>
      <c r="F85" s="92" t="s">
        <v>403</v>
      </c>
      <c r="G85" s="92" t="s">
        <v>1640</v>
      </c>
      <c r="H85" s="92" t="s">
        <v>1386</v>
      </c>
      <c r="I85" s="117"/>
      <c r="J85" s="102"/>
      <c r="K85" s="92" t="s">
        <v>1134</v>
      </c>
      <c r="L85" s="121"/>
      <c r="M85" s="197" t="s">
        <v>2237</v>
      </c>
      <c r="N85" s="205" t="s">
        <v>2263</v>
      </c>
      <c r="O85" s="201"/>
      <c r="P85" s="92">
        <v>4.5</v>
      </c>
      <c r="Q85" s="121" t="s">
        <v>402</v>
      </c>
      <c r="R85" s="92" t="s">
        <v>404</v>
      </c>
      <c r="S85" s="92" t="s">
        <v>1526</v>
      </c>
      <c r="AA85" s="253">
        <f>IF(OR(J85="Fail",ISBLANK(J85)),INDEX('Issue Code Table'!C:C,MATCH(N:N,'Issue Code Table'!A:A,0)),IF(M85="Critical",6,IF(M85="Significant",5,IF(M85="Moderate",3,2))))</f>
        <v>4</v>
      </c>
    </row>
    <row r="86" spans="1:27" ht="118.8" x14ac:dyDescent="0.3">
      <c r="A86" s="94" t="s">
        <v>2116</v>
      </c>
      <c r="B86" s="95" t="s">
        <v>1008</v>
      </c>
      <c r="C86" s="100" t="s">
        <v>1009</v>
      </c>
      <c r="D86" s="122" t="s">
        <v>916</v>
      </c>
      <c r="E86" s="92" t="s">
        <v>408</v>
      </c>
      <c r="F86" s="92" t="s">
        <v>409</v>
      </c>
      <c r="G86" s="92" t="s">
        <v>1641</v>
      </c>
      <c r="H86" s="92" t="s">
        <v>1270</v>
      </c>
      <c r="I86" s="117"/>
      <c r="J86" s="102"/>
      <c r="K86" s="92" t="s">
        <v>1262</v>
      </c>
      <c r="L86" s="121" t="s">
        <v>1046</v>
      </c>
      <c r="M86" s="197" t="s">
        <v>2238</v>
      </c>
      <c r="N86" s="205" t="s">
        <v>2252</v>
      </c>
      <c r="O86" s="201"/>
      <c r="P86" s="92">
        <v>4.5</v>
      </c>
      <c r="Q86" s="121" t="s">
        <v>407</v>
      </c>
      <c r="R86" s="92" t="s">
        <v>410</v>
      </c>
      <c r="S86" s="92" t="s">
        <v>1527</v>
      </c>
      <c r="AA86" s="253">
        <f>IF(OR(J86="Fail",ISBLANK(J86)),INDEX('Issue Code Table'!C:C,MATCH(N:N,'Issue Code Table'!A:A,0)),IF(M86="Critical",6,IF(M86="Significant",5,IF(M86="Moderate",3,2))))</f>
        <v>5</v>
      </c>
    </row>
    <row r="87" spans="1:27" ht="79.2" x14ac:dyDescent="0.3">
      <c r="A87" s="94" t="s">
        <v>2117</v>
      </c>
      <c r="B87" s="95" t="s">
        <v>1165</v>
      </c>
      <c r="C87" s="100" t="s">
        <v>1166</v>
      </c>
      <c r="D87" s="94" t="s">
        <v>915</v>
      </c>
      <c r="E87" s="92" t="s">
        <v>414</v>
      </c>
      <c r="F87" s="92" t="s">
        <v>415</v>
      </c>
      <c r="G87" s="92" t="s">
        <v>1528</v>
      </c>
      <c r="H87" s="92" t="s">
        <v>1271</v>
      </c>
      <c r="I87" s="117"/>
      <c r="J87" s="102"/>
      <c r="K87" s="92" t="s">
        <v>1263</v>
      </c>
      <c r="L87" s="121"/>
      <c r="M87" s="197" t="s">
        <v>2237</v>
      </c>
      <c r="N87" s="205" t="s">
        <v>2261</v>
      </c>
      <c r="O87" s="201"/>
      <c r="P87" s="92">
        <v>4.5</v>
      </c>
      <c r="Q87" s="121" t="s">
        <v>413</v>
      </c>
      <c r="R87" s="92" t="s">
        <v>416</v>
      </c>
      <c r="S87" s="92" t="s">
        <v>417</v>
      </c>
      <c r="AA87" s="253">
        <f>IF(OR(J87="Fail",ISBLANK(J87)),INDEX('Issue Code Table'!C:C,MATCH(N:N,'Issue Code Table'!A:A,0)),IF(M87="Critical",6,IF(M87="Significant",5,IF(M87="Moderate",3,2))))</f>
        <v>5</v>
      </c>
    </row>
    <row r="88" spans="1:27" ht="79.2" x14ac:dyDescent="0.3">
      <c r="A88" s="94" t="s">
        <v>2118</v>
      </c>
      <c r="B88" s="95" t="s">
        <v>1008</v>
      </c>
      <c r="C88" s="100" t="s">
        <v>1009</v>
      </c>
      <c r="D88" s="122" t="s">
        <v>916</v>
      </c>
      <c r="E88" s="92" t="s">
        <v>420</v>
      </c>
      <c r="F88" s="92" t="s">
        <v>1450</v>
      </c>
      <c r="G88" s="92" t="s">
        <v>1642</v>
      </c>
      <c r="H88" s="92" t="s">
        <v>1272</v>
      </c>
      <c r="I88" s="117"/>
      <c r="J88" s="102"/>
      <c r="K88" s="92" t="s">
        <v>1135</v>
      </c>
      <c r="L88" s="121" t="s">
        <v>1046</v>
      </c>
      <c r="M88" s="197" t="s">
        <v>2238</v>
      </c>
      <c r="N88" s="205" t="s">
        <v>2252</v>
      </c>
      <c r="O88" s="201"/>
      <c r="P88" s="92">
        <v>4.5</v>
      </c>
      <c r="Q88" s="121" t="s">
        <v>419</v>
      </c>
      <c r="R88" s="92" t="s">
        <v>422</v>
      </c>
      <c r="S88" s="92" t="s">
        <v>1529</v>
      </c>
      <c r="AA88" s="253">
        <f>IF(OR(J88="Fail",ISBLANK(J88)),INDEX('Issue Code Table'!C:C,MATCH(N:N,'Issue Code Table'!A:A,0)),IF(M88="Critical",6,IF(M88="Significant",5,IF(M88="Moderate",3,2))))</f>
        <v>5</v>
      </c>
    </row>
    <row r="89" spans="1:27" ht="79.2" x14ac:dyDescent="0.3">
      <c r="A89" s="94" t="s">
        <v>2119</v>
      </c>
      <c r="B89" s="95" t="s">
        <v>1165</v>
      </c>
      <c r="C89" s="100" t="s">
        <v>1166</v>
      </c>
      <c r="D89" s="94" t="s">
        <v>915</v>
      </c>
      <c r="E89" s="92" t="s">
        <v>425</v>
      </c>
      <c r="F89" s="92" t="s">
        <v>426</v>
      </c>
      <c r="G89" s="92" t="s">
        <v>1643</v>
      </c>
      <c r="H89" s="92" t="s">
        <v>1274</v>
      </c>
      <c r="I89" s="117"/>
      <c r="J89" s="102"/>
      <c r="K89" s="92" t="s">
        <v>1264</v>
      </c>
      <c r="L89" s="121"/>
      <c r="M89" s="197" t="s">
        <v>2237</v>
      </c>
      <c r="N89" s="205" t="s">
        <v>2261</v>
      </c>
      <c r="O89" s="201"/>
      <c r="P89" s="92">
        <v>4.5</v>
      </c>
      <c r="Q89" s="121" t="s">
        <v>424</v>
      </c>
      <c r="R89" s="92" t="s">
        <v>427</v>
      </c>
      <c r="S89" s="92" t="s">
        <v>428</v>
      </c>
      <c r="AA89" s="253">
        <f>IF(OR(J89="Fail",ISBLANK(J89)),INDEX('Issue Code Table'!C:C,MATCH(N:N,'Issue Code Table'!A:A,0)),IF(M89="Critical",6,IF(M89="Significant",5,IF(M89="Moderate",3,2))))</f>
        <v>5</v>
      </c>
    </row>
    <row r="90" spans="1:27" ht="92.4" x14ac:dyDescent="0.3">
      <c r="A90" s="94" t="s">
        <v>2120</v>
      </c>
      <c r="B90" s="94" t="s">
        <v>1024</v>
      </c>
      <c r="C90" s="99" t="s">
        <v>1025</v>
      </c>
      <c r="D90" s="94" t="s">
        <v>915</v>
      </c>
      <c r="E90" s="92" t="s">
        <v>431</v>
      </c>
      <c r="F90" s="92" t="s">
        <v>432</v>
      </c>
      <c r="G90" s="92" t="s">
        <v>1644</v>
      </c>
      <c r="H90" s="92" t="s">
        <v>1731</v>
      </c>
      <c r="I90" s="117"/>
      <c r="J90" s="102"/>
      <c r="K90" s="92" t="s">
        <v>1136</v>
      </c>
      <c r="L90" s="121"/>
      <c r="M90" s="191" t="s">
        <v>2238</v>
      </c>
      <c r="N90" s="205" t="s">
        <v>2249</v>
      </c>
      <c r="O90" s="201"/>
      <c r="P90" s="92">
        <v>4.5999999999999996</v>
      </c>
      <c r="Q90" s="121" t="s">
        <v>430</v>
      </c>
      <c r="R90" s="92" t="s">
        <v>433</v>
      </c>
      <c r="S90" s="92" t="s">
        <v>1530</v>
      </c>
      <c r="AA90" s="253">
        <f>IF(OR(J90="Fail",ISBLANK(J90)),INDEX('Issue Code Table'!C:C,MATCH(N:N,'Issue Code Table'!A:A,0)),IF(M90="Critical",6,IF(M90="Significant",5,IF(M90="Moderate",3,2))))</f>
        <v>5</v>
      </c>
    </row>
    <row r="91" spans="1:27" ht="145.19999999999999" x14ac:dyDescent="0.3">
      <c r="A91" s="94" t="s">
        <v>2121</v>
      </c>
      <c r="B91" s="94" t="s">
        <v>1024</v>
      </c>
      <c r="C91" s="99" t="s">
        <v>1025</v>
      </c>
      <c r="D91" s="94" t="s">
        <v>915</v>
      </c>
      <c r="E91" s="92" t="s">
        <v>437</v>
      </c>
      <c r="F91" s="92" t="s">
        <v>438</v>
      </c>
      <c r="G91" s="92" t="s">
        <v>1645</v>
      </c>
      <c r="H91" s="92" t="s">
        <v>1732</v>
      </c>
      <c r="I91" s="117"/>
      <c r="J91" s="102"/>
      <c r="K91" s="92" t="s">
        <v>1137</v>
      </c>
      <c r="L91" s="121"/>
      <c r="M91" s="191" t="s">
        <v>2238</v>
      </c>
      <c r="N91" s="205" t="s">
        <v>2249</v>
      </c>
      <c r="O91" s="201"/>
      <c r="P91" s="92">
        <v>4.5999999999999996</v>
      </c>
      <c r="Q91" s="121" t="s">
        <v>436</v>
      </c>
      <c r="R91" s="92" t="s">
        <v>439</v>
      </c>
      <c r="S91" s="92" t="s">
        <v>1531</v>
      </c>
      <c r="AA91" s="253">
        <f>IF(OR(J91="Fail",ISBLANK(J91)),INDEX('Issue Code Table'!C:C,MATCH(N:N,'Issue Code Table'!A:A,0)),IF(M91="Critical",6,IF(M91="Significant",5,IF(M91="Moderate",3,2))))</f>
        <v>5</v>
      </c>
    </row>
    <row r="92" spans="1:27" ht="79.2" x14ac:dyDescent="0.3">
      <c r="A92" s="94" t="s">
        <v>2122</v>
      </c>
      <c r="B92" s="94" t="s">
        <v>1024</v>
      </c>
      <c r="C92" s="99" t="s">
        <v>1025</v>
      </c>
      <c r="D92" s="94" t="s">
        <v>915</v>
      </c>
      <c r="E92" s="92" t="s">
        <v>443</v>
      </c>
      <c r="F92" s="92" t="s">
        <v>444</v>
      </c>
      <c r="G92" s="92" t="s">
        <v>1646</v>
      </c>
      <c r="H92" s="92" t="s">
        <v>1733</v>
      </c>
      <c r="I92" s="117"/>
      <c r="J92" s="102"/>
      <c r="K92" s="92" t="s">
        <v>1138</v>
      </c>
      <c r="L92" s="121"/>
      <c r="M92" s="191" t="s">
        <v>2238</v>
      </c>
      <c r="N92" s="205" t="s">
        <v>2249</v>
      </c>
      <c r="O92" s="201"/>
      <c r="P92" s="92">
        <v>4.5999999999999996</v>
      </c>
      <c r="Q92" s="121" t="s">
        <v>442</v>
      </c>
      <c r="R92" s="92" t="s">
        <v>439</v>
      </c>
      <c r="S92" s="92" t="s">
        <v>1532</v>
      </c>
      <c r="AA92" s="253">
        <f>IF(OR(J92="Fail",ISBLANK(J92)),INDEX('Issue Code Table'!C:C,MATCH(N:N,'Issue Code Table'!A:A,0)),IF(M92="Critical",6,IF(M92="Significant",5,IF(M92="Moderate",3,2))))</f>
        <v>5</v>
      </c>
    </row>
    <row r="93" spans="1:27" ht="99.75" customHeight="1" x14ac:dyDescent="0.3">
      <c r="A93" s="94" t="s">
        <v>2123</v>
      </c>
      <c r="B93" s="94" t="s">
        <v>1024</v>
      </c>
      <c r="C93" s="99" t="s">
        <v>1025</v>
      </c>
      <c r="D93" s="94" t="s">
        <v>915</v>
      </c>
      <c r="E93" s="92" t="s">
        <v>448</v>
      </c>
      <c r="F93" s="92" t="s">
        <v>449</v>
      </c>
      <c r="G93" s="92" t="s">
        <v>1647</v>
      </c>
      <c r="H93" s="92" t="s">
        <v>1734</v>
      </c>
      <c r="I93" s="117"/>
      <c r="J93" s="102"/>
      <c r="K93" s="92" t="s">
        <v>1139</v>
      </c>
      <c r="L93" s="121"/>
      <c r="M93" s="191" t="s">
        <v>2238</v>
      </c>
      <c r="N93" s="205" t="s">
        <v>2249</v>
      </c>
      <c r="O93" s="201"/>
      <c r="P93" s="92">
        <v>4.5999999999999996</v>
      </c>
      <c r="Q93" s="121" t="s">
        <v>447</v>
      </c>
      <c r="R93" s="92" t="s">
        <v>439</v>
      </c>
      <c r="S93" s="92" t="s">
        <v>1533</v>
      </c>
      <c r="AA93" s="253">
        <f>IF(OR(J93="Fail",ISBLANK(J93)),INDEX('Issue Code Table'!C:C,MATCH(N:N,'Issue Code Table'!A:A,0)),IF(M93="Critical",6,IF(M93="Significant",5,IF(M93="Moderate",3,2))))</f>
        <v>5</v>
      </c>
    </row>
    <row r="94" spans="1:27" ht="94.5" customHeight="1" x14ac:dyDescent="0.3">
      <c r="A94" s="94" t="s">
        <v>2124</v>
      </c>
      <c r="B94" s="94" t="s">
        <v>1165</v>
      </c>
      <c r="C94" s="100" t="s">
        <v>1166</v>
      </c>
      <c r="D94" s="94" t="s">
        <v>915</v>
      </c>
      <c r="E94" s="92" t="s">
        <v>452</v>
      </c>
      <c r="F94" s="92" t="s">
        <v>453</v>
      </c>
      <c r="G94" s="92" t="s">
        <v>1648</v>
      </c>
      <c r="H94" s="92" t="s">
        <v>1735</v>
      </c>
      <c r="I94" s="117"/>
      <c r="J94" s="102"/>
      <c r="K94" s="92" t="s">
        <v>1140</v>
      </c>
      <c r="L94" s="121"/>
      <c r="M94" s="197" t="s">
        <v>2237</v>
      </c>
      <c r="N94" s="205" t="s">
        <v>2262</v>
      </c>
      <c r="O94" s="201"/>
      <c r="P94" s="92">
        <v>4</v>
      </c>
      <c r="Q94" s="121">
        <v>4.7</v>
      </c>
      <c r="R94" s="92" t="s">
        <v>454</v>
      </c>
      <c r="S94" s="92" t="s">
        <v>455</v>
      </c>
      <c r="AA94" s="253">
        <f>IF(OR(J94="Fail",ISBLANK(J94)),INDEX('Issue Code Table'!C:C,MATCH(N:N,'Issue Code Table'!A:A,0)),IF(M94="Critical",6,IF(M94="Significant",5,IF(M94="Moderate",3,2))))</f>
        <v>4</v>
      </c>
    </row>
    <row r="95" spans="1:27" ht="105.6" x14ac:dyDescent="0.3">
      <c r="A95" s="94" t="s">
        <v>2125</v>
      </c>
      <c r="B95" s="94" t="s">
        <v>1165</v>
      </c>
      <c r="C95" s="100" t="s">
        <v>1166</v>
      </c>
      <c r="D95" s="94" t="s">
        <v>915</v>
      </c>
      <c r="E95" s="92" t="s">
        <v>457</v>
      </c>
      <c r="F95" s="92" t="s">
        <v>458</v>
      </c>
      <c r="G95" s="92" t="s">
        <v>461</v>
      </c>
      <c r="H95" s="92" t="s">
        <v>1736</v>
      </c>
      <c r="I95" s="117"/>
      <c r="J95" s="102"/>
      <c r="K95" s="92" t="s">
        <v>1141</v>
      </c>
      <c r="L95" s="121"/>
      <c r="M95" s="197" t="s">
        <v>2237</v>
      </c>
      <c r="N95" s="205" t="s">
        <v>2262</v>
      </c>
      <c r="O95" s="201"/>
      <c r="P95" s="92">
        <v>4</v>
      </c>
      <c r="Q95" s="121">
        <v>4.8</v>
      </c>
      <c r="R95" s="92" t="s">
        <v>1534</v>
      </c>
      <c r="S95" s="92" t="s">
        <v>460</v>
      </c>
      <c r="AA95" s="253">
        <f>IF(OR(J95="Fail",ISBLANK(J95)),INDEX('Issue Code Table'!C:C,MATCH(N:N,'Issue Code Table'!A:A,0)),IF(M95="Critical",6,IF(M95="Significant",5,IF(M95="Moderate",3,2))))</f>
        <v>4</v>
      </c>
    </row>
    <row r="96" spans="1:27" ht="234" customHeight="1" x14ac:dyDescent="0.3">
      <c r="A96" s="94" t="s">
        <v>2126</v>
      </c>
      <c r="B96" s="94" t="s">
        <v>1777</v>
      </c>
      <c r="C96" s="100" t="s">
        <v>1778</v>
      </c>
      <c r="D96" s="122" t="s">
        <v>916</v>
      </c>
      <c r="E96" s="92" t="s">
        <v>1451</v>
      </c>
      <c r="F96" s="92" t="s">
        <v>1452</v>
      </c>
      <c r="G96" s="92" t="s">
        <v>1779</v>
      </c>
      <c r="H96" s="92" t="s">
        <v>1780</v>
      </c>
      <c r="I96" s="117"/>
      <c r="J96" s="102"/>
      <c r="K96" s="92" t="s">
        <v>1781</v>
      </c>
      <c r="L96" s="121" t="s">
        <v>1046</v>
      </c>
      <c r="M96" s="191" t="s">
        <v>2238</v>
      </c>
      <c r="N96" s="205" t="s">
        <v>2249</v>
      </c>
      <c r="O96" s="201"/>
      <c r="P96" s="92">
        <v>5.0999999999999996</v>
      </c>
      <c r="Q96" s="121" t="s">
        <v>462</v>
      </c>
      <c r="R96" s="92" t="s">
        <v>1535</v>
      </c>
      <c r="S96" s="92" t="s">
        <v>1536</v>
      </c>
      <c r="AA96" s="253">
        <f>IF(OR(J96="Fail",ISBLANK(J96)),INDEX('Issue Code Table'!C:C,MATCH(N:N,'Issue Code Table'!A:A,0)),IF(M96="Critical",6,IF(M96="Significant",5,IF(M96="Moderate",3,2))))</f>
        <v>5</v>
      </c>
    </row>
    <row r="97" spans="1:27" ht="128.25" customHeight="1" x14ac:dyDescent="0.3">
      <c r="A97" s="94" t="s">
        <v>2127</v>
      </c>
      <c r="B97" s="94" t="s">
        <v>1018</v>
      </c>
      <c r="C97" s="100" t="s">
        <v>1019</v>
      </c>
      <c r="D97" s="122" t="s">
        <v>916</v>
      </c>
      <c r="E97" s="92" t="s">
        <v>1453</v>
      </c>
      <c r="F97" s="92" t="s">
        <v>1454</v>
      </c>
      <c r="G97" s="92" t="s">
        <v>1649</v>
      </c>
      <c r="H97" s="92" t="s">
        <v>1785</v>
      </c>
      <c r="I97" s="117"/>
      <c r="J97" s="102"/>
      <c r="K97" s="92" t="s">
        <v>1783</v>
      </c>
      <c r="L97" s="121"/>
      <c r="M97" s="197" t="s">
        <v>2237</v>
      </c>
      <c r="N97" s="205" t="s">
        <v>2261</v>
      </c>
      <c r="O97" s="201"/>
      <c r="P97" s="92">
        <v>5.0999999999999996</v>
      </c>
      <c r="Q97" s="121" t="s">
        <v>467</v>
      </c>
      <c r="R97" s="92" t="s">
        <v>1537</v>
      </c>
      <c r="S97" s="92" t="s">
        <v>1538</v>
      </c>
      <c r="AA97" s="253">
        <f>IF(OR(J97="Fail",ISBLANK(J97)),INDEX('Issue Code Table'!C:C,MATCH(N:N,'Issue Code Table'!A:A,0)),IF(M97="Critical",6,IF(M97="Significant",5,IF(M97="Moderate",3,2))))</f>
        <v>5</v>
      </c>
    </row>
    <row r="98" spans="1:27" ht="210.75" customHeight="1" x14ac:dyDescent="0.3">
      <c r="A98" s="94" t="s">
        <v>2128</v>
      </c>
      <c r="B98" s="94" t="s">
        <v>1018</v>
      </c>
      <c r="C98" s="100" t="s">
        <v>1019</v>
      </c>
      <c r="D98" s="122" t="s">
        <v>916</v>
      </c>
      <c r="E98" s="92" t="s">
        <v>1455</v>
      </c>
      <c r="F98" s="92" t="s">
        <v>1456</v>
      </c>
      <c r="G98" s="92" t="s">
        <v>1650</v>
      </c>
      <c r="H98" s="92" t="s">
        <v>1275</v>
      </c>
      <c r="I98" s="117"/>
      <c r="J98" s="102"/>
      <c r="K98" s="92" t="s">
        <v>1145</v>
      </c>
      <c r="L98" s="121"/>
      <c r="M98" s="197" t="s">
        <v>2239</v>
      </c>
      <c r="N98" s="205" t="s">
        <v>2265</v>
      </c>
      <c r="O98" s="201"/>
      <c r="P98" s="92">
        <v>5.0999999999999996</v>
      </c>
      <c r="Q98" s="121" t="s">
        <v>473</v>
      </c>
      <c r="R98" s="92" t="s">
        <v>488</v>
      </c>
      <c r="S98" s="92" t="s">
        <v>1539</v>
      </c>
      <c r="AA98" s="253">
        <f>IF(OR(J98="Fail",ISBLANK(J98)),INDEX('Issue Code Table'!C:C,MATCH(N:N,'Issue Code Table'!A:A,0)),IF(M98="Critical",6,IF(M98="Significant",5,IF(M98="Moderate",3,2))))</f>
        <v>4</v>
      </c>
    </row>
    <row r="99" spans="1:27" ht="114.75" customHeight="1" x14ac:dyDescent="0.3">
      <c r="A99" s="94" t="s">
        <v>2129</v>
      </c>
      <c r="B99" s="95" t="s">
        <v>1024</v>
      </c>
      <c r="C99" s="99" t="s">
        <v>1025</v>
      </c>
      <c r="D99" s="94" t="s">
        <v>916</v>
      </c>
      <c r="E99" s="92" t="s">
        <v>1457</v>
      </c>
      <c r="F99" s="92" t="s">
        <v>2218</v>
      </c>
      <c r="G99" s="92" t="s">
        <v>1651</v>
      </c>
      <c r="H99" s="92" t="s">
        <v>1789</v>
      </c>
      <c r="I99" s="117"/>
      <c r="J99" s="102"/>
      <c r="K99" s="92" t="s">
        <v>1788</v>
      </c>
      <c r="L99" s="121"/>
      <c r="M99" s="197" t="s">
        <v>2237</v>
      </c>
      <c r="N99" s="205" t="s">
        <v>2262</v>
      </c>
      <c r="O99" s="201"/>
      <c r="P99" s="92">
        <v>5.0999999999999996</v>
      </c>
      <c r="Q99" s="121" t="s">
        <v>479</v>
      </c>
      <c r="R99" s="92" t="s">
        <v>1540</v>
      </c>
      <c r="S99" s="92" t="s">
        <v>1541</v>
      </c>
      <c r="AA99" s="253">
        <f>IF(OR(J99="Fail",ISBLANK(J99)),INDEX('Issue Code Table'!C:C,MATCH(N:N,'Issue Code Table'!A:A,0)),IF(M99="Critical",6,IF(M99="Significant",5,IF(M99="Moderate",3,2))))</f>
        <v>4</v>
      </c>
    </row>
    <row r="100" spans="1:27" ht="114.75" customHeight="1" x14ac:dyDescent="0.3">
      <c r="A100" s="94" t="s">
        <v>2130</v>
      </c>
      <c r="B100" s="95" t="s">
        <v>1181</v>
      </c>
      <c r="C100" s="99" t="s">
        <v>1182</v>
      </c>
      <c r="D100" s="94" t="s">
        <v>915</v>
      </c>
      <c r="E100" s="92" t="s">
        <v>463</v>
      </c>
      <c r="F100" s="121" t="s">
        <v>2025</v>
      </c>
      <c r="G100" s="92" t="s">
        <v>1652</v>
      </c>
      <c r="H100" s="92" t="s">
        <v>1786</v>
      </c>
      <c r="I100" s="117"/>
      <c r="J100" s="102"/>
      <c r="K100" s="92" t="s">
        <v>1787</v>
      </c>
      <c r="L100" s="121"/>
      <c r="M100" s="197" t="s">
        <v>2239</v>
      </c>
      <c r="N100" s="205" t="s">
        <v>2265</v>
      </c>
      <c r="O100" s="201"/>
      <c r="P100" s="92">
        <v>5.2</v>
      </c>
      <c r="Q100" s="121" t="s">
        <v>1411</v>
      </c>
      <c r="R100" s="92" t="s">
        <v>464</v>
      </c>
      <c r="S100" s="92" t="s">
        <v>465</v>
      </c>
      <c r="AA100" s="253">
        <f>IF(OR(J100="Fail",ISBLANK(J100)),INDEX('Issue Code Table'!C:C,MATCH(N:N,'Issue Code Table'!A:A,0)),IF(M100="Critical",6,IF(M100="Significant",5,IF(M100="Moderate",3,2))))</f>
        <v>4</v>
      </c>
    </row>
    <row r="101" spans="1:27" ht="114.75" customHeight="1" x14ac:dyDescent="0.3">
      <c r="A101" s="94" t="s">
        <v>2131</v>
      </c>
      <c r="B101" s="95" t="s">
        <v>1181</v>
      </c>
      <c r="C101" s="99" t="s">
        <v>1182</v>
      </c>
      <c r="D101" s="94" t="s">
        <v>915</v>
      </c>
      <c r="E101" s="92" t="s">
        <v>468</v>
      </c>
      <c r="F101" s="92" t="s">
        <v>469</v>
      </c>
      <c r="G101" s="92" t="s">
        <v>472</v>
      </c>
      <c r="H101" s="92" t="s">
        <v>1388</v>
      </c>
      <c r="I101" s="117"/>
      <c r="J101" s="102"/>
      <c r="K101" s="92" t="s">
        <v>1143</v>
      </c>
      <c r="L101" s="121"/>
      <c r="M101" s="197" t="s">
        <v>2239</v>
      </c>
      <c r="N101" s="205" t="s">
        <v>2265</v>
      </c>
      <c r="O101" s="201"/>
      <c r="P101" s="92">
        <v>5.2</v>
      </c>
      <c r="Q101" s="121" t="s">
        <v>1412</v>
      </c>
      <c r="R101" s="92" t="s">
        <v>470</v>
      </c>
      <c r="S101" s="92" t="s">
        <v>471</v>
      </c>
      <c r="AA101" s="253">
        <f>IF(OR(J101="Fail",ISBLANK(J101)),INDEX('Issue Code Table'!C:C,MATCH(N:N,'Issue Code Table'!A:A,0)),IF(M101="Critical",6,IF(M101="Significant",5,IF(M101="Moderate",3,2))))</f>
        <v>4</v>
      </c>
    </row>
    <row r="102" spans="1:27" ht="184.8" x14ac:dyDescent="0.3">
      <c r="A102" s="94" t="s">
        <v>2132</v>
      </c>
      <c r="B102" s="95" t="s">
        <v>1181</v>
      </c>
      <c r="C102" s="99" t="s">
        <v>1182</v>
      </c>
      <c r="D102" s="122" t="s">
        <v>916</v>
      </c>
      <c r="E102" s="92" t="s">
        <v>474</v>
      </c>
      <c r="F102" s="92" t="s">
        <v>475</v>
      </c>
      <c r="G102" s="92" t="s">
        <v>478</v>
      </c>
      <c r="H102" s="92" t="s">
        <v>1389</v>
      </c>
      <c r="I102" s="117"/>
      <c r="J102" s="102"/>
      <c r="K102" s="92" t="s">
        <v>1144</v>
      </c>
      <c r="L102" s="121"/>
      <c r="M102" s="191" t="s">
        <v>2238</v>
      </c>
      <c r="N102" s="205" t="s">
        <v>2249</v>
      </c>
      <c r="O102" s="201"/>
      <c r="P102" s="92">
        <v>5.2</v>
      </c>
      <c r="Q102" s="121" t="s">
        <v>1413</v>
      </c>
      <c r="R102" s="92" t="s">
        <v>476</v>
      </c>
      <c r="S102" s="92" t="s">
        <v>1542</v>
      </c>
      <c r="AA102" s="253">
        <f>IF(OR(J102="Fail",ISBLANK(J102)),INDEX('Issue Code Table'!C:C,MATCH(N:N,'Issue Code Table'!A:A,0)),IF(M102="Critical",6,IF(M102="Significant",5,IF(M102="Moderate",3,2))))</f>
        <v>5</v>
      </c>
    </row>
    <row r="103" spans="1:27" ht="290.39999999999998" x14ac:dyDescent="0.3">
      <c r="A103" s="94" t="s">
        <v>2133</v>
      </c>
      <c r="B103" s="95" t="s">
        <v>1165</v>
      </c>
      <c r="C103" s="100" t="s">
        <v>1166</v>
      </c>
      <c r="D103" s="122" t="s">
        <v>916</v>
      </c>
      <c r="E103" s="92" t="s">
        <v>480</v>
      </c>
      <c r="F103" s="92" t="s">
        <v>481</v>
      </c>
      <c r="G103" s="92" t="s">
        <v>1653</v>
      </c>
      <c r="H103" s="92" t="s">
        <v>1782</v>
      </c>
      <c r="I103" s="91"/>
      <c r="J103" s="102"/>
      <c r="K103" s="92" t="s">
        <v>1784</v>
      </c>
      <c r="L103" s="121"/>
      <c r="M103" s="197" t="s">
        <v>2237</v>
      </c>
      <c r="N103" s="205" t="s">
        <v>2261</v>
      </c>
      <c r="O103" s="201"/>
      <c r="P103" s="92">
        <v>5.2</v>
      </c>
      <c r="Q103" s="121" t="s">
        <v>1414</v>
      </c>
      <c r="R103" s="92" t="s">
        <v>482</v>
      </c>
      <c r="S103" s="92" t="s">
        <v>1543</v>
      </c>
      <c r="AA103" s="253">
        <f>IF(OR(J103="Fail",ISBLANK(J103)),INDEX('Issue Code Table'!C:C,MATCH(N:N,'Issue Code Table'!A:A,0)),IF(M103="Critical",6,IF(M103="Significant",5,IF(M103="Moderate",3,2))))</f>
        <v>5</v>
      </c>
    </row>
    <row r="104" spans="1:27" ht="198" x14ac:dyDescent="0.3">
      <c r="A104" s="94" t="s">
        <v>2134</v>
      </c>
      <c r="B104" s="95" t="s">
        <v>1181</v>
      </c>
      <c r="C104" s="99" t="s">
        <v>1182</v>
      </c>
      <c r="D104" s="122" t="s">
        <v>916</v>
      </c>
      <c r="E104" s="92" t="s">
        <v>486</v>
      </c>
      <c r="F104" s="92" t="s">
        <v>487</v>
      </c>
      <c r="G104" s="92" t="s">
        <v>1654</v>
      </c>
      <c r="H104" s="92" t="s">
        <v>1275</v>
      </c>
      <c r="I104" s="117"/>
      <c r="J104" s="102"/>
      <c r="K104" s="92" t="s">
        <v>1145</v>
      </c>
      <c r="L104" s="121" t="s">
        <v>1046</v>
      </c>
      <c r="M104" s="197" t="s">
        <v>2239</v>
      </c>
      <c r="N104" s="205" t="s">
        <v>2265</v>
      </c>
      <c r="O104" s="201"/>
      <c r="P104" s="92">
        <v>5.2</v>
      </c>
      <c r="Q104" s="121" t="s">
        <v>1415</v>
      </c>
      <c r="R104" s="92" t="s">
        <v>488</v>
      </c>
      <c r="S104" s="92" t="s">
        <v>1544</v>
      </c>
      <c r="AA104" s="253">
        <f>IF(OR(J104="Fail",ISBLANK(J104)),INDEX('Issue Code Table'!C:C,MATCH(N:N,'Issue Code Table'!A:A,0)),IF(M104="Critical",6,IF(M104="Significant",5,IF(M104="Moderate",3,2))))</f>
        <v>4</v>
      </c>
    </row>
    <row r="105" spans="1:27" ht="132" x14ac:dyDescent="0.3">
      <c r="A105" s="94" t="s">
        <v>2135</v>
      </c>
      <c r="B105" s="95" t="s">
        <v>1024</v>
      </c>
      <c r="C105" s="99" t="s">
        <v>1025</v>
      </c>
      <c r="D105" s="94" t="s">
        <v>915</v>
      </c>
      <c r="E105" s="92" t="s">
        <v>492</v>
      </c>
      <c r="F105" s="92" t="s">
        <v>493</v>
      </c>
      <c r="G105" s="92" t="s">
        <v>1655</v>
      </c>
      <c r="H105" s="92" t="s">
        <v>1390</v>
      </c>
      <c r="I105" s="117"/>
      <c r="J105" s="102"/>
      <c r="K105" s="92" t="s">
        <v>1146</v>
      </c>
      <c r="L105" s="121"/>
      <c r="M105" s="197" t="s">
        <v>2237</v>
      </c>
      <c r="N105" s="205" t="s">
        <v>2264</v>
      </c>
      <c r="O105" s="201"/>
      <c r="P105" s="92">
        <v>5.2</v>
      </c>
      <c r="Q105" s="121" t="s">
        <v>1416</v>
      </c>
      <c r="R105" s="92" t="s">
        <v>494</v>
      </c>
      <c r="S105" s="92" t="s">
        <v>1545</v>
      </c>
      <c r="AA105" s="253">
        <f>IF(OR(J105="Fail",ISBLANK(J105)),INDEX('Issue Code Table'!C:C,MATCH(N:N,'Issue Code Table'!A:A,0)),IF(M105="Critical",6,IF(M105="Significant",5,IF(M105="Moderate",3,2))))</f>
        <v>4</v>
      </c>
    </row>
    <row r="106" spans="1:27" ht="118.8" x14ac:dyDescent="0.3">
      <c r="A106" s="94" t="s">
        <v>2136</v>
      </c>
      <c r="B106" s="95" t="s">
        <v>1011</v>
      </c>
      <c r="C106" s="99" t="s">
        <v>1183</v>
      </c>
      <c r="D106" s="94" t="s">
        <v>915</v>
      </c>
      <c r="E106" s="92" t="s">
        <v>497</v>
      </c>
      <c r="F106" s="92" t="s">
        <v>498</v>
      </c>
      <c r="G106" s="92" t="s">
        <v>501</v>
      </c>
      <c r="H106" s="92" t="s">
        <v>1276</v>
      </c>
      <c r="I106" s="117"/>
      <c r="J106" s="102"/>
      <c r="K106" s="92" t="s">
        <v>1147</v>
      </c>
      <c r="L106" s="121"/>
      <c r="M106" s="197" t="s">
        <v>2239</v>
      </c>
      <c r="N106" s="205" t="s">
        <v>2266</v>
      </c>
      <c r="O106" s="201"/>
      <c r="P106" s="92">
        <v>5</v>
      </c>
      <c r="Q106" s="121">
        <v>5.4</v>
      </c>
      <c r="R106" s="92" t="s">
        <v>499</v>
      </c>
      <c r="S106" s="92" t="s">
        <v>500</v>
      </c>
      <c r="AA106" s="253">
        <f>IF(OR(J106="Fail",ISBLANK(J106)),INDEX('Issue Code Table'!C:C,MATCH(N:N,'Issue Code Table'!A:A,0)),IF(M106="Critical",6,IF(M106="Significant",5,IF(M106="Moderate",3,2))))</f>
        <v>4</v>
      </c>
    </row>
    <row r="107" spans="1:27" ht="66" x14ac:dyDescent="0.3">
      <c r="A107" s="94" t="s">
        <v>2137</v>
      </c>
      <c r="B107" s="95" t="s">
        <v>1059</v>
      </c>
      <c r="C107" s="99" t="s">
        <v>1156</v>
      </c>
      <c r="D107" s="94" t="s">
        <v>915</v>
      </c>
      <c r="E107" s="92" t="s">
        <v>1458</v>
      </c>
      <c r="F107" s="92" t="s">
        <v>1459</v>
      </c>
      <c r="G107" s="92" t="s">
        <v>1656</v>
      </c>
      <c r="H107" s="92" t="s">
        <v>1790</v>
      </c>
      <c r="I107" s="117"/>
      <c r="J107" s="102"/>
      <c r="K107" s="92" t="s">
        <v>1266</v>
      </c>
      <c r="L107" s="121"/>
      <c r="M107" s="197" t="s">
        <v>2237</v>
      </c>
      <c r="N107" s="205" t="s">
        <v>2264</v>
      </c>
      <c r="O107" s="201"/>
      <c r="P107" s="92">
        <v>6.1</v>
      </c>
      <c r="Q107" s="121" t="s">
        <v>508</v>
      </c>
      <c r="R107" s="92" t="s">
        <v>1546</v>
      </c>
      <c r="S107" s="92" t="s">
        <v>512</v>
      </c>
      <c r="AA107" s="253">
        <f>IF(OR(J107="Fail",ISBLANK(J107)),INDEX('Issue Code Table'!C:C,MATCH(N:N,'Issue Code Table'!A:A,0)),IF(M107="Critical",6,IF(M107="Significant",5,IF(M107="Moderate",3,2))))</f>
        <v>4</v>
      </c>
    </row>
    <row r="108" spans="1:27" ht="132" x14ac:dyDescent="0.3">
      <c r="A108" s="94" t="s">
        <v>2138</v>
      </c>
      <c r="B108" s="94" t="s">
        <v>1165</v>
      </c>
      <c r="C108" s="99" t="s">
        <v>1184</v>
      </c>
      <c r="D108" s="94" t="s">
        <v>915</v>
      </c>
      <c r="E108" s="92" t="s">
        <v>515</v>
      </c>
      <c r="F108" s="92" t="s">
        <v>516</v>
      </c>
      <c r="G108" s="92" t="s">
        <v>1657</v>
      </c>
      <c r="H108" s="92" t="s">
        <v>1316</v>
      </c>
      <c r="I108" s="117"/>
      <c r="J108" s="102"/>
      <c r="K108" s="92" t="s">
        <v>1155</v>
      </c>
      <c r="L108" s="121"/>
      <c r="M108" s="197" t="s">
        <v>2237</v>
      </c>
      <c r="N108" s="205" t="s">
        <v>2261</v>
      </c>
      <c r="O108" s="201"/>
      <c r="P108" s="92">
        <v>6.1</v>
      </c>
      <c r="Q108" s="121" t="s">
        <v>514</v>
      </c>
      <c r="R108" s="92" t="s">
        <v>517</v>
      </c>
      <c r="S108" s="92" t="s">
        <v>518</v>
      </c>
      <c r="AA108" s="253">
        <f>IF(OR(J108="Fail",ISBLANK(J108)),INDEX('Issue Code Table'!C:C,MATCH(N:N,'Issue Code Table'!A:A,0)),IF(M108="Critical",6,IF(M108="Significant",5,IF(M108="Moderate",3,2))))</f>
        <v>5</v>
      </c>
    </row>
    <row r="109" spans="1:27" ht="118.8" x14ac:dyDescent="0.3">
      <c r="A109" s="94" t="s">
        <v>2139</v>
      </c>
      <c r="B109" s="94" t="s">
        <v>1165</v>
      </c>
      <c r="C109" s="99" t="s">
        <v>1184</v>
      </c>
      <c r="D109" s="94" t="s">
        <v>915</v>
      </c>
      <c r="E109" s="92" t="s">
        <v>521</v>
      </c>
      <c r="F109" s="92" t="s">
        <v>522</v>
      </c>
      <c r="G109" s="92" t="s">
        <v>525</v>
      </c>
      <c r="H109" s="92" t="s">
        <v>1317</v>
      </c>
      <c r="I109" s="117"/>
      <c r="J109" s="102"/>
      <c r="K109" s="92" t="s">
        <v>1154</v>
      </c>
      <c r="L109" s="121"/>
      <c r="M109" s="197" t="s">
        <v>2237</v>
      </c>
      <c r="N109" s="205" t="s">
        <v>2261</v>
      </c>
      <c r="O109" s="201"/>
      <c r="P109" s="92">
        <v>6.1</v>
      </c>
      <c r="Q109" s="121" t="s">
        <v>520</v>
      </c>
      <c r="R109" s="92" t="s">
        <v>523</v>
      </c>
      <c r="S109" s="92" t="s">
        <v>524</v>
      </c>
      <c r="AA109" s="253">
        <f>IF(OR(J109="Fail",ISBLANK(J109)),INDEX('Issue Code Table'!C:C,MATCH(N:N,'Issue Code Table'!A:A,0)),IF(M109="Critical",6,IF(M109="Significant",5,IF(M109="Moderate",3,2))))</f>
        <v>5</v>
      </c>
    </row>
    <row r="110" spans="1:27" ht="132" x14ac:dyDescent="0.3">
      <c r="A110" s="94" t="s">
        <v>2140</v>
      </c>
      <c r="B110" s="94" t="s">
        <v>1165</v>
      </c>
      <c r="C110" s="99" t="s">
        <v>1184</v>
      </c>
      <c r="D110" s="94" t="s">
        <v>915</v>
      </c>
      <c r="E110" s="92" t="s">
        <v>527</v>
      </c>
      <c r="F110" s="92" t="s">
        <v>528</v>
      </c>
      <c r="G110" s="92" t="s">
        <v>531</v>
      </c>
      <c r="H110" s="92" t="s">
        <v>1318</v>
      </c>
      <c r="I110" s="117"/>
      <c r="J110" s="102"/>
      <c r="K110" s="92" t="s">
        <v>1153</v>
      </c>
      <c r="L110" s="121"/>
      <c r="M110" s="197" t="s">
        <v>2237</v>
      </c>
      <c r="N110" s="205" t="s">
        <v>2261</v>
      </c>
      <c r="O110" s="201"/>
      <c r="P110" s="92">
        <v>6.1</v>
      </c>
      <c r="Q110" s="121" t="s">
        <v>526</v>
      </c>
      <c r="R110" s="92" t="s">
        <v>529</v>
      </c>
      <c r="S110" s="92" t="s">
        <v>530</v>
      </c>
      <c r="AA110" s="253">
        <f>IF(OR(J110="Fail",ISBLANK(J110)),INDEX('Issue Code Table'!C:C,MATCH(N:N,'Issue Code Table'!A:A,0)),IF(M110="Critical",6,IF(M110="Significant",5,IF(M110="Moderate",3,2))))</f>
        <v>5</v>
      </c>
    </row>
    <row r="111" spans="1:27" ht="132" x14ac:dyDescent="0.3">
      <c r="A111" s="94" t="s">
        <v>2141</v>
      </c>
      <c r="B111" s="94" t="s">
        <v>1165</v>
      </c>
      <c r="C111" s="99" t="s">
        <v>1184</v>
      </c>
      <c r="D111" s="94" t="s">
        <v>915</v>
      </c>
      <c r="E111" s="92" t="s">
        <v>533</v>
      </c>
      <c r="F111" s="92" t="s">
        <v>534</v>
      </c>
      <c r="G111" s="92" t="s">
        <v>536</v>
      </c>
      <c r="H111" s="92" t="s">
        <v>1319</v>
      </c>
      <c r="I111" s="117"/>
      <c r="J111" s="102"/>
      <c r="K111" s="92" t="s">
        <v>1152</v>
      </c>
      <c r="L111" s="121"/>
      <c r="M111" s="197" t="s">
        <v>2237</v>
      </c>
      <c r="N111" s="205" t="s">
        <v>2261</v>
      </c>
      <c r="O111" s="201"/>
      <c r="P111" s="92">
        <v>6.1</v>
      </c>
      <c r="Q111" s="121" t="s">
        <v>532</v>
      </c>
      <c r="R111" s="92" t="s">
        <v>529</v>
      </c>
      <c r="S111" s="92" t="s">
        <v>535</v>
      </c>
      <c r="AA111" s="253">
        <f>IF(OR(J111="Fail",ISBLANK(J111)),INDEX('Issue Code Table'!C:C,MATCH(N:N,'Issue Code Table'!A:A,0)),IF(M111="Critical",6,IF(M111="Significant",5,IF(M111="Moderate",3,2))))</f>
        <v>5</v>
      </c>
    </row>
    <row r="112" spans="1:27" ht="132" x14ac:dyDescent="0.3">
      <c r="A112" s="94" t="s">
        <v>2142</v>
      </c>
      <c r="B112" s="95" t="s">
        <v>1165</v>
      </c>
      <c r="C112" s="100" t="s">
        <v>1166</v>
      </c>
      <c r="D112" s="94" t="s">
        <v>915</v>
      </c>
      <c r="E112" s="92" t="s">
        <v>538</v>
      </c>
      <c r="F112" s="92" t="s">
        <v>539</v>
      </c>
      <c r="G112" s="92" t="s">
        <v>541</v>
      </c>
      <c r="H112" s="92" t="s">
        <v>1320</v>
      </c>
      <c r="I112" s="117"/>
      <c r="J112" s="102"/>
      <c r="K112" s="92" t="s">
        <v>1151</v>
      </c>
      <c r="L112" s="121"/>
      <c r="M112" s="197" t="s">
        <v>2237</v>
      </c>
      <c r="N112" s="205" t="s">
        <v>2261</v>
      </c>
      <c r="O112" s="201"/>
      <c r="P112" s="92">
        <v>6.1</v>
      </c>
      <c r="Q112" s="121" t="s">
        <v>537</v>
      </c>
      <c r="R112" s="92" t="s">
        <v>529</v>
      </c>
      <c r="S112" s="92" t="s">
        <v>540</v>
      </c>
      <c r="AA112" s="253">
        <f>IF(OR(J112="Fail",ISBLANK(J112)),INDEX('Issue Code Table'!C:C,MATCH(N:N,'Issue Code Table'!A:A,0)),IF(M112="Critical",6,IF(M112="Significant",5,IF(M112="Moderate",3,2))))</f>
        <v>5</v>
      </c>
    </row>
    <row r="113" spans="1:27" ht="132" x14ac:dyDescent="0.3">
      <c r="A113" s="94" t="s">
        <v>2143</v>
      </c>
      <c r="B113" s="95" t="s">
        <v>1165</v>
      </c>
      <c r="C113" s="100" t="s">
        <v>1166</v>
      </c>
      <c r="D113" s="94" t="s">
        <v>915</v>
      </c>
      <c r="E113" s="92" t="s">
        <v>543</v>
      </c>
      <c r="F113" s="92" t="s">
        <v>544</v>
      </c>
      <c r="G113" s="92" t="s">
        <v>1658</v>
      </c>
      <c r="H113" s="92" t="s">
        <v>1321</v>
      </c>
      <c r="I113" s="117"/>
      <c r="J113" s="102"/>
      <c r="K113" s="92" t="s">
        <v>1150</v>
      </c>
      <c r="L113" s="121"/>
      <c r="M113" s="197" t="s">
        <v>2237</v>
      </c>
      <c r="N113" s="205" t="s">
        <v>2261</v>
      </c>
      <c r="O113" s="201"/>
      <c r="P113" s="92">
        <v>6.1</v>
      </c>
      <c r="Q113" s="121" t="s">
        <v>542</v>
      </c>
      <c r="R113" s="92" t="s">
        <v>529</v>
      </c>
      <c r="S113" s="92" t="s">
        <v>545</v>
      </c>
      <c r="AA113" s="253">
        <f>IF(OR(J113="Fail",ISBLANK(J113)),INDEX('Issue Code Table'!C:C,MATCH(N:N,'Issue Code Table'!A:A,0)),IF(M113="Critical",6,IF(M113="Significant",5,IF(M113="Moderate",3,2))))</f>
        <v>5</v>
      </c>
    </row>
    <row r="114" spans="1:27" ht="171.6" x14ac:dyDescent="0.3">
      <c r="A114" s="94" t="s">
        <v>2144</v>
      </c>
      <c r="B114" s="95" t="s">
        <v>1165</v>
      </c>
      <c r="C114" s="100" t="s">
        <v>1166</v>
      </c>
      <c r="D114" s="94" t="s">
        <v>915</v>
      </c>
      <c r="E114" s="92" t="s">
        <v>548</v>
      </c>
      <c r="F114" s="92" t="s">
        <v>1460</v>
      </c>
      <c r="G114" s="92" t="s">
        <v>551</v>
      </c>
      <c r="H114" s="92" t="s">
        <v>1322</v>
      </c>
      <c r="I114" s="117"/>
      <c r="J114" s="102"/>
      <c r="K114" s="92" t="s">
        <v>1149</v>
      </c>
      <c r="L114" s="121"/>
      <c r="M114" s="197" t="s">
        <v>2237</v>
      </c>
      <c r="N114" s="205" t="s">
        <v>2261</v>
      </c>
      <c r="O114" s="201"/>
      <c r="P114" s="92">
        <v>6.1</v>
      </c>
      <c r="Q114" s="121" t="s">
        <v>547</v>
      </c>
      <c r="R114" s="92" t="s">
        <v>529</v>
      </c>
      <c r="S114" s="92" t="s">
        <v>550</v>
      </c>
      <c r="AA114" s="253">
        <f>IF(OR(J114="Fail",ISBLANK(J114)),INDEX('Issue Code Table'!C:C,MATCH(N:N,'Issue Code Table'!A:A,0)),IF(M114="Critical",6,IF(M114="Significant",5,IF(M114="Moderate",3,2))))</f>
        <v>5</v>
      </c>
    </row>
    <row r="115" spans="1:27" ht="250.8" x14ac:dyDescent="0.3">
      <c r="A115" s="94" t="s">
        <v>2145</v>
      </c>
      <c r="B115" s="95" t="s">
        <v>1165</v>
      </c>
      <c r="C115" s="100" t="s">
        <v>1166</v>
      </c>
      <c r="D115" s="122" t="s">
        <v>916</v>
      </c>
      <c r="E115" s="92" t="s">
        <v>553</v>
      </c>
      <c r="F115" s="92" t="s">
        <v>1461</v>
      </c>
      <c r="G115" s="92" t="s">
        <v>555</v>
      </c>
      <c r="H115" s="92" t="s">
        <v>1329</v>
      </c>
      <c r="I115" s="117"/>
      <c r="J115" s="102"/>
      <c r="K115" s="92" t="s">
        <v>1148</v>
      </c>
      <c r="L115" s="121"/>
      <c r="M115" s="197" t="s">
        <v>2237</v>
      </c>
      <c r="N115" s="205" t="s">
        <v>2261</v>
      </c>
      <c r="O115" s="201"/>
      <c r="P115" s="92">
        <v>6.1</v>
      </c>
      <c r="Q115" s="121" t="s">
        <v>552</v>
      </c>
      <c r="R115" s="92" t="s">
        <v>554</v>
      </c>
      <c r="S115" s="92" t="s">
        <v>1547</v>
      </c>
      <c r="AA115" s="253">
        <f>IF(OR(J115="Fail",ISBLANK(J115)),INDEX('Issue Code Table'!C:C,MATCH(N:N,'Issue Code Table'!A:A,0)),IF(M115="Critical",6,IF(M115="Significant",5,IF(M115="Moderate",3,2))))</f>
        <v>5</v>
      </c>
    </row>
    <row r="116" spans="1:27" ht="198" x14ac:dyDescent="0.3">
      <c r="A116" s="94" t="s">
        <v>2146</v>
      </c>
      <c r="B116" s="95" t="s">
        <v>1165</v>
      </c>
      <c r="C116" s="100" t="s">
        <v>1166</v>
      </c>
      <c r="D116" s="122" t="s">
        <v>916</v>
      </c>
      <c r="E116" s="92" t="s">
        <v>557</v>
      </c>
      <c r="F116" s="92" t="s">
        <v>558</v>
      </c>
      <c r="G116" s="92" t="s">
        <v>1659</v>
      </c>
      <c r="H116" s="92" t="s">
        <v>1309</v>
      </c>
      <c r="I116" s="117"/>
      <c r="J116" s="102"/>
      <c r="K116" s="92" t="s">
        <v>1255</v>
      </c>
      <c r="L116" s="121" t="s">
        <v>1046</v>
      </c>
      <c r="M116" s="197" t="s">
        <v>2238</v>
      </c>
      <c r="N116" s="205" t="s">
        <v>2252</v>
      </c>
      <c r="O116" s="201"/>
      <c r="P116" s="92">
        <v>6.1</v>
      </c>
      <c r="Q116" s="121" t="s">
        <v>556</v>
      </c>
      <c r="R116" s="92" t="s">
        <v>559</v>
      </c>
      <c r="S116" s="92" t="s">
        <v>1548</v>
      </c>
      <c r="AA116" s="253">
        <f>IF(OR(J116="Fail",ISBLANK(J116)),INDEX('Issue Code Table'!C:C,MATCH(N:N,'Issue Code Table'!A:A,0)),IF(M116="Critical",6,IF(M116="Significant",5,IF(M116="Moderate",3,2))))</f>
        <v>5</v>
      </c>
    </row>
    <row r="117" spans="1:27" ht="79.2" x14ac:dyDescent="0.3">
      <c r="A117" s="94" t="s">
        <v>2147</v>
      </c>
      <c r="B117" s="95" t="s">
        <v>1024</v>
      </c>
      <c r="C117" s="99" t="s">
        <v>1025</v>
      </c>
      <c r="D117" s="94" t="s">
        <v>915</v>
      </c>
      <c r="E117" s="92" t="s">
        <v>563</v>
      </c>
      <c r="F117" s="92" t="s">
        <v>564</v>
      </c>
      <c r="G117" s="92" t="s">
        <v>567</v>
      </c>
      <c r="H117" s="92" t="s">
        <v>1393</v>
      </c>
      <c r="I117" s="117"/>
      <c r="J117" s="102"/>
      <c r="K117" s="92" t="s">
        <v>1196</v>
      </c>
      <c r="L117" s="121"/>
      <c r="M117" s="197" t="s">
        <v>2238</v>
      </c>
      <c r="N117" s="205" t="s">
        <v>2256</v>
      </c>
      <c r="O117" s="201"/>
      <c r="P117" s="92">
        <v>6.2</v>
      </c>
      <c r="Q117" s="121" t="s">
        <v>562</v>
      </c>
      <c r="R117" s="92" t="s">
        <v>565</v>
      </c>
      <c r="S117" s="92" t="s">
        <v>566</v>
      </c>
      <c r="AA117" s="253">
        <f>IF(OR(J117="Fail",ISBLANK(J117)),INDEX('Issue Code Table'!C:C,MATCH(N:N,'Issue Code Table'!A:A,0)),IF(M117="Critical",6,IF(M117="Significant",5,IF(M117="Moderate",3,2))))</f>
        <v>6</v>
      </c>
    </row>
    <row r="118" spans="1:27" ht="171.6" x14ac:dyDescent="0.3">
      <c r="A118" s="94" t="s">
        <v>2148</v>
      </c>
      <c r="B118" s="95" t="s">
        <v>1059</v>
      </c>
      <c r="C118" s="99" t="s">
        <v>1156</v>
      </c>
      <c r="D118" s="94" t="s">
        <v>915</v>
      </c>
      <c r="E118" s="92" t="s">
        <v>569</v>
      </c>
      <c r="F118" s="92" t="s">
        <v>1462</v>
      </c>
      <c r="G118" s="92" t="s">
        <v>573</v>
      </c>
      <c r="H118" s="92" t="s">
        <v>1332</v>
      </c>
      <c r="I118" s="117"/>
      <c r="J118" s="102"/>
      <c r="K118" s="92" t="s">
        <v>1197</v>
      </c>
      <c r="L118" s="121"/>
      <c r="M118" s="197" t="s">
        <v>2238</v>
      </c>
      <c r="N118" s="205" t="s">
        <v>2257</v>
      </c>
      <c r="O118" s="201"/>
      <c r="P118" s="92">
        <v>6.2</v>
      </c>
      <c r="Q118" s="121" t="s">
        <v>568</v>
      </c>
      <c r="R118" s="92" t="s">
        <v>1549</v>
      </c>
      <c r="S118" s="92" t="s">
        <v>572</v>
      </c>
      <c r="AA118" s="253">
        <f>IF(OR(J118="Fail",ISBLANK(J118)),INDEX('Issue Code Table'!C:C,MATCH(N:N,'Issue Code Table'!A:A,0)),IF(M118="Critical",6,IF(M118="Significant",5,IF(M118="Moderate",3,2))))</f>
        <v>6</v>
      </c>
    </row>
    <row r="119" spans="1:27" ht="132" x14ac:dyDescent="0.3">
      <c r="A119" s="94" t="s">
        <v>2149</v>
      </c>
      <c r="B119" s="95" t="s">
        <v>1165</v>
      </c>
      <c r="C119" s="100" t="s">
        <v>1166</v>
      </c>
      <c r="D119" s="94" t="s">
        <v>915</v>
      </c>
      <c r="E119" s="92" t="s">
        <v>575</v>
      </c>
      <c r="F119" s="92" t="s">
        <v>576</v>
      </c>
      <c r="G119" s="92" t="s">
        <v>1660</v>
      </c>
      <c r="H119" s="92" t="s">
        <v>1737</v>
      </c>
      <c r="I119" s="117"/>
      <c r="J119" s="102"/>
      <c r="K119" s="92" t="s">
        <v>1198</v>
      </c>
      <c r="L119" s="121"/>
      <c r="M119" s="197" t="s">
        <v>2237</v>
      </c>
      <c r="N119" s="205" t="s">
        <v>2261</v>
      </c>
      <c r="O119" s="201"/>
      <c r="P119" s="92">
        <v>6.2</v>
      </c>
      <c r="Q119" s="121" t="s">
        <v>574</v>
      </c>
      <c r="R119" s="92" t="s">
        <v>1550</v>
      </c>
      <c r="S119" s="92" t="s">
        <v>1551</v>
      </c>
      <c r="AA119" s="253">
        <f>IF(OR(J119="Fail",ISBLANK(J119)),INDEX('Issue Code Table'!C:C,MATCH(N:N,'Issue Code Table'!A:A,0)),IF(M119="Critical",6,IF(M119="Significant",5,IF(M119="Moderate",3,2))))</f>
        <v>5</v>
      </c>
    </row>
    <row r="120" spans="1:27" ht="68.25" customHeight="1" x14ac:dyDescent="0.3">
      <c r="A120" s="94" t="s">
        <v>2150</v>
      </c>
      <c r="B120" s="95" t="s">
        <v>1165</v>
      </c>
      <c r="C120" s="100" t="s">
        <v>1166</v>
      </c>
      <c r="D120" s="94" t="s">
        <v>915</v>
      </c>
      <c r="E120" s="92" t="s">
        <v>581</v>
      </c>
      <c r="F120" s="92" t="s">
        <v>582</v>
      </c>
      <c r="G120" s="92" t="s">
        <v>585</v>
      </c>
      <c r="H120" s="92" t="s">
        <v>1333</v>
      </c>
      <c r="I120" s="117"/>
      <c r="J120" s="102"/>
      <c r="K120" s="92" t="s">
        <v>1199</v>
      </c>
      <c r="L120" s="121"/>
      <c r="M120" s="197" t="s">
        <v>2238</v>
      </c>
      <c r="N120" s="205" t="s">
        <v>2252</v>
      </c>
      <c r="O120" s="201"/>
      <c r="P120" s="92">
        <v>6.2</v>
      </c>
      <c r="Q120" s="121" t="s">
        <v>580</v>
      </c>
      <c r="R120" s="92" t="s">
        <v>583</v>
      </c>
      <c r="S120" s="92" t="s">
        <v>584</v>
      </c>
      <c r="AA120" s="253">
        <f>IF(OR(J120="Fail",ISBLANK(J120)),INDEX('Issue Code Table'!C:C,MATCH(N:N,'Issue Code Table'!A:A,0)),IF(M120="Critical",6,IF(M120="Significant",5,IF(M120="Moderate",3,2))))</f>
        <v>5</v>
      </c>
    </row>
    <row r="121" spans="1:27" ht="74.25" customHeight="1" x14ac:dyDescent="0.3">
      <c r="A121" s="94" t="s">
        <v>2151</v>
      </c>
      <c r="B121" s="95" t="s">
        <v>1165</v>
      </c>
      <c r="C121" s="100" t="s">
        <v>1166</v>
      </c>
      <c r="D121" s="94" t="s">
        <v>915</v>
      </c>
      <c r="E121" s="92" t="s">
        <v>987</v>
      </c>
      <c r="F121" s="92" t="s">
        <v>587</v>
      </c>
      <c r="G121" s="92" t="s">
        <v>1661</v>
      </c>
      <c r="H121" s="92" t="s">
        <v>1334</v>
      </c>
      <c r="I121" s="117"/>
      <c r="J121" s="102"/>
      <c r="K121" s="92" t="s">
        <v>1200</v>
      </c>
      <c r="L121" s="122" t="s">
        <v>980</v>
      </c>
      <c r="M121" s="197" t="s">
        <v>2238</v>
      </c>
      <c r="N121" s="205" t="s">
        <v>2252</v>
      </c>
      <c r="O121" s="201"/>
      <c r="P121" s="92">
        <v>6.2</v>
      </c>
      <c r="Q121" s="121" t="s">
        <v>586</v>
      </c>
      <c r="R121" s="92" t="s">
        <v>2283</v>
      </c>
      <c r="S121" s="92" t="s">
        <v>1552</v>
      </c>
      <c r="AA121" s="253">
        <f>IF(OR(J121="Fail",ISBLANK(J121)),INDEX('Issue Code Table'!C:C,MATCH(N:N,'Issue Code Table'!A:A,0)),IF(M121="Critical",6,IF(M121="Significant",5,IF(M121="Moderate",3,2))))</f>
        <v>5</v>
      </c>
    </row>
    <row r="122" spans="1:27" ht="79.2" x14ac:dyDescent="0.3">
      <c r="A122" s="94" t="s">
        <v>2152</v>
      </c>
      <c r="B122" s="95" t="s">
        <v>1165</v>
      </c>
      <c r="C122" s="100" t="s">
        <v>1166</v>
      </c>
      <c r="D122" s="94" t="s">
        <v>915</v>
      </c>
      <c r="E122" s="92" t="s">
        <v>589</v>
      </c>
      <c r="F122" s="92" t="s">
        <v>590</v>
      </c>
      <c r="G122" s="92" t="s">
        <v>593</v>
      </c>
      <c r="H122" s="92" t="s">
        <v>1335</v>
      </c>
      <c r="I122" s="117"/>
      <c r="J122" s="102"/>
      <c r="K122" s="92" t="s">
        <v>1201</v>
      </c>
      <c r="L122" s="121"/>
      <c r="M122" s="197" t="s">
        <v>2238</v>
      </c>
      <c r="N122" s="205" t="s">
        <v>2252</v>
      </c>
      <c r="O122" s="201"/>
      <c r="P122" s="92">
        <v>6.2</v>
      </c>
      <c r="Q122" s="121" t="s">
        <v>588</v>
      </c>
      <c r="R122" s="92" t="s">
        <v>591</v>
      </c>
      <c r="S122" s="92" t="s">
        <v>592</v>
      </c>
      <c r="AA122" s="253">
        <f>IF(OR(J122="Fail",ISBLANK(J122)),INDEX('Issue Code Table'!C:C,MATCH(N:N,'Issue Code Table'!A:A,0)),IF(M122="Critical",6,IF(M122="Significant",5,IF(M122="Moderate",3,2))))</f>
        <v>5</v>
      </c>
    </row>
    <row r="123" spans="1:27" ht="92.4" x14ac:dyDescent="0.3">
      <c r="A123" s="94" t="s">
        <v>2153</v>
      </c>
      <c r="B123" s="95" t="s">
        <v>1165</v>
      </c>
      <c r="C123" s="100" t="s">
        <v>1166</v>
      </c>
      <c r="D123" s="94" t="s">
        <v>915</v>
      </c>
      <c r="E123" s="92" t="s">
        <v>595</v>
      </c>
      <c r="F123" s="92" t="s">
        <v>596</v>
      </c>
      <c r="G123" s="92" t="s">
        <v>599</v>
      </c>
      <c r="H123" s="92" t="s">
        <v>1336</v>
      </c>
      <c r="I123" s="117"/>
      <c r="J123" s="102"/>
      <c r="K123" s="92" t="s">
        <v>1202</v>
      </c>
      <c r="L123" s="121"/>
      <c r="M123" s="197" t="s">
        <v>2238</v>
      </c>
      <c r="N123" s="205" t="s">
        <v>2252</v>
      </c>
      <c r="O123" s="201"/>
      <c r="P123" s="92">
        <v>6.2</v>
      </c>
      <c r="Q123" s="121" t="s">
        <v>594</v>
      </c>
      <c r="R123" s="92" t="s">
        <v>597</v>
      </c>
      <c r="S123" s="92" t="s">
        <v>598</v>
      </c>
      <c r="AA123" s="253">
        <f>IF(OR(J123="Fail",ISBLANK(J123)),INDEX('Issue Code Table'!C:C,MATCH(N:N,'Issue Code Table'!A:A,0)),IF(M123="Critical",6,IF(M123="Significant",5,IF(M123="Moderate",3,2))))</f>
        <v>5</v>
      </c>
    </row>
    <row r="124" spans="1:27" ht="71.25" customHeight="1" x14ac:dyDescent="0.3">
      <c r="A124" s="94" t="s">
        <v>2154</v>
      </c>
      <c r="B124" s="94" t="s">
        <v>1179</v>
      </c>
      <c r="C124" s="99" t="s">
        <v>1187</v>
      </c>
      <c r="D124" s="94" t="s">
        <v>915</v>
      </c>
      <c r="E124" s="92" t="s">
        <v>601</v>
      </c>
      <c r="F124" s="92" t="s">
        <v>602</v>
      </c>
      <c r="G124" s="92" t="s">
        <v>605</v>
      </c>
      <c r="H124" s="92" t="s">
        <v>1337</v>
      </c>
      <c r="I124" s="117"/>
      <c r="J124" s="102"/>
      <c r="K124" s="92" t="s">
        <v>1203</v>
      </c>
      <c r="L124" s="121"/>
      <c r="M124" s="197" t="s">
        <v>2238</v>
      </c>
      <c r="N124" s="205" t="s">
        <v>2252</v>
      </c>
      <c r="O124" s="201"/>
      <c r="P124" s="92">
        <v>6.2</v>
      </c>
      <c r="Q124" s="121" t="s">
        <v>600</v>
      </c>
      <c r="R124" s="92" t="s">
        <v>603</v>
      </c>
      <c r="S124" s="92" t="s">
        <v>604</v>
      </c>
      <c r="AA124" s="253">
        <f>IF(OR(J124="Fail",ISBLANK(J124)),INDEX('Issue Code Table'!C:C,MATCH(N:N,'Issue Code Table'!A:A,0)),IF(M124="Critical",6,IF(M124="Significant",5,IF(M124="Moderate",3,2))))</f>
        <v>5</v>
      </c>
    </row>
    <row r="125" spans="1:27" ht="92.4" x14ac:dyDescent="0.3">
      <c r="A125" s="94" t="s">
        <v>2155</v>
      </c>
      <c r="B125" s="94" t="s">
        <v>1179</v>
      </c>
      <c r="C125" s="99" t="s">
        <v>1187</v>
      </c>
      <c r="D125" s="94" t="s">
        <v>915</v>
      </c>
      <c r="E125" s="92" t="s">
        <v>607</v>
      </c>
      <c r="F125" s="92" t="s">
        <v>608</v>
      </c>
      <c r="G125" s="92" t="s">
        <v>611</v>
      </c>
      <c r="H125" s="92" t="s">
        <v>1338</v>
      </c>
      <c r="I125" s="117"/>
      <c r="J125" s="102"/>
      <c r="K125" s="92" t="s">
        <v>1267</v>
      </c>
      <c r="L125" s="121" t="s">
        <v>2287</v>
      </c>
      <c r="M125" s="197" t="s">
        <v>2238</v>
      </c>
      <c r="N125" s="205" t="s">
        <v>2267</v>
      </c>
      <c r="O125" s="201"/>
      <c r="P125" s="92">
        <v>6.2</v>
      </c>
      <c r="Q125" s="121" t="s">
        <v>606</v>
      </c>
      <c r="R125" s="92" t="s">
        <v>609</v>
      </c>
      <c r="S125" s="92" t="s">
        <v>610</v>
      </c>
      <c r="AA125" s="253">
        <f>IF(OR(J125="Fail",ISBLANK(J125)),INDEX('Issue Code Table'!C:C,MATCH(N:N,'Issue Code Table'!A:A,0)),IF(M125="Critical",6,IF(M125="Significant",5,IF(M125="Moderate",3,2))))</f>
        <v>7</v>
      </c>
    </row>
    <row r="126" spans="1:27" ht="73.5" customHeight="1" x14ac:dyDescent="0.3">
      <c r="A126" s="94" t="s">
        <v>2156</v>
      </c>
      <c r="B126" s="95" t="s">
        <v>1024</v>
      </c>
      <c r="C126" s="99" t="s">
        <v>1025</v>
      </c>
      <c r="D126" s="94" t="s">
        <v>915</v>
      </c>
      <c r="E126" s="92" t="s">
        <v>613</v>
      </c>
      <c r="F126" s="92" t="s">
        <v>614</v>
      </c>
      <c r="G126" s="92" t="s">
        <v>617</v>
      </c>
      <c r="H126" s="92" t="s">
        <v>1339</v>
      </c>
      <c r="I126" s="117"/>
      <c r="J126" s="102"/>
      <c r="K126" s="92" t="s">
        <v>1204</v>
      </c>
      <c r="L126" s="121"/>
      <c r="M126" s="197" t="s">
        <v>2237</v>
      </c>
      <c r="N126" s="205" t="s">
        <v>2268</v>
      </c>
      <c r="O126" s="201"/>
      <c r="P126" s="92">
        <v>6.2</v>
      </c>
      <c r="Q126" s="121" t="s">
        <v>612</v>
      </c>
      <c r="R126" s="92" t="s">
        <v>1553</v>
      </c>
      <c r="S126" s="92" t="s">
        <v>616</v>
      </c>
      <c r="AA126" s="253">
        <f>IF(OR(J126="Fail",ISBLANK(J126)),INDEX('Issue Code Table'!C:C,MATCH(N:N,'Issue Code Table'!A:A,0)),IF(M126="Critical",6,IF(M126="Significant",5,IF(M126="Moderate",3,2))))</f>
        <v>4</v>
      </c>
    </row>
    <row r="127" spans="1:27" ht="145.19999999999999" x14ac:dyDescent="0.3">
      <c r="A127" s="94" t="s">
        <v>2157</v>
      </c>
      <c r="B127" s="95" t="s">
        <v>1185</v>
      </c>
      <c r="C127" s="99" t="s">
        <v>1186</v>
      </c>
      <c r="D127" s="94" t="s">
        <v>915</v>
      </c>
      <c r="E127" s="92" t="s">
        <v>1463</v>
      </c>
      <c r="F127" s="92" t="s">
        <v>620</v>
      </c>
      <c r="G127" s="92" t="s">
        <v>623</v>
      </c>
      <c r="H127" s="92" t="s">
        <v>1739</v>
      </c>
      <c r="I127" s="117"/>
      <c r="J127" s="102"/>
      <c r="K127" s="92" t="s">
        <v>1205</v>
      </c>
      <c r="L127" s="121"/>
      <c r="M127" s="197" t="s">
        <v>2238</v>
      </c>
      <c r="N127" s="205" t="s">
        <v>2256</v>
      </c>
      <c r="O127" s="201"/>
      <c r="P127" s="92">
        <v>6.2</v>
      </c>
      <c r="Q127" s="121" t="s">
        <v>618</v>
      </c>
      <c r="R127" s="92" t="s">
        <v>1554</v>
      </c>
      <c r="S127" s="92" t="s">
        <v>622</v>
      </c>
      <c r="AA127" s="253">
        <f>IF(OR(J127="Fail",ISBLANK(J127)),INDEX('Issue Code Table'!C:C,MATCH(N:N,'Issue Code Table'!A:A,0)),IF(M127="Critical",6,IF(M127="Significant",5,IF(M127="Moderate",3,2))))</f>
        <v>6</v>
      </c>
    </row>
    <row r="128" spans="1:27" ht="255" customHeight="1" x14ac:dyDescent="0.3">
      <c r="A128" s="94" t="s">
        <v>2158</v>
      </c>
      <c r="B128" s="112" t="s">
        <v>1400</v>
      </c>
      <c r="C128" s="113" t="s">
        <v>1401</v>
      </c>
      <c r="D128" s="94" t="s">
        <v>915</v>
      </c>
      <c r="E128" s="92" t="s">
        <v>625</v>
      </c>
      <c r="F128" s="92" t="s">
        <v>626</v>
      </c>
      <c r="G128" s="92" t="s">
        <v>1795</v>
      </c>
      <c r="H128" s="92" t="s">
        <v>1395</v>
      </c>
      <c r="I128" s="117"/>
      <c r="J128" s="102"/>
      <c r="K128" s="92" t="s">
        <v>1798</v>
      </c>
      <c r="L128" s="121" t="s">
        <v>1257</v>
      </c>
      <c r="M128" s="197" t="s">
        <v>2237</v>
      </c>
      <c r="N128" s="205" t="s">
        <v>2269</v>
      </c>
      <c r="O128" s="201"/>
      <c r="P128" s="92">
        <v>6.2</v>
      </c>
      <c r="Q128" s="121" t="s">
        <v>624</v>
      </c>
      <c r="R128" s="92" t="s">
        <v>1797</v>
      </c>
      <c r="S128" s="92" t="s">
        <v>1206</v>
      </c>
      <c r="AA128" s="253">
        <f>IF(OR(J128="Fail",ISBLANK(J128)),INDEX('Issue Code Table'!C:C,MATCH(N:N,'Issue Code Table'!A:A,0)),IF(M128="Critical",6,IF(M128="Significant",5,IF(M128="Moderate",3,2))))</f>
        <v>4</v>
      </c>
    </row>
    <row r="129" spans="1:27" ht="409.6" x14ac:dyDescent="0.3">
      <c r="A129" s="94" t="s">
        <v>2159</v>
      </c>
      <c r="B129" s="95" t="s">
        <v>1165</v>
      </c>
      <c r="C129" s="100" t="s">
        <v>1166</v>
      </c>
      <c r="D129" s="122" t="s">
        <v>916</v>
      </c>
      <c r="E129" s="92" t="s">
        <v>628</v>
      </c>
      <c r="F129" s="92" t="s">
        <v>1464</v>
      </c>
      <c r="G129" s="92" t="s">
        <v>1662</v>
      </c>
      <c r="H129" s="92" t="s">
        <v>1310</v>
      </c>
      <c r="I129" s="117"/>
      <c r="J129" s="102"/>
      <c r="K129" s="92" t="s">
        <v>1208</v>
      </c>
      <c r="L129" s="121"/>
      <c r="M129" s="197" t="s">
        <v>2238</v>
      </c>
      <c r="N129" s="205" t="s">
        <v>2252</v>
      </c>
      <c r="O129" s="201"/>
      <c r="P129" s="92">
        <v>6.2</v>
      </c>
      <c r="Q129" s="121" t="s">
        <v>627</v>
      </c>
      <c r="R129" s="92" t="s">
        <v>630</v>
      </c>
      <c r="S129" s="92" t="s">
        <v>1555</v>
      </c>
      <c r="AA129" s="253">
        <f>IF(OR(J129="Fail",ISBLANK(J129)),INDEX('Issue Code Table'!C:C,MATCH(N:N,'Issue Code Table'!A:A,0)),IF(M129="Critical",6,IF(M129="Significant",5,IF(M129="Moderate",3,2))))</f>
        <v>5</v>
      </c>
    </row>
    <row r="130" spans="1:27" ht="158.4" x14ac:dyDescent="0.3">
      <c r="A130" s="94" t="s">
        <v>2160</v>
      </c>
      <c r="B130" s="94" t="s">
        <v>1188</v>
      </c>
      <c r="C130" s="99" t="s">
        <v>1189</v>
      </c>
      <c r="D130" s="122" t="s">
        <v>916</v>
      </c>
      <c r="E130" s="92" t="s">
        <v>634</v>
      </c>
      <c r="F130" s="92" t="s">
        <v>635</v>
      </c>
      <c r="G130" s="92" t="s">
        <v>1663</v>
      </c>
      <c r="H130" s="92" t="s">
        <v>998</v>
      </c>
      <c r="I130" s="117"/>
      <c r="J130" s="102"/>
      <c r="K130" s="92" t="s">
        <v>1209</v>
      </c>
      <c r="L130" s="121" t="s">
        <v>1396</v>
      </c>
      <c r="M130" s="197" t="s">
        <v>2239</v>
      </c>
      <c r="N130" s="205" t="s">
        <v>2270</v>
      </c>
      <c r="O130" s="201"/>
      <c r="P130" s="92">
        <v>6.2</v>
      </c>
      <c r="Q130" s="121" t="s">
        <v>633</v>
      </c>
      <c r="R130" s="92" t="s">
        <v>636</v>
      </c>
      <c r="S130" s="92" t="s">
        <v>1556</v>
      </c>
      <c r="AA130" s="253">
        <f>IF(OR(J130="Fail",ISBLANK(J130)),INDEX('Issue Code Table'!C:C,MATCH(N:N,'Issue Code Table'!A:A,0)),IF(M130="Critical",6,IF(M130="Significant",5,IF(M130="Moderate",3,2))))</f>
        <v>1</v>
      </c>
    </row>
    <row r="131" spans="1:27" ht="118.5" customHeight="1" x14ac:dyDescent="0.3">
      <c r="A131" s="94" t="s">
        <v>2161</v>
      </c>
      <c r="B131" s="95" t="s">
        <v>1791</v>
      </c>
      <c r="C131" s="99" t="s">
        <v>1792</v>
      </c>
      <c r="D131" s="94" t="s">
        <v>915</v>
      </c>
      <c r="E131" s="92" t="s">
        <v>1465</v>
      </c>
      <c r="F131" s="92" t="s">
        <v>1466</v>
      </c>
      <c r="G131" s="92" t="s">
        <v>1664</v>
      </c>
      <c r="H131" s="92" t="s">
        <v>1794</v>
      </c>
      <c r="I131" s="117"/>
      <c r="J131" s="102"/>
      <c r="K131" s="92" t="s">
        <v>1793</v>
      </c>
      <c r="L131" s="122"/>
      <c r="M131" s="197" t="s">
        <v>2238</v>
      </c>
      <c r="N131" s="205" t="s">
        <v>2252</v>
      </c>
      <c r="O131" s="201"/>
      <c r="P131" s="92">
        <v>6.2</v>
      </c>
      <c r="Q131" s="121" t="s">
        <v>1417</v>
      </c>
      <c r="R131" s="92" t="s">
        <v>1557</v>
      </c>
      <c r="S131" s="92" t="s">
        <v>1558</v>
      </c>
      <c r="AA131" s="253">
        <f>IF(OR(J131="Fail",ISBLANK(J131)),INDEX('Issue Code Table'!C:C,MATCH(N:N,'Issue Code Table'!A:A,0)),IF(M131="Critical",6,IF(M131="Significant",5,IF(M131="Moderate",3,2))))</f>
        <v>5</v>
      </c>
    </row>
    <row r="132" spans="1:27" ht="382.8" x14ac:dyDescent="0.3">
      <c r="A132" s="94" t="s">
        <v>2162</v>
      </c>
      <c r="B132" s="95" t="s">
        <v>1060</v>
      </c>
      <c r="C132" s="99" t="s">
        <v>1190</v>
      </c>
      <c r="D132" s="94" t="s">
        <v>915</v>
      </c>
      <c r="E132" s="92" t="s">
        <v>645</v>
      </c>
      <c r="F132" s="92" t="s">
        <v>1467</v>
      </c>
      <c r="G132" s="92" t="s">
        <v>1665</v>
      </c>
      <c r="H132" s="92" t="s">
        <v>1341</v>
      </c>
      <c r="I132" s="117"/>
      <c r="J132" s="102"/>
      <c r="K132" s="92" t="s">
        <v>1799</v>
      </c>
      <c r="L132" s="122" t="s">
        <v>981</v>
      </c>
      <c r="M132" s="197" t="s">
        <v>2237</v>
      </c>
      <c r="N132" s="205" t="s">
        <v>2271</v>
      </c>
      <c r="O132" s="201"/>
      <c r="P132" s="92">
        <v>6.3</v>
      </c>
      <c r="Q132" s="121" t="s">
        <v>639</v>
      </c>
      <c r="R132" s="92" t="s">
        <v>646</v>
      </c>
      <c r="S132" s="92" t="s">
        <v>989</v>
      </c>
      <c r="AA132" s="253">
        <f>IF(OR(J132="Fail",ISBLANK(J132)),INDEX('Issue Code Table'!C:C,MATCH(N:N,'Issue Code Table'!A:A,0)),IF(M132="Critical",6,IF(M132="Significant",5,IF(M132="Moderate",3,2))))</f>
        <v>4</v>
      </c>
    </row>
    <row r="133" spans="1:27" ht="164.25" customHeight="1" x14ac:dyDescent="0.3">
      <c r="A133" s="94" t="s">
        <v>2163</v>
      </c>
      <c r="B133" s="94" t="s">
        <v>1191</v>
      </c>
      <c r="C133" s="99" t="s">
        <v>1192</v>
      </c>
      <c r="D133" s="94" t="s">
        <v>915</v>
      </c>
      <c r="E133" s="92" t="s">
        <v>648</v>
      </c>
      <c r="F133" s="92" t="s">
        <v>1468</v>
      </c>
      <c r="G133" s="92" t="s">
        <v>1666</v>
      </c>
      <c r="H133" s="92" t="s">
        <v>1284</v>
      </c>
      <c r="I133" s="117"/>
      <c r="J133" s="102"/>
      <c r="K133" s="92" t="s">
        <v>1217</v>
      </c>
      <c r="L133" s="122" t="s">
        <v>1800</v>
      </c>
      <c r="M133" s="197" t="s">
        <v>2238</v>
      </c>
      <c r="N133" s="205" t="s">
        <v>2258</v>
      </c>
      <c r="O133" s="201"/>
      <c r="P133" s="92">
        <v>6.3</v>
      </c>
      <c r="Q133" s="121" t="s">
        <v>644</v>
      </c>
      <c r="R133" s="92" t="s">
        <v>2279</v>
      </c>
      <c r="S133" s="92" t="s">
        <v>1559</v>
      </c>
      <c r="AA133" s="253">
        <f>IF(OR(J133="Fail",ISBLANK(J133)),INDEX('Issue Code Table'!C:C,MATCH(N:N,'Issue Code Table'!A:A,0)),IF(M133="Critical",6,IF(M133="Significant",5,IF(M133="Moderate",3,2))))</f>
        <v>5</v>
      </c>
    </row>
    <row r="134" spans="1:27" ht="141.75" customHeight="1" x14ac:dyDescent="0.3">
      <c r="A134" s="94" t="s">
        <v>2164</v>
      </c>
      <c r="B134" s="94" t="s">
        <v>1024</v>
      </c>
      <c r="C134" s="99" t="s">
        <v>1025</v>
      </c>
      <c r="D134" s="122" t="s">
        <v>916</v>
      </c>
      <c r="E134" s="92" t="s">
        <v>1469</v>
      </c>
      <c r="F134" s="92" t="s">
        <v>1470</v>
      </c>
      <c r="G134" s="92" t="s">
        <v>1667</v>
      </c>
      <c r="H134" s="92" t="s">
        <v>1802</v>
      </c>
      <c r="I134" s="117"/>
      <c r="J134" s="102"/>
      <c r="K134" s="92" t="s">
        <v>1801</v>
      </c>
      <c r="L134" s="122"/>
      <c r="M134" s="197" t="s">
        <v>2238</v>
      </c>
      <c r="N134" s="205" t="s">
        <v>2252</v>
      </c>
      <c r="O134" s="201"/>
      <c r="P134" s="92">
        <v>6.3</v>
      </c>
      <c r="Q134" s="121" t="s">
        <v>647</v>
      </c>
      <c r="R134" s="92" t="s">
        <v>1560</v>
      </c>
      <c r="S134" s="92" t="s">
        <v>1561</v>
      </c>
      <c r="AA134" s="253">
        <f>IF(OR(J134="Fail",ISBLANK(J134)),INDEX('Issue Code Table'!C:C,MATCH(N:N,'Issue Code Table'!A:A,0)),IF(M134="Critical",6,IF(M134="Significant",5,IF(M134="Moderate",3,2))))</f>
        <v>5</v>
      </c>
    </row>
    <row r="135" spans="1:27" ht="156" customHeight="1" x14ac:dyDescent="0.3">
      <c r="A135" s="94" t="s">
        <v>2165</v>
      </c>
      <c r="B135" s="95" t="s">
        <v>1060</v>
      </c>
      <c r="C135" s="99" t="s">
        <v>1190</v>
      </c>
      <c r="D135" s="94" t="s">
        <v>915</v>
      </c>
      <c r="E135" s="92" t="s">
        <v>640</v>
      </c>
      <c r="F135" s="121" t="s">
        <v>2213</v>
      </c>
      <c r="G135" s="92" t="s">
        <v>1668</v>
      </c>
      <c r="H135" s="92" t="s">
        <v>1340</v>
      </c>
      <c r="I135" s="117"/>
      <c r="J135" s="102"/>
      <c r="K135" s="92" t="s">
        <v>1210</v>
      </c>
      <c r="L135" s="122"/>
      <c r="M135" s="197" t="s">
        <v>2238</v>
      </c>
      <c r="N135" s="205" t="s">
        <v>2256</v>
      </c>
      <c r="O135" s="201"/>
      <c r="P135" s="92">
        <v>6.3</v>
      </c>
      <c r="Q135" s="121" t="s">
        <v>649</v>
      </c>
      <c r="R135" s="92" t="s">
        <v>1562</v>
      </c>
      <c r="S135" s="92" t="s">
        <v>1563</v>
      </c>
      <c r="AA135" s="253">
        <f>IF(OR(J135="Fail",ISBLANK(J135)),INDEX('Issue Code Table'!C:C,MATCH(N:N,'Issue Code Table'!A:A,0)),IF(M135="Critical",6,IF(M135="Significant",5,IF(M135="Moderate",3,2))))</f>
        <v>6</v>
      </c>
    </row>
    <row r="136" spans="1:27" ht="114.75" customHeight="1" x14ac:dyDescent="0.3">
      <c r="A136" s="94" t="s">
        <v>2166</v>
      </c>
      <c r="B136" s="95" t="s">
        <v>1060</v>
      </c>
      <c r="C136" s="99" t="s">
        <v>1190</v>
      </c>
      <c r="D136" s="94" t="s">
        <v>915</v>
      </c>
      <c r="E136" s="92" t="s">
        <v>650</v>
      </c>
      <c r="F136" s="92" t="s">
        <v>651</v>
      </c>
      <c r="G136" s="92" t="s">
        <v>1669</v>
      </c>
      <c r="H136" s="92" t="s">
        <v>1312</v>
      </c>
      <c r="I136" s="117"/>
      <c r="J136" s="102"/>
      <c r="K136" s="92" t="s">
        <v>1216</v>
      </c>
      <c r="L136" s="122" t="s">
        <v>982</v>
      </c>
      <c r="M136" s="197" t="s">
        <v>2237</v>
      </c>
      <c r="N136" s="205" t="s">
        <v>2272</v>
      </c>
      <c r="O136" s="201"/>
      <c r="P136" s="92">
        <v>6.3</v>
      </c>
      <c r="Q136" s="121" t="s">
        <v>1418</v>
      </c>
      <c r="R136" s="92" t="s">
        <v>1564</v>
      </c>
      <c r="S136" s="92" t="s">
        <v>991</v>
      </c>
      <c r="AA136" s="253">
        <f>IF(OR(J136="Fail",ISBLANK(J136)),INDEX('Issue Code Table'!C:C,MATCH(N:N,'Issue Code Table'!A:A,0)),IF(M136="Critical",6,IF(M136="Significant",5,IF(M136="Moderate",3,2))))</f>
        <v>3</v>
      </c>
    </row>
    <row r="137" spans="1:27" ht="66" x14ac:dyDescent="0.3">
      <c r="A137" s="94" t="s">
        <v>2167</v>
      </c>
      <c r="B137" s="95" t="s">
        <v>1059</v>
      </c>
      <c r="C137" s="99" t="s">
        <v>1156</v>
      </c>
      <c r="D137" s="122" t="s">
        <v>916</v>
      </c>
      <c r="E137" s="92" t="s">
        <v>652</v>
      </c>
      <c r="F137" s="92" t="s">
        <v>653</v>
      </c>
      <c r="G137" s="92" t="s">
        <v>1670</v>
      </c>
      <c r="H137" s="92" t="s">
        <v>1311</v>
      </c>
      <c r="I137" s="117"/>
      <c r="J137" s="102"/>
      <c r="K137" s="92" t="s">
        <v>1211</v>
      </c>
      <c r="L137" s="121" t="s">
        <v>1046</v>
      </c>
      <c r="M137" s="197" t="s">
        <v>2238</v>
      </c>
      <c r="N137" s="205" t="s">
        <v>2252</v>
      </c>
      <c r="O137" s="201"/>
      <c r="P137" s="92">
        <v>6</v>
      </c>
      <c r="Q137" s="121">
        <v>6.4</v>
      </c>
      <c r="R137" s="92" t="s">
        <v>654</v>
      </c>
      <c r="S137" s="92" t="s">
        <v>655</v>
      </c>
      <c r="AA137" s="253">
        <f>IF(OR(J137="Fail",ISBLANK(J137)),INDEX('Issue Code Table'!C:C,MATCH(N:N,'Issue Code Table'!A:A,0)),IF(M137="Critical",6,IF(M137="Significant",5,IF(M137="Moderate",3,2))))</f>
        <v>5</v>
      </c>
    </row>
    <row r="138" spans="1:27" ht="96" customHeight="1" x14ac:dyDescent="0.3">
      <c r="A138" s="94" t="s">
        <v>2168</v>
      </c>
      <c r="B138" s="94" t="s">
        <v>1165</v>
      </c>
      <c r="C138" s="99" t="s">
        <v>1184</v>
      </c>
      <c r="D138" s="94" t="s">
        <v>915</v>
      </c>
      <c r="E138" s="92" t="s">
        <v>657</v>
      </c>
      <c r="F138" s="92" t="s">
        <v>658</v>
      </c>
      <c r="G138" s="92" t="s">
        <v>661</v>
      </c>
      <c r="H138" s="92" t="s">
        <v>1342</v>
      </c>
      <c r="I138" s="117"/>
      <c r="J138" s="102"/>
      <c r="K138" s="92" t="s">
        <v>1212</v>
      </c>
      <c r="L138" s="121"/>
      <c r="M138" s="197" t="s">
        <v>2238</v>
      </c>
      <c r="N138" s="205" t="s">
        <v>2252</v>
      </c>
      <c r="O138" s="201"/>
      <c r="P138" s="92">
        <v>6</v>
      </c>
      <c r="Q138" s="121">
        <v>6.5</v>
      </c>
      <c r="R138" s="92" t="s">
        <v>659</v>
      </c>
      <c r="S138" s="92" t="s">
        <v>660</v>
      </c>
      <c r="AA138" s="253">
        <f>IF(OR(J138="Fail",ISBLANK(J138)),INDEX('Issue Code Table'!C:C,MATCH(N:N,'Issue Code Table'!A:A,0)),IF(M138="Critical",6,IF(M138="Significant",5,IF(M138="Moderate",3,2))))</f>
        <v>5</v>
      </c>
    </row>
    <row r="139" spans="1:27" ht="224.4" x14ac:dyDescent="0.3">
      <c r="A139" s="94" t="s">
        <v>2169</v>
      </c>
      <c r="B139" s="95" t="s">
        <v>1008</v>
      </c>
      <c r="C139" s="100" t="s">
        <v>1193</v>
      </c>
      <c r="D139" s="122" t="s">
        <v>916</v>
      </c>
      <c r="E139" s="92" t="s">
        <v>663</v>
      </c>
      <c r="F139" s="92" t="s">
        <v>1471</v>
      </c>
      <c r="G139" s="92" t="s">
        <v>997</v>
      </c>
      <c r="H139" s="92" t="s">
        <v>1283</v>
      </c>
      <c r="I139" s="117"/>
      <c r="J139" s="102"/>
      <c r="K139" s="92" t="s">
        <v>1215</v>
      </c>
      <c r="L139" s="122" t="s">
        <v>983</v>
      </c>
      <c r="M139" s="197" t="s">
        <v>2238</v>
      </c>
      <c r="N139" s="205" t="s">
        <v>2259</v>
      </c>
      <c r="O139" s="201"/>
      <c r="P139" s="92">
        <v>7.1</v>
      </c>
      <c r="Q139" s="121" t="s">
        <v>662</v>
      </c>
      <c r="R139" s="92" t="s">
        <v>1565</v>
      </c>
      <c r="S139" s="92" t="s">
        <v>996</v>
      </c>
      <c r="AA139" s="253">
        <f>IF(OR(J139="Fail",ISBLANK(J139)),INDEX('Issue Code Table'!C:C,MATCH(N:N,'Issue Code Table'!A:A,0)),IF(M139="Critical",6,IF(M139="Significant",5,IF(M139="Moderate",3,2))))</f>
        <v>5</v>
      </c>
    </row>
    <row r="140" spans="1:27" ht="105.6" x14ac:dyDescent="0.3">
      <c r="A140" s="94" t="s">
        <v>2170</v>
      </c>
      <c r="B140" s="95" t="s">
        <v>1060</v>
      </c>
      <c r="C140" s="99" t="s">
        <v>1190</v>
      </c>
      <c r="D140" s="94" t="s">
        <v>915</v>
      </c>
      <c r="E140" s="92" t="s">
        <v>666</v>
      </c>
      <c r="F140" s="92" t="s">
        <v>995</v>
      </c>
      <c r="G140" s="92" t="s">
        <v>1671</v>
      </c>
      <c r="H140" s="92" t="s">
        <v>1282</v>
      </c>
      <c r="I140" s="117"/>
      <c r="J140" s="102"/>
      <c r="K140" s="92" t="s">
        <v>1214</v>
      </c>
      <c r="L140" s="122" t="s">
        <v>984</v>
      </c>
      <c r="M140" s="197" t="s">
        <v>2238</v>
      </c>
      <c r="N140" s="205" t="s">
        <v>2260</v>
      </c>
      <c r="O140" s="201"/>
      <c r="P140" s="92">
        <v>7.1</v>
      </c>
      <c r="Q140" s="121" t="s">
        <v>665</v>
      </c>
      <c r="R140" s="92" t="s">
        <v>667</v>
      </c>
      <c r="S140" s="92" t="s">
        <v>993</v>
      </c>
      <c r="AA140" s="253">
        <f>IF(OR(J140="Fail",ISBLANK(J140)),INDEX('Issue Code Table'!C:C,MATCH(N:N,'Issue Code Table'!A:A,0)),IF(M140="Critical",6,IF(M140="Significant",5,IF(M140="Moderate",3,2))))</f>
        <v>3</v>
      </c>
    </row>
    <row r="141" spans="1:27" ht="105.6" x14ac:dyDescent="0.3">
      <c r="A141" s="94" t="s">
        <v>2171</v>
      </c>
      <c r="B141" s="94" t="s">
        <v>1194</v>
      </c>
      <c r="C141" s="99" t="s">
        <v>1193</v>
      </c>
      <c r="D141" s="94" t="s">
        <v>915</v>
      </c>
      <c r="E141" s="92" t="s">
        <v>669</v>
      </c>
      <c r="F141" s="92" t="s">
        <v>1281</v>
      </c>
      <c r="G141" s="92" t="s">
        <v>1280</v>
      </c>
      <c r="H141" s="92" t="s">
        <v>1279</v>
      </c>
      <c r="I141" s="117"/>
      <c r="J141" s="102"/>
      <c r="K141" s="92" t="s">
        <v>1213</v>
      </c>
      <c r="L141" s="122" t="s">
        <v>1258</v>
      </c>
      <c r="M141" s="197" t="s">
        <v>2239</v>
      </c>
      <c r="N141" s="205" t="s">
        <v>2273</v>
      </c>
      <c r="O141" s="201"/>
      <c r="P141" s="92">
        <v>7.1</v>
      </c>
      <c r="Q141" s="121" t="s">
        <v>668</v>
      </c>
      <c r="R141" s="92" t="s">
        <v>670</v>
      </c>
      <c r="S141" s="92" t="s">
        <v>2281</v>
      </c>
      <c r="AA141" s="253">
        <f>IF(OR(J141="Fail",ISBLANK(J141)),INDEX('Issue Code Table'!C:C,MATCH(N:N,'Issue Code Table'!A:A,0)),IF(M141="Critical",6,IF(M141="Significant",5,IF(M141="Moderate",3,2))))</f>
        <v>1</v>
      </c>
    </row>
    <row r="142" spans="1:27" ht="264" x14ac:dyDescent="0.3">
      <c r="A142" s="94" t="s">
        <v>2172</v>
      </c>
      <c r="B142" s="95" t="s">
        <v>1008</v>
      </c>
      <c r="C142" s="100" t="s">
        <v>1193</v>
      </c>
      <c r="D142" s="94" t="s">
        <v>915</v>
      </c>
      <c r="E142" s="92" t="s">
        <v>671</v>
      </c>
      <c r="F142" s="92" t="s">
        <v>2020</v>
      </c>
      <c r="G142" s="92" t="s">
        <v>673</v>
      </c>
      <c r="H142" s="92" t="s">
        <v>1278</v>
      </c>
      <c r="I142" s="117"/>
      <c r="J142" s="102"/>
      <c r="K142" s="92" t="s">
        <v>1234</v>
      </c>
      <c r="L142" s="121"/>
      <c r="M142" s="197" t="s">
        <v>2238</v>
      </c>
      <c r="N142" s="205" t="s">
        <v>2252</v>
      </c>
      <c r="O142" s="201"/>
      <c r="P142" s="92">
        <v>7</v>
      </c>
      <c r="Q142" s="121">
        <v>7.2</v>
      </c>
      <c r="R142" s="92" t="s">
        <v>2028</v>
      </c>
      <c r="S142" s="92" t="s">
        <v>1566</v>
      </c>
      <c r="AA142" s="253">
        <f>IF(OR(J142="Fail",ISBLANK(J142)),INDEX('Issue Code Table'!C:C,MATCH(N:N,'Issue Code Table'!A:A,0)),IF(M142="Critical",6,IF(M142="Significant",5,IF(M142="Moderate",3,2))))</f>
        <v>5</v>
      </c>
    </row>
    <row r="143" spans="1:27" ht="52.8" x14ac:dyDescent="0.3">
      <c r="A143" s="94" t="s">
        <v>2173</v>
      </c>
      <c r="B143" s="95" t="s">
        <v>1008</v>
      </c>
      <c r="C143" s="100" t="s">
        <v>1193</v>
      </c>
      <c r="D143" s="94" t="s">
        <v>915</v>
      </c>
      <c r="E143" s="92" t="s">
        <v>674</v>
      </c>
      <c r="F143" s="92" t="s">
        <v>675</v>
      </c>
      <c r="G143" s="92" t="s">
        <v>1672</v>
      </c>
      <c r="H143" s="92" t="s">
        <v>1277</v>
      </c>
      <c r="I143" s="117"/>
      <c r="J143" s="102"/>
      <c r="K143" s="92" t="s">
        <v>1233</v>
      </c>
      <c r="L143" s="121"/>
      <c r="M143" s="197" t="s">
        <v>2238</v>
      </c>
      <c r="N143" s="205" t="s">
        <v>2252</v>
      </c>
      <c r="O143" s="201"/>
      <c r="P143" s="92">
        <v>7</v>
      </c>
      <c r="Q143" s="121">
        <v>7.3</v>
      </c>
      <c r="R143" s="92" t="s">
        <v>676</v>
      </c>
      <c r="S143" s="92" t="s">
        <v>677</v>
      </c>
      <c r="AA143" s="253">
        <f>IF(OR(J143="Fail",ISBLANK(J143)),INDEX('Issue Code Table'!C:C,MATCH(N:N,'Issue Code Table'!A:A,0)),IF(M143="Critical",6,IF(M143="Significant",5,IF(M143="Moderate",3,2))))</f>
        <v>5</v>
      </c>
    </row>
    <row r="144" spans="1:27" ht="198" x14ac:dyDescent="0.3">
      <c r="A144" s="94" t="s">
        <v>2174</v>
      </c>
      <c r="B144" s="94" t="s">
        <v>1024</v>
      </c>
      <c r="C144" s="99" t="s">
        <v>1025</v>
      </c>
      <c r="D144" s="94" t="s">
        <v>915</v>
      </c>
      <c r="E144" s="92" t="s">
        <v>679</v>
      </c>
      <c r="F144" s="92" t="s">
        <v>680</v>
      </c>
      <c r="G144" s="92" t="s">
        <v>1673</v>
      </c>
      <c r="H144" s="92" t="s">
        <v>1343</v>
      </c>
      <c r="I144" s="117"/>
      <c r="J144" s="102"/>
      <c r="K144" s="92" t="s">
        <v>1235</v>
      </c>
      <c r="L144" s="121"/>
      <c r="M144" s="197" t="s">
        <v>2237</v>
      </c>
      <c r="N144" s="205" t="s">
        <v>2261</v>
      </c>
      <c r="O144" s="201"/>
      <c r="P144" s="92">
        <v>7</v>
      </c>
      <c r="Q144" s="121">
        <v>7.4</v>
      </c>
      <c r="R144" s="92" t="s">
        <v>1567</v>
      </c>
      <c r="S144" s="92" t="s">
        <v>1568</v>
      </c>
      <c r="AA144" s="253">
        <f>IF(OR(J144="Fail",ISBLANK(J144)),INDEX('Issue Code Table'!C:C,MATCH(N:N,'Issue Code Table'!A:A,0)),IF(M144="Critical",6,IF(M144="Significant",5,IF(M144="Moderate",3,2))))</f>
        <v>5</v>
      </c>
    </row>
    <row r="145" spans="1:27" ht="66" x14ac:dyDescent="0.3">
      <c r="A145" s="94" t="s">
        <v>2175</v>
      </c>
      <c r="B145" s="95" t="s">
        <v>1008</v>
      </c>
      <c r="C145" s="100" t="s">
        <v>1193</v>
      </c>
      <c r="D145" s="94" t="s">
        <v>915</v>
      </c>
      <c r="E145" s="92" t="s">
        <v>684</v>
      </c>
      <c r="F145" s="92" t="s">
        <v>1740</v>
      </c>
      <c r="G145" s="92" t="s">
        <v>686</v>
      </c>
      <c r="H145" s="92" t="s">
        <v>1287</v>
      </c>
      <c r="I145" s="117"/>
      <c r="J145" s="102"/>
      <c r="K145" s="92" t="s">
        <v>1238</v>
      </c>
      <c r="L145" s="121" t="s">
        <v>1259</v>
      </c>
      <c r="M145" s="197" t="s">
        <v>2237</v>
      </c>
      <c r="N145" s="205" t="s">
        <v>2274</v>
      </c>
      <c r="O145" s="201"/>
      <c r="P145" s="92">
        <v>7</v>
      </c>
      <c r="Q145" s="121">
        <v>7.5</v>
      </c>
      <c r="R145" s="92" t="s">
        <v>685</v>
      </c>
      <c r="S145" s="92" t="s">
        <v>1236</v>
      </c>
      <c r="AA145" s="253">
        <f>IF(OR(J145="Fail",ISBLANK(J145)),INDEX('Issue Code Table'!C:C,MATCH(N:N,'Issue Code Table'!A:A,0)),IF(M145="Critical",6,IF(M145="Significant",5,IF(M145="Moderate",3,2))))</f>
        <v>4</v>
      </c>
    </row>
    <row r="146" spans="1:27" ht="271.5" customHeight="1" x14ac:dyDescent="0.3">
      <c r="A146" s="94" t="s">
        <v>2176</v>
      </c>
      <c r="B146" s="94" t="s">
        <v>1188</v>
      </c>
      <c r="C146" s="99" t="s">
        <v>1189</v>
      </c>
      <c r="D146" s="122" t="s">
        <v>916</v>
      </c>
      <c r="E146" s="92" t="s">
        <v>687</v>
      </c>
      <c r="F146" s="92" t="s">
        <v>688</v>
      </c>
      <c r="G146" s="92" t="s">
        <v>1674</v>
      </c>
      <c r="H146" s="116" t="s">
        <v>1741</v>
      </c>
      <c r="I146" s="117"/>
      <c r="J146" s="102"/>
      <c r="K146" s="94" t="s">
        <v>1742</v>
      </c>
      <c r="L146" s="121" t="s">
        <v>1046</v>
      </c>
      <c r="M146" s="197" t="s">
        <v>2239</v>
      </c>
      <c r="N146" s="205" t="s">
        <v>2270</v>
      </c>
      <c r="O146" s="201"/>
      <c r="P146" s="92">
        <v>8.1</v>
      </c>
      <c r="Q146" s="121" t="s">
        <v>1419</v>
      </c>
      <c r="R146" s="92" t="s">
        <v>689</v>
      </c>
      <c r="S146" s="92" t="s">
        <v>1569</v>
      </c>
      <c r="AA146" s="253">
        <f>IF(OR(J146="Fail",ISBLANK(J146)),INDEX('Issue Code Table'!C:C,MATCH(N:N,'Issue Code Table'!A:A,0)),IF(M146="Critical",6,IF(M146="Significant",5,IF(M146="Moderate",3,2))))</f>
        <v>1</v>
      </c>
    </row>
    <row r="147" spans="1:27" ht="171.6" x14ac:dyDescent="0.3">
      <c r="A147" s="94" t="s">
        <v>2177</v>
      </c>
      <c r="B147" s="94" t="s">
        <v>1188</v>
      </c>
      <c r="C147" s="99" t="s">
        <v>1189</v>
      </c>
      <c r="D147" s="122" t="s">
        <v>916</v>
      </c>
      <c r="E147" s="92" t="s">
        <v>692</v>
      </c>
      <c r="F147" s="92" t="s">
        <v>1472</v>
      </c>
      <c r="G147" s="92" t="s">
        <v>696</v>
      </c>
      <c r="H147" s="92" t="s">
        <v>1313</v>
      </c>
      <c r="I147" s="117"/>
      <c r="J147" s="102"/>
      <c r="K147" s="92" t="s">
        <v>1253</v>
      </c>
      <c r="L147" s="121"/>
      <c r="M147" s="197" t="s">
        <v>2239</v>
      </c>
      <c r="N147" s="205" t="s">
        <v>2270</v>
      </c>
      <c r="O147" s="201"/>
      <c r="P147" s="92">
        <v>8.1</v>
      </c>
      <c r="Q147" s="121" t="s">
        <v>1420</v>
      </c>
      <c r="R147" s="92" t="s">
        <v>694</v>
      </c>
      <c r="S147" s="92" t="s">
        <v>695</v>
      </c>
      <c r="AA147" s="253">
        <f>IF(OR(J147="Fail",ISBLANK(J147)),INDEX('Issue Code Table'!C:C,MATCH(N:N,'Issue Code Table'!A:A,0)),IF(M147="Critical",6,IF(M147="Significant",5,IF(M147="Moderate",3,2))))</f>
        <v>1</v>
      </c>
    </row>
    <row r="148" spans="1:27" ht="158.4" x14ac:dyDescent="0.3">
      <c r="A148" s="94" t="s">
        <v>2178</v>
      </c>
      <c r="B148" s="94" t="s">
        <v>1188</v>
      </c>
      <c r="C148" s="99" t="s">
        <v>1189</v>
      </c>
      <c r="D148" s="122" t="s">
        <v>916</v>
      </c>
      <c r="E148" s="92" t="s">
        <v>697</v>
      </c>
      <c r="F148" s="92" t="s">
        <v>698</v>
      </c>
      <c r="G148" s="92" t="s">
        <v>1675</v>
      </c>
      <c r="H148" s="92" t="s">
        <v>998</v>
      </c>
      <c r="I148" s="117"/>
      <c r="J148" s="102"/>
      <c r="K148" s="92" t="s">
        <v>1239</v>
      </c>
      <c r="L148" s="121" t="s">
        <v>1046</v>
      </c>
      <c r="M148" s="197" t="s">
        <v>2239</v>
      </c>
      <c r="N148" s="205" t="s">
        <v>2270</v>
      </c>
      <c r="O148" s="201"/>
      <c r="P148" s="92">
        <v>8</v>
      </c>
      <c r="Q148" s="121">
        <v>8.1999999999999993</v>
      </c>
      <c r="R148" s="92" t="s">
        <v>689</v>
      </c>
      <c r="S148" s="92" t="s">
        <v>1570</v>
      </c>
      <c r="AA148" s="253">
        <f>IF(OR(J148="Fail",ISBLANK(J148)),INDEX('Issue Code Table'!C:C,MATCH(N:N,'Issue Code Table'!A:A,0)),IF(M148="Critical",6,IF(M148="Significant",5,IF(M148="Moderate",3,2))))</f>
        <v>1</v>
      </c>
    </row>
    <row r="149" spans="1:27" ht="79.2" x14ac:dyDescent="0.3">
      <c r="A149" s="94" t="s">
        <v>2179</v>
      </c>
      <c r="B149" s="94" t="s">
        <v>1165</v>
      </c>
      <c r="C149" s="99" t="s">
        <v>1184</v>
      </c>
      <c r="D149" s="94" t="s">
        <v>915</v>
      </c>
      <c r="E149" s="92" t="s">
        <v>702</v>
      </c>
      <c r="F149" s="92" t="s">
        <v>703</v>
      </c>
      <c r="G149" s="92" t="s">
        <v>1676</v>
      </c>
      <c r="H149" s="92" t="s">
        <v>1743</v>
      </c>
      <c r="I149" s="117"/>
      <c r="J149" s="102"/>
      <c r="K149" s="92" t="s">
        <v>1240</v>
      </c>
      <c r="L149" s="121"/>
      <c r="M149" s="197" t="s">
        <v>2237</v>
      </c>
      <c r="N149" s="205" t="s">
        <v>2261</v>
      </c>
      <c r="O149" s="201"/>
      <c r="P149" s="92">
        <v>9.1</v>
      </c>
      <c r="Q149" s="121" t="s">
        <v>701</v>
      </c>
      <c r="R149" s="92" t="s">
        <v>704</v>
      </c>
      <c r="S149" s="92" t="s">
        <v>705</v>
      </c>
      <c r="AA149" s="253">
        <f>IF(OR(J149="Fail",ISBLANK(J149)),INDEX('Issue Code Table'!C:C,MATCH(N:N,'Issue Code Table'!A:A,0)),IF(M149="Critical",6,IF(M149="Significant",5,IF(M149="Moderate",3,2))))</f>
        <v>5</v>
      </c>
    </row>
    <row r="150" spans="1:27" ht="79.2" x14ac:dyDescent="0.3">
      <c r="A150" s="94" t="s">
        <v>2180</v>
      </c>
      <c r="B150" s="94" t="s">
        <v>1165</v>
      </c>
      <c r="C150" s="99" t="s">
        <v>1184</v>
      </c>
      <c r="D150" s="94" t="s">
        <v>915</v>
      </c>
      <c r="E150" s="92" t="s">
        <v>708</v>
      </c>
      <c r="F150" s="92" t="s">
        <v>709</v>
      </c>
      <c r="G150" s="92" t="s">
        <v>1677</v>
      </c>
      <c r="H150" s="92" t="s">
        <v>1747</v>
      </c>
      <c r="I150" s="117"/>
      <c r="J150" s="102"/>
      <c r="K150" s="92" t="s">
        <v>1241</v>
      </c>
      <c r="L150" s="121"/>
      <c r="M150" s="197" t="s">
        <v>2237</v>
      </c>
      <c r="N150" s="205" t="s">
        <v>2261</v>
      </c>
      <c r="O150" s="201"/>
      <c r="P150" s="92">
        <v>9.1</v>
      </c>
      <c r="Q150" s="121" t="s">
        <v>707</v>
      </c>
      <c r="R150" s="92" t="s">
        <v>710</v>
      </c>
      <c r="S150" s="92" t="s">
        <v>1571</v>
      </c>
      <c r="AA150" s="253">
        <f>IF(OR(J150="Fail",ISBLANK(J150)),INDEX('Issue Code Table'!C:C,MATCH(N:N,'Issue Code Table'!A:A,0)),IF(M150="Critical",6,IF(M150="Significant",5,IF(M150="Moderate",3,2))))</f>
        <v>5</v>
      </c>
    </row>
    <row r="151" spans="1:27" ht="79.2" x14ac:dyDescent="0.3">
      <c r="A151" s="94" t="s">
        <v>2181</v>
      </c>
      <c r="B151" s="94" t="s">
        <v>1165</v>
      </c>
      <c r="C151" s="99" t="s">
        <v>1184</v>
      </c>
      <c r="D151" s="94" t="s">
        <v>915</v>
      </c>
      <c r="E151" s="92" t="s">
        <v>714</v>
      </c>
      <c r="F151" s="92" t="s">
        <v>715</v>
      </c>
      <c r="G151" s="92" t="s">
        <v>1678</v>
      </c>
      <c r="H151" s="92" t="s">
        <v>1748</v>
      </c>
      <c r="I151" s="117"/>
      <c r="J151" s="102"/>
      <c r="K151" s="92" t="s">
        <v>1242</v>
      </c>
      <c r="L151" s="121"/>
      <c r="M151" s="197" t="s">
        <v>2237</v>
      </c>
      <c r="N151" s="205" t="s">
        <v>2261</v>
      </c>
      <c r="O151" s="201"/>
      <c r="P151" s="92">
        <v>9.1</v>
      </c>
      <c r="Q151" s="121" t="s">
        <v>713</v>
      </c>
      <c r="R151" s="92" t="s">
        <v>716</v>
      </c>
      <c r="S151" s="92" t="s">
        <v>1572</v>
      </c>
      <c r="AA151" s="253">
        <f>IF(OR(J151="Fail",ISBLANK(J151)),INDEX('Issue Code Table'!C:C,MATCH(N:N,'Issue Code Table'!A:A,0)),IF(M151="Critical",6,IF(M151="Significant",5,IF(M151="Moderate",3,2))))</f>
        <v>5</v>
      </c>
    </row>
    <row r="152" spans="1:27" ht="74.25" customHeight="1" x14ac:dyDescent="0.3">
      <c r="A152" s="94" t="s">
        <v>2182</v>
      </c>
      <c r="B152" s="94" t="s">
        <v>1165</v>
      </c>
      <c r="C152" s="99" t="s">
        <v>1184</v>
      </c>
      <c r="D152" s="94" t="s">
        <v>915</v>
      </c>
      <c r="E152" s="92" t="s">
        <v>720</v>
      </c>
      <c r="F152" s="92" t="s">
        <v>721</v>
      </c>
      <c r="G152" s="92" t="s">
        <v>741</v>
      </c>
      <c r="H152" s="92" t="s">
        <v>1746</v>
      </c>
      <c r="I152" s="117"/>
      <c r="J152" s="102"/>
      <c r="K152" s="92" t="s">
        <v>1243</v>
      </c>
      <c r="L152" s="121"/>
      <c r="M152" s="197" t="s">
        <v>2237</v>
      </c>
      <c r="N152" s="205" t="s">
        <v>2261</v>
      </c>
      <c r="O152" s="201"/>
      <c r="P152" s="92">
        <v>9.1</v>
      </c>
      <c r="Q152" s="121" t="s">
        <v>719</v>
      </c>
      <c r="R152" s="92" t="s">
        <v>722</v>
      </c>
      <c r="S152" s="92" t="s">
        <v>723</v>
      </c>
      <c r="AA152" s="253">
        <f>IF(OR(J152="Fail",ISBLANK(J152)),INDEX('Issue Code Table'!C:C,MATCH(N:N,'Issue Code Table'!A:A,0)),IF(M152="Critical",6,IF(M152="Significant",5,IF(M152="Moderate",3,2))))</f>
        <v>5</v>
      </c>
    </row>
    <row r="153" spans="1:27" ht="73.5" customHeight="1" x14ac:dyDescent="0.3">
      <c r="A153" s="94" t="s">
        <v>2183</v>
      </c>
      <c r="B153" s="94" t="s">
        <v>1165</v>
      </c>
      <c r="C153" s="99" t="s">
        <v>1184</v>
      </c>
      <c r="D153" s="94" t="s">
        <v>915</v>
      </c>
      <c r="E153" s="92" t="s">
        <v>726</v>
      </c>
      <c r="F153" s="92" t="s">
        <v>727</v>
      </c>
      <c r="G153" s="92" t="s">
        <v>1679</v>
      </c>
      <c r="H153" s="92" t="s">
        <v>1749</v>
      </c>
      <c r="I153" s="117"/>
      <c r="J153" s="102"/>
      <c r="K153" s="92" t="s">
        <v>1244</v>
      </c>
      <c r="L153" s="121"/>
      <c r="M153" s="197" t="s">
        <v>2238</v>
      </c>
      <c r="N153" s="205" t="s">
        <v>2252</v>
      </c>
      <c r="O153" s="201"/>
      <c r="P153" s="92">
        <v>9.1</v>
      </c>
      <c r="Q153" s="121" t="s">
        <v>725</v>
      </c>
      <c r="R153" s="92" t="s">
        <v>1573</v>
      </c>
      <c r="S153" s="92" t="s">
        <v>729</v>
      </c>
      <c r="AA153" s="253">
        <f>IF(OR(J153="Fail",ISBLANK(J153)),INDEX('Issue Code Table'!C:C,MATCH(N:N,'Issue Code Table'!A:A,0)),IF(M153="Critical",6,IF(M153="Significant",5,IF(M153="Moderate",3,2))))</f>
        <v>5</v>
      </c>
    </row>
    <row r="154" spans="1:27" ht="79.2" x14ac:dyDescent="0.3">
      <c r="A154" s="94" t="s">
        <v>2184</v>
      </c>
      <c r="B154" s="94" t="s">
        <v>1165</v>
      </c>
      <c r="C154" s="99" t="s">
        <v>1184</v>
      </c>
      <c r="D154" s="94" t="s">
        <v>915</v>
      </c>
      <c r="E154" s="92" t="s">
        <v>732</v>
      </c>
      <c r="F154" s="92" t="s">
        <v>733</v>
      </c>
      <c r="G154" s="92" t="s">
        <v>1680</v>
      </c>
      <c r="H154" s="92" t="s">
        <v>1750</v>
      </c>
      <c r="I154" s="117"/>
      <c r="J154" s="102"/>
      <c r="K154" s="92" t="s">
        <v>1245</v>
      </c>
      <c r="L154" s="121"/>
      <c r="M154" s="197" t="s">
        <v>2238</v>
      </c>
      <c r="N154" s="205" t="s">
        <v>2252</v>
      </c>
      <c r="O154" s="201"/>
      <c r="P154" s="92">
        <v>9.1</v>
      </c>
      <c r="Q154" s="121" t="s">
        <v>731</v>
      </c>
      <c r="R154" s="92" t="s">
        <v>710</v>
      </c>
      <c r="S154" s="92" t="s">
        <v>1574</v>
      </c>
      <c r="AA154" s="253">
        <f>IF(OR(J154="Fail",ISBLANK(J154)),INDEX('Issue Code Table'!C:C,MATCH(N:N,'Issue Code Table'!A:A,0)),IF(M154="Critical",6,IF(M154="Significant",5,IF(M154="Moderate",3,2))))</f>
        <v>5</v>
      </c>
    </row>
    <row r="155" spans="1:27" ht="79.2" x14ac:dyDescent="0.3">
      <c r="A155" s="94" t="s">
        <v>2185</v>
      </c>
      <c r="B155" s="94" t="s">
        <v>1165</v>
      </c>
      <c r="C155" s="99" t="s">
        <v>1184</v>
      </c>
      <c r="D155" s="94" t="s">
        <v>915</v>
      </c>
      <c r="E155" s="92" t="s">
        <v>736</v>
      </c>
      <c r="F155" s="92" t="s">
        <v>715</v>
      </c>
      <c r="G155" s="92" t="s">
        <v>1678</v>
      </c>
      <c r="H155" s="92" t="s">
        <v>1755</v>
      </c>
      <c r="I155" s="117"/>
      <c r="J155" s="102"/>
      <c r="K155" s="92" t="s">
        <v>1246</v>
      </c>
      <c r="L155" s="121"/>
      <c r="M155" s="197" t="s">
        <v>2238</v>
      </c>
      <c r="N155" s="205" t="s">
        <v>2252</v>
      </c>
      <c r="O155" s="201"/>
      <c r="P155" s="92">
        <v>9.1</v>
      </c>
      <c r="Q155" s="121" t="s">
        <v>735</v>
      </c>
      <c r="R155" s="92" t="s">
        <v>716</v>
      </c>
      <c r="S155" s="92" t="s">
        <v>1575</v>
      </c>
      <c r="AA155" s="253">
        <f>IF(OR(J155="Fail",ISBLANK(J155)),INDEX('Issue Code Table'!C:C,MATCH(N:N,'Issue Code Table'!A:A,0)),IF(M155="Critical",6,IF(M155="Significant",5,IF(M155="Moderate",3,2))))</f>
        <v>5</v>
      </c>
    </row>
    <row r="156" spans="1:27" ht="79.2" x14ac:dyDescent="0.3">
      <c r="A156" s="94" t="s">
        <v>2186</v>
      </c>
      <c r="B156" s="94" t="s">
        <v>1165</v>
      </c>
      <c r="C156" s="99" t="s">
        <v>1184</v>
      </c>
      <c r="D156" s="94" t="s">
        <v>915</v>
      </c>
      <c r="E156" s="92" t="s">
        <v>739</v>
      </c>
      <c r="F156" s="92" t="s">
        <v>721</v>
      </c>
      <c r="G156" s="92" t="s">
        <v>741</v>
      </c>
      <c r="H156" s="92" t="s">
        <v>1754</v>
      </c>
      <c r="I156" s="117"/>
      <c r="J156" s="102"/>
      <c r="K156" s="92" t="s">
        <v>1247</v>
      </c>
      <c r="L156" s="121"/>
      <c r="M156" s="197" t="s">
        <v>2238</v>
      </c>
      <c r="N156" s="205" t="s">
        <v>2252</v>
      </c>
      <c r="O156" s="201"/>
      <c r="P156" s="92">
        <v>9.1</v>
      </c>
      <c r="Q156" s="121" t="s">
        <v>738</v>
      </c>
      <c r="R156" s="92" t="s">
        <v>1576</v>
      </c>
      <c r="S156" s="92" t="s">
        <v>1577</v>
      </c>
      <c r="AA156" s="253">
        <f>IF(OR(J156="Fail",ISBLANK(J156)),INDEX('Issue Code Table'!C:C,MATCH(N:N,'Issue Code Table'!A:A,0)),IF(M156="Critical",6,IF(M156="Significant",5,IF(M156="Moderate",3,2))))</f>
        <v>5</v>
      </c>
    </row>
    <row r="157" spans="1:27" ht="96" customHeight="1" x14ac:dyDescent="0.3">
      <c r="A157" s="94" t="s">
        <v>2187</v>
      </c>
      <c r="B157" s="94" t="s">
        <v>1024</v>
      </c>
      <c r="C157" s="99" t="s">
        <v>1025</v>
      </c>
      <c r="D157" s="94" t="s">
        <v>915</v>
      </c>
      <c r="E157" s="92" t="s">
        <v>743</v>
      </c>
      <c r="F157" s="92" t="s">
        <v>744</v>
      </c>
      <c r="G157" s="92" t="s">
        <v>1681</v>
      </c>
      <c r="H157" s="92" t="s">
        <v>1288</v>
      </c>
      <c r="I157" s="117"/>
      <c r="J157" s="102"/>
      <c r="K157" s="92" t="s">
        <v>1248</v>
      </c>
      <c r="L157" s="121"/>
      <c r="M157" s="197" t="s">
        <v>2237</v>
      </c>
      <c r="N157" s="205" t="s">
        <v>2261</v>
      </c>
      <c r="O157" s="201"/>
      <c r="P157" s="92">
        <v>9.1</v>
      </c>
      <c r="Q157" s="121" t="s">
        <v>742</v>
      </c>
      <c r="R157" s="92" t="s">
        <v>745</v>
      </c>
      <c r="S157" s="92" t="s">
        <v>1578</v>
      </c>
      <c r="AA157" s="253">
        <f>IF(OR(J157="Fail",ISBLANK(J157)),INDEX('Issue Code Table'!C:C,MATCH(N:N,'Issue Code Table'!A:A,0)),IF(M157="Critical",6,IF(M157="Significant",5,IF(M157="Moderate",3,2))))</f>
        <v>5</v>
      </c>
    </row>
    <row r="158" spans="1:27" ht="92.4" x14ac:dyDescent="0.3">
      <c r="A158" s="94" t="s">
        <v>2188</v>
      </c>
      <c r="B158" s="95" t="s">
        <v>1008</v>
      </c>
      <c r="C158" s="100" t="s">
        <v>1193</v>
      </c>
      <c r="D158" s="94" t="s">
        <v>915</v>
      </c>
      <c r="E158" s="92" t="s">
        <v>749</v>
      </c>
      <c r="F158" s="92" t="s">
        <v>750</v>
      </c>
      <c r="G158" s="92" t="s">
        <v>1682</v>
      </c>
      <c r="H158" s="92" t="s">
        <v>1289</v>
      </c>
      <c r="I158" s="117"/>
      <c r="J158" s="102"/>
      <c r="K158" s="92" t="s">
        <v>1249</v>
      </c>
      <c r="L158" s="121"/>
      <c r="M158" s="197" t="s">
        <v>2237</v>
      </c>
      <c r="N158" s="205" t="s">
        <v>2262</v>
      </c>
      <c r="O158" s="201"/>
      <c r="P158" s="92">
        <v>9.1</v>
      </c>
      <c r="Q158" s="121" t="s">
        <v>748</v>
      </c>
      <c r="R158" s="92" t="s">
        <v>751</v>
      </c>
      <c r="S158" s="92" t="s">
        <v>752</v>
      </c>
      <c r="AA158" s="253">
        <f>IF(OR(J158="Fail",ISBLANK(J158)),INDEX('Issue Code Table'!C:C,MATCH(N:N,'Issue Code Table'!A:A,0)),IF(M158="Critical",6,IF(M158="Significant",5,IF(M158="Moderate",3,2))))</f>
        <v>4</v>
      </c>
    </row>
    <row r="159" spans="1:27" ht="92.4" x14ac:dyDescent="0.3">
      <c r="A159" s="94" t="s">
        <v>2189</v>
      </c>
      <c r="B159" s="95" t="s">
        <v>1008</v>
      </c>
      <c r="C159" s="100" t="s">
        <v>1193</v>
      </c>
      <c r="D159" s="94" t="s">
        <v>915</v>
      </c>
      <c r="E159" s="92" t="s">
        <v>755</v>
      </c>
      <c r="F159" s="92" t="s">
        <v>750</v>
      </c>
      <c r="G159" s="92" t="s">
        <v>1683</v>
      </c>
      <c r="H159" s="92" t="s">
        <v>1290</v>
      </c>
      <c r="I159" s="117"/>
      <c r="J159" s="102"/>
      <c r="K159" s="92" t="s">
        <v>1250</v>
      </c>
      <c r="L159" s="121"/>
      <c r="M159" s="197" t="s">
        <v>2237</v>
      </c>
      <c r="N159" s="205" t="s">
        <v>2262</v>
      </c>
      <c r="O159" s="201"/>
      <c r="P159" s="92">
        <v>9.1</v>
      </c>
      <c r="Q159" s="121" t="s">
        <v>754</v>
      </c>
      <c r="R159" s="92" t="s">
        <v>751</v>
      </c>
      <c r="S159" s="92" t="s">
        <v>752</v>
      </c>
      <c r="AA159" s="253">
        <f>IF(OR(J159="Fail",ISBLANK(J159)),INDEX('Issue Code Table'!C:C,MATCH(N:N,'Issue Code Table'!A:A,0)),IF(M159="Critical",6,IF(M159="Significant",5,IF(M159="Moderate",3,2))))</f>
        <v>4</v>
      </c>
    </row>
    <row r="160" spans="1:27" ht="118.8" x14ac:dyDescent="0.3">
      <c r="A160" s="94" t="s">
        <v>2190</v>
      </c>
      <c r="B160" s="94" t="s">
        <v>1024</v>
      </c>
      <c r="C160" s="99" t="s">
        <v>1025</v>
      </c>
      <c r="D160" s="122" t="s">
        <v>916</v>
      </c>
      <c r="E160" s="92" t="s">
        <v>758</v>
      </c>
      <c r="F160" s="92" t="s">
        <v>759</v>
      </c>
      <c r="G160" s="92" t="s">
        <v>1684</v>
      </c>
      <c r="H160" s="92" t="s">
        <v>1291</v>
      </c>
      <c r="I160" s="117"/>
      <c r="J160" s="102"/>
      <c r="K160" s="92" t="s">
        <v>1251</v>
      </c>
      <c r="L160" s="121" t="s">
        <v>1046</v>
      </c>
      <c r="M160" s="197" t="s">
        <v>2237</v>
      </c>
      <c r="N160" s="205" t="s">
        <v>2262</v>
      </c>
      <c r="O160" s="201"/>
      <c r="P160" s="92">
        <v>9.1</v>
      </c>
      <c r="Q160" s="121" t="s">
        <v>757</v>
      </c>
      <c r="R160" s="92" t="s">
        <v>760</v>
      </c>
      <c r="S160" s="92" t="s">
        <v>1579</v>
      </c>
      <c r="AA160" s="253">
        <f>IF(OR(J160="Fail",ISBLANK(J160)),INDEX('Issue Code Table'!C:C,MATCH(N:N,'Issue Code Table'!A:A,0)),IF(M160="Critical",6,IF(M160="Significant",5,IF(M160="Moderate",3,2))))</f>
        <v>4</v>
      </c>
    </row>
    <row r="161" spans="1:27" ht="171.6" x14ac:dyDescent="0.3">
      <c r="A161" s="94" t="s">
        <v>2191</v>
      </c>
      <c r="B161" s="94" t="s">
        <v>1024</v>
      </c>
      <c r="C161" s="99" t="s">
        <v>1025</v>
      </c>
      <c r="D161" s="122" t="s">
        <v>916</v>
      </c>
      <c r="E161" s="92" t="s">
        <v>764</v>
      </c>
      <c r="F161" s="92" t="s">
        <v>765</v>
      </c>
      <c r="G161" s="92" t="s">
        <v>1685</v>
      </c>
      <c r="H161" s="92" t="s">
        <v>1292</v>
      </c>
      <c r="I161" s="117"/>
      <c r="J161" s="102"/>
      <c r="K161" s="92" t="s">
        <v>1252</v>
      </c>
      <c r="L161" s="121" t="s">
        <v>1046</v>
      </c>
      <c r="M161" s="197" t="s">
        <v>2237</v>
      </c>
      <c r="N161" s="205" t="s">
        <v>2262</v>
      </c>
      <c r="O161" s="201"/>
      <c r="P161" s="92">
        <v>9.1</v>
      </c>
      <c r="Q161" s="121" t="s">
        <v>763</v>
      </c>
      <c r="R161" s="92" t="s">
        <v>766</v>
      </c>
      <c r="S161" s="92" t="s">
        <v>767</v>
      </c>
      <c r="AA161" s="253">
        <f>IF(OR(J161="Fail",ISBLANK(J161)),INDEX('Issue Code Table'!C:C,MATCH(N:N,'Issue Code Table'!A:A,0)),IF(M161="Critical",6,IF(M161="Significant",5,IF(M161="Moderate",3,2))))</f>
        <v>4</v>
      </c>
    </row>
    <row r="162" spans="1:27" ht="132" x14ac:dyDescent="0.3">
      <c r="A162" s="94" t="s">
        <v>2192</v>
      </c>
      <c r="B162" s="95" t="s">
        <v>1008</v>
      </c>
      <c r="C162" s="100" t="s">
        <v>1193</v>
      </c>
      <c r="D162" s="94" t="s">
        <v>915</v>
      </c>
      <c r="E162" s="92" t="s">
        <v>770</v>
      </c>
      <c r="F162" s="92" t="s">
        <v>771</v>
      </c>
      <c r="G162" s="92" t="s">
        <v>1686</v>
      </c>
      <c r="H162" s="92" t="s">
        <v>1293</v>
      </c>
      <c r="I162" s="117"/>
      <c r="J162" s="102"/>
      <c r="K162" s="92" t="s">
        <v>1232</v>
      </c>
      <c r="L162" s="121" t="s">
        <v>2287</v>
      </c>
      <c r="M162" s="197" t="s">
        <v>2238</v>
      </c>
      <c r="N162" s="205" t="s">
        <v>2267</v>
      </c>
      <c r="O162" s="201"/>
      <c r="P162" s="92">
        <v>9.1999999999999993</v>
      </c>
      <c r="Q162" s="121" t="s">
        <v>769</v>
      </c>
      <c r="R162" s="92" t="s">
        <v>771</v>
      </c>
      <c r="S162" s="92" t="s">
        <v>1580</v>
      </c>
      <c r="AA162" s="253">
        <f>IF(OR(J162="Fail",ISBLANK(J162)),INDEX('Issue Code Table'!C:C,MATCH(N:N,'Issue Code Table'!A:A,0)),IF(M162="Critical",6,IF(M162="Significant",5,IF(M162="Moderate",3,2))))</f>
        <v>7</v>
      </c>
    </row>
    <row r="163" spans="1:27" ht="92.4" x14ac:dyDescent="0.3">
      <c r="A163" s="94" t="s">
        <v>2193</v>
      </c>
      <c r="B163" s="95" t="s">
        <v>1008</v>
      </c>
      <c r="C163" s="100" t="s">
        <v>1193</v>
      </c>
      <c r="D163" s="94" t="s">
        <v>915</v>
      </c>
      <c r="E163" s="92" t="s">
        <v>776</v>
      </c>
      <c r="F163" s="92" t="s">
        <v>2219</v>
      </c>
      <c r="G163" s="92" t="s">
        <v>1687</v>
      </c>
      <c r="H163" s="92" t="s">
        <v>1294</v>
      </c>
      <c r="I163" s="117"/>
      <c r="J163" s="102"/>
      <c r="K163" s="92" t="s">
        <v>1231</v>
      </c>
      <c r="L163" s="121"/>
      <c r="M163" s="197" t="s">
        <v>2237</v>
      </c>
      <c r="N163" s="205" t="s">
        <v>2262</v>
      </c>
      <c r="O163" s="201"/>
      <c r="P163" s="92">
        <v>9.1999999999999993</v>
      </c>
      <c r="Q163" s="121" t="s">
        <v>775</v>
      </c>
      <c r="R163" s="92" t="s">
        <v>777</v>
      </c>
      <c r="S163" s="92" t="s">
        <v>778</v>
      </c>
      <c r="AA163" s="253">
        <f>IF(OR(J163="Fail",ISBLANK(J163)),INDEX('Issue Code Table'!C:C,MATCH(N:N,'Issue Code Table'!A:A,0)),IF(M163="Critical",6,IF(M163="Significant",5,IF(M163="Moderate",3,2))))</f>
        <v>4</v>
      </c>
    </row>
    <row r="164" spans="1:27" ht="92.4" x14ac:dyDescent="0.3">
      <c r="A164" s="94" t="s">
        <v>2194</v>
      </c>
      <c r="B164" s="95" t="s">
        <v>1008</v>
      </c>
      <c r="C164" s="100" t="s">
        <v>1193</v>
      </c>
      <c r="D164" s="94" t="s">
        <v>915</v>
      </c>
      <c r="E164" s="92" t="s">
        <v>781</v>
      </c>
      <c r="F164" s="92" t="s">
        <v>2219</v>
      </c>
      <c r="G164" s="92" t="s">
        <v>1688</v>
      </c>
      <c r="H164" s="92" t="s">
        <v>1295</v>
      </c>
      <c r="I164" s="117"/>
      <c r="J164" s="102"/>
      <c r="K164" s="92" t="s">
        <v>1230</v>
      </c>
      <c r="L164" s="121"/>
      <c r="M164" s="197" t="s">
        <v>2237</v>
      </c>
      <c r="N164" s="205" t="s">
        <v>2262</v>
      </c>
      <c r="O164" s="201"/>
      <c r="P164" s="92">
        <v>9.1999999999999993</v>
      </c>
      <c r="Q164" s="121" t="s">
        <v>780</v>
      </c>
      <c r="R164" s="92" t="s">
        <v>777</v>
      </c>
      <c r="S164" s="92" t="s">
        <v>778</v>
      </c>
      <c r="AA164" s="253">
        <f>IF(OR(J164="Fail",ISBLANK(J164)),INDEX('Issue Code Table'!C:C,MATCH(N:N,'Issue Code Table'!A:A,0)),IF(M164="Critical",6,IF(M164="Significant",5,IF(M164="Moderate",3,2))))</f>
        <v>4</v>
      </c>
    </row>
    <row r="165" spans="1:27" ht="92.4" x14ac:dyDescent="0.3">
      <c r="A165" s="94" t="s">
        <v>2195</v>
      </c>
      <c r="B165" s="95" t="s">
        <v>1008</v>
      </c>
      <c r="C165" s="100" t="s">
        <v>1193</v>
      </c>
      <c r="D165" s="94" t="s">
        <v>915</v>
      </c>
      <c r="E165" s="92" t="s">
        <v>784</v>
      </c>
      <c r="F165" s="92" t="s">
        <v>2219</v>
      </c>
      <c r="G165" s="92" t="s">
        <v>1689</v>
      </c>
      <c r="H165" s="92" t="s">
        <v>1296</v>
      </c>
      <c r="I165" s="117"/>
      <c r="J165" s="102"/>
      <c r="K165" s="92" t="s">
        <v>1229</v>
      </c>
      <c r="L165" s="121"/>
      <c r="M165" s="197" t="s">
        <v>2237</v>
      </c>
      <c r="N165" s="205" t="s">
        <v>2262</v>
      </c>
      <c r="O165" s="201"/>
      <c r="P165" s="92">
        <v>9.1999999999999993</v>
      </c>
      <c r="Q165" s="121" t="s">
        <v>783</v>
      </c>
      <c r="R165" s="92" t="s">
        <v>777</v>
      </c>
      <c r="S165" s="92" t="s">
        <v>778</v>
      </c>
      <c r="AA165" s="253">
        <f>IF(OR(J165="Fail",ISBLANK(J165)),INDEX('Issue Code Table'!C:C,MATCH(N:N,'Issue Code Table'!A:A,0)),IF(M165="Critical",6,IF(M165="Significant",5,IF(M165="Moderate",3,2))))</f>
        <v>4</v>
      </c>
    </row>
    <row r="166" spans="1:27" ht="79.2" x14ac:dyDescent="0.3">
      <c r="A166" s="94" t="s">
        <v>2196</v>
      </c>
      <c r="B166" s="95" t="s">
        <v>1008</v>
      </c>
      <c r="C166" s="100" t="s">
        <v>1193</v>
      </c>
      <c r="D166" s="94" t="s">
        <v>915</v>
      </c>
      <c r="E166" s="92" t="s">
        <v>787</v>
      </c>
      <c r="F166" s="92" t="s">
        <v>788</v>
      </c>
      <c r="G166" s="92" t="s">
        <v>1690</v>
      </c>
      <c r="H166" s="92" t="s">
        <v>1297</v>
      </c>
      <c r="I166" s="117"/>
      <c r="J166" s="102"/>
      <c r="K166" s="92" t="s">
        <v>1228</v>
      </c>
      <c r="L166" s="121"/>
      <c r="M166" s="197" t="s">
        <v>2237</v>
      </c>
      <c r="N166" s="205" t="s">
        <v>2262</v>
      </c>
      <c r="O166" s="201"/>
      <c r="P166" s="92">
        <v>9.1999999999999993</v>
      </c>
      <c r="Q166" s="121" t="s">
        <v>786</v>
      </c>
      <c r="R166" s="92" t="s">
        <v>1581</v>
      </c>
      <c r="S166" s="92" t="s">
        <v>790</v>
      </c>
      <c r="AA166" s="253">
        <f>IF(OR(J166="Fail",ISBLANK(J166)),INDEX('Issue Code Table'!C:C,MATCH(N:N,'Issue Code Table'!A:A,0)),IF(M166="Critical",6,IF(M166="Significant",5,IF(M166="Moderate",3,2))))</f>
        <v>4</v>
      </c>
    </row>
    <row r="167" spans="1:27" ht="409.6" x14ac:dyDescent="0.3">
      <c r="A167" s="94" t="s">
        <v>2197</v>
      </c>
      <c r="B167" s="95" t="s">
        <v>1008</v>
      </c>
      <c r="C167" s="100" t="s">
        <v>1193</v>
      </c>
      <c r="D167" s="122" t="s">
        <v>916</v>
      </c>
      <c r="E167" s="92" t="s">
        <v>793</v>
      </c>
      <c r="F167" s="92" t="s">
        <v>794</v>
      </c>
      <c r="G167" s="92" t="s">
        <v>1691</v>
      </c>
      <c r="H167" s="92" t="s">
        <v>1298</v>
      </c>
      <c r="I167" s="117"/>
      <c r="J167" s="102"/>
      <c r="K167" s="92" t="s">
        <v>1254</v>
      </c>
      <c r="L167" s="121" t="s">
        <v>1046</v>
      </c>
      <c r="M167" s="197" t="s">
        <v>2237</v>
      </c>
      <c r="N167" s="205" t="s">
        <v>2263</v>
      </c>
      <c r="O167" s="201"/>
      <c r="P167" s="92">
        <v>9.1999999999999993</v>
      </c>
      <c r="Q167" s="121" t="s">
        <v>792</v>
      </c>
      <c r="R167" s="92" t="s">
        <v>795</v>
      </c>
      <c r="S167" s="92" t="s">
        <v>796</v>
      </c>
      <c r="AA167" s="253">
        <f>IF(OR(J167="Fail",ISBLANK(J167)),INDEX('Issue Code Table'!C:C,MATCH(N:N,'Issue Code Table'!A:A,0)),IF(M167="Critical",6,IF(M167="Significant",5,IF(M167="Moderate",3,2))))</f>
        <v>4</v>
      </c>
    </row>
    <row r="168" spans="1:27" ht="369.6" x14ac:dyDescent="0.3">
      <c r="A168" s="94" t="s">
        <v>2198</v>
      </c>
      <c r="B168" s="94" t="s">
        <v>1165</v>
      </c>
      <c r="C168" s="99" t="s">
        <v>1184</v>
      </c>
      <c r="D168" s="94" t="s">
        <v>915</v>
      </c>
      <c r="E168" s="92" t="s">
        <v>799</v>
      </c>
      <c r="F168" s="92" t="s">
        <v>800</v>
      </c>
      <c r="G168" s="92" t="s">
        <v>1692</v>
      </c>
      <c r="H168" s="92" t="s">
        <v>1299</v>
      </c>
      <c r="I168" s="117"/>
      <c r="J168" s="102"/>
      <c r="K168" s="92" t="s">
        <v>1268</v>
      </c>
      <c r="L168" s="121"/>
      <c r="M168" s="197" t="s">
        <v>2237</v>
      </c>
      <c r="N168" s="205" t="s">
        <v>2261</v>
      </c>
      <c r="O168" s="201"/>
      <c r="P168" s="92">
        <v>9.1999999999999993</v>
      </c>
      <c r="Q168" s="121" t="s">
        <v>798</v>
      </c>
      <c r="R168" s="92" t="s">
        <v>801</v>
      </c>
      <c r="S168" s="92" t="s">
        <v>802</v>
      </c>
      <c r="AA168" s="253">
        <f>IF(OR(J168="Fail",ISBLANK(J168)),INDEX('Issue Code Table'!C:C,MATCH(N:N,'Issue Code Table'!A:A,0)),IF(M168="Critical",6,IF(M168="Significant",5,IF(M168="Moderate",3,2))))</f>
        <v>5</v>
      </c>
    </row>
    <row r="169" spans="1:27" ht="316.8" x14ac:dyDescent="0.3">
      <c r="A169" s="94" t="s">
        <v>2199</v>
      </c>
      <c r="B169" s="95" t="s">
        <v>1165</v>
      </c>
      <c r="C169" s="100" t="s">
        <v>1166</v>
      </c>
      <c r="D169" s="94" t="s">
        <v>915</v>
      </c>
      <c r="E169" s="92" t="s">
        <v>805</v>
      </c>
      <c r="F169" s="92" t="s">
        <v>806</v>
      </c>
      <c r="G169" s="92" t="s">
        <v>1693</v>
      </c>
      <c r="H169" s="92" t="s">
        <v>1300</v>
      </c>
      <c r="I169" s="117"/>
      <c r="J169" s="102"/>
      <c r="K169" s="92" t="s">
        <v>1269</v>
      </c>
      <c r="L169" s="121" t="s">
        <v>1046</v>
      </c>
      <c r="M169" s="197" t="s">
        <v>2237</v>
      </c>
      <c r="N169" s="205" t="s">
        <v>2261</v>
      </c>
      <c r="O169" s="201"/>
      <c r="P169" s="92">
        <v>9.1999999999999993</v>
      </c>
      <c r="Q169" s="121" t="s">
        <v>804</v>
      </c>
      <c r="R169" s="92" t="s">
        <v>807</v>
      </c>
      <c r="S169" s="92" t="s">
        <v>808</v>
      </c>
      <c r="AA169" s="253">
        <f>IF(OR(J169="Fail",ISBLANK(J169)),INDEX('Issue Code Table'!C:C,MATCH(N:N,'Issue Code Table'!A:A,0)),IF(M169="Critical",6,IF(M169="Significant",5,IF(M169="Moderate",3,2))))</f>
        <v>5</v>
      </c>
    </row>
    <row r="170" spans="1:27" ht="409.6" x14ac:dyDescent="0.3">
      <c r="A170" s="94" t="s">
        <v>2200</v>
      </c>
      <c r="B170" s="95" t="s">
        <v>1165</v>
      </c>
      <c r="C170" s="100" t="s">
        <v>1166</v>
      </c>
      <c r="D170" s="94" t="s">
        <v>915</v>
      </c>
      <c r="E170" s="92" t="s">
        <v>811</v>
      </c>
      <c r="F170" s="92" t="s">
        <v>812</v>
      </c>
      <c r="G170" s="92" t="s">
        <v>1694</v>
      </c>
      <c r="H170" s="92" t="s">
        <v>1301</v>
      </c>
      <c r="I170" s="117"/>
      <c r="J170" s="102"/>
      <c r="K170" s="92" t="s">
        <v>1218</v>
      </c>
      <c r="L170" s="121"/>
      <c r="M170" s="197" t="s">
        <v>2237</v>
      </c>
      <c r="N170" s="205" t="s">
        <v>2261</v>
      </c>
      <c r="O170" s="201"/>
      <c r="P170" s="92">
        <v>9.1999999999999993</v>
      </c>
      <c r="Q170" s="121" t="s">
        <v>810</v>
      </c>
      <c r="R170" s="92" t="s">
        <v>813</v>
      </c>
      <c r="S170" s="92" t="s">
        <v>814</v>
      </c>
      <c r="AA170" s="253">
        <f>IF(OR(J170="Fail",ISBLANK(J170)),INDEX('Issue Code Table'!C:C,MATCH(N:N,'Issue Code Table'!A:A,0)),IF(M170="Critical",6,IF(M170="Significant",5,IF(M170="Moderate",3,2))))</f>
        <v>5</v>
      </c>
    </row>
    <row r="171" spans="1:27" ht="118.8" x14ac:dyDescent="0.3">
      <c r="A171" s="94" t="s">
        <v>2201</v>
      </c>
      <c r="B171" s="95" t="s">
        <v>1165</v>
      </c>
      <c r="C171" s="100" t="s">
        <v>1166</v>
      </c>
      <c r="D171" s="94" t="s">
        <v>915</v>
      </c>
      <c r="E171" s="92" t="s">
        <v>817</v>
      </c>
      <c r="F171" s="92" t="s">
        <v>2220</v>
      </c>
      <c r="G171" s="92" t="s">
        <v>1695</v>
      </c>
      <c r="H171" s="92" t="s">
        <v>1302</v>
      </c>
      <c r="I171" s="117"/>
      <c r="J171" s="102"/>
      <c r="K171" s="92" t="s">
        <v>1227</v>
      </c>
      <c r="L171" s="121"/>
      <c r="M171" s="191" t="s">
        <v>2238</v>
      </c>
      <c r="N171" s="205" t="s">
        <v>2249</v>
      </c>
      <c r="O171" s="201"/>
      <c r="P171" s="92">
        <v>9.1999999999999993</v>
      </c>
      <c r="Q171" s="121" t="s">
        <v>816</v>
      </c>
      <c r="R171" s="92" t="s">
        <v>818</v>
      </c>
      <c r="S171" s="92"/>
      <c r="AA171" s="253">
        <f>IF(OR(J171="Fail",ISBLANK(J171)),INDEX('Issue Code Table'!C:C,MATCH(N:N,'Issue Code Table'!A:A,0)),IF(M171="Critical",6,IF(M171="Significant",5,IF(M171="Moderate",3,2))))</f>
        <v>5</v>
      </c>
    </row>
    <row r="172" spans="1:27" ht="250.5" customHeight="1" x14ac:dyDescent="0.3">
      <c r="A172" s="94" t="s">
        <v>2202</v>
      </c>
      <c r="B172" s="129" t="s">
        <v>1165</v>
      </c>
      <c r="C172" s="130" t="s">
        <v>1166</v>
      </c>
      <c r="D172" s="122" t="s">
        <v>915</v>
      </c>
      <c r="E172" s="121" t="s">
        <v>822</v>
      </c>
      <c r="F172" s="92" t="s">
        <v>823</v>
      </c>
      <c r="G172" s="92" t="s">
        <v>1803</v>
      </c>
      <c r="H172" s="92" t="s">
        <v>1303</v>
      </c>
      <c r="I172" s="117"/>
      <c r="J172" s="102"/>
      <c r="K172" s="92" t="s">
        <v>1226</v>
      </c>
      <c r="L172" s="121"/>
      <c r="M172" s="197" t="s">
        <v>2238</v>
      </c>
      <c r="N172" s="205" t="s">
        <v>2252</v>
      </c>
      <c r="O172" s="201"/>
      <c r="P172" s="92">
        <v>9.1999999999999993</v>
      </c>
      <c r="Q172" s="121" t="s">
        <v>821</v>
      </c>
      <c r="R172" s="92" t="s">
        <v>824</v>
      </c>
      <c r="S172" s="92" t="s">
        <v>1804</v>
      </c>
      <c r="AA172" s="253">
        <f>IF(OR(J172="Fail",ISBLANK(J172)),INDEX('Issue Code Table'!C:C,MATCH(N:N,'Issue Code Table'!A:A,0)),IF(M172="Critical",6,IF(M172="Significant",5,IF(M172="Moderate",3,2))))</f>
        <v>5</v>
      </c>
    </row>
    <row r="173" spans="1:27" ht="218.25" customHeight="1" x14ac:dyDescent="0.3">
      <c r="A173" s="94" t="s">
        <v>2203</v>
      </c>
      <c r="B173" s="129" t="s">
        <v>1008</v>
      </c>
      <c r="C173" s="130" t="s">
        <v>1193</v>
      </c>
      <c r="D173" s="122" t="s">
        <v>915</v>
      </c>
      <c r="E173" s="121" t="s">
        <v>1473</v>
      </c>
      <c r="F173" s="92" t="s">
        <v>1474</v>
      </c>
      <c r="G173" s="92" t="s">
        <v>1696</v>
      </c>
      <c r="H173" s="92" t="s">
        <v>1304</v>
      </c>
      <c r="I173" s="117"/>
      <c r="J173" s="102"/>
      <c r="K173" s="92" t="s">
        <v>1225</v>
      </c>
      <c r="L173" s="121"/>
      <c r="M173" s="197" t="s">
        <v>2237</v>
      </c>
      <c r="N173" s="205" t="s">
        <v>2261</v>
      </c>
      <c r="O173" s="201"/>
      <c r="P173" s="92">
        <v>9.1999999999999993</v>
      </c>
      <c r="Q173" s="121" t="s">
        <v>826</v>
      </c>
      <c r="R173" s="92" t="s">
        <v>1582</v>
      </c>
      <c r="S173" s="92" t="s">
        <v>1583</v>
      </c>
      <c r="AA173" s="253">
        <f>IF(OR(J173="Fail",ISBLANK(J173)),INDEX('Issue Code Table'!C:C,MATCH(N:N,'Issue Code Table'!A:A,0)),IF(M173="Critical",6,IF(M173="Significant",5,IF(M173="Moderate",3,2))))</f>
        <v>5</v>
      </c>
    </row>
    <row r="174" spans="1:27" ht="207" customHeight="1" x14ac:dyDescent="0.3">
      <c r="A174" s="94" t="s">
        <v>2204</v>
      </c>
      <c r="B174" s="95" t="s">
        <v>1008</v>
      </c>
      <c r="C174" s="100" t="s">
        <v>1193</v>
      </c>
      <c r="D174" s="94"/>
      <c r="E174" s="92" t="s">
        <v>1475</v>
      </c>
      <c r="F174" s="92" t="s">
        <v>1476</v>
      </c>
      <c r="G174" s="92" t="s">
        <v>1697</v>
      </c>
      <c r="H174" s="92" t="s">
        <v>1805</v>
      </c>
      <c r="I174" s="117"/>
      <c r="J174" s="102"/>
      <c r="K174" s="92" t="s">
        <v>1806</v>
      </c>
      <c r="L174" s="121"/>
      <c r="M174" s="197" t="s">
        <v>2237</v>
      </c>
      <c r="N174" s="205" t="s">
        <v>2261</v>
      </c>
      <c r="O174" s="201"/>
      <c r="P174" s="92">
        <v>9.1999999999999993</v>
      </c>
      <c r="Q174" s="121" t="s">
        <v>832</v>
      </c>
      <c r="R174" s="92" t="s">
        <v>1584</v>
      </c>
      <c r="S174" s="92" t="s">
        <v>1585</v>
      </c>
      <c r="AA174" s="253">
        <f>IF(OR(J174="Fail",ISBLANK(J174)),INDEX('Issue Code Table'!C:C,MATCH(N:N,'Issue Code Table'!A:A,0)),IF(M174="Critical",6,IF(M174="Significant",5,IF(M174="Moderate",3,2))))</f>
        <v>5</v>
      </c>
    </row>
    <row r="175" spans="1:27" ht="409.6" x14ac:dyDescent="0.3">
      <c r="A175" s="94" t="s">
        <v>2205</v>
      </c>
      <c r="B175" s="95" t="s">
        <v>1008</v>
      </c>
      <c r="C175" s="100" t="s">
        <v>1193</v>
      </c>
      <c r="D175" s="94" t="s">
        <v>915</v>
      </c>
      <c r="E175" s="92" t="s">
        <v>833</v>
      </c>
      <c r="F175" s="92" t="s">
        <v>834</v>
      </c>
      <c r="G175" s="92" t="s">
        <v>1698</v>
      </c>
      <c r="H175" s="92" t="s">
        <v>1305</v>
      </c>
      <c r="I175" s="117"/>
      <c r="J175" s="102"/>
      <c r="K175" s="92" t="s">
        <v>1224</v>
      </c>
      <c r="L175" s="121"/>
      <c r="M175" s="197" t="s">
        <v>2237</v>
      </c>
      <c r="N175" s="205" t="s">
        <v>2261</v>
      </c>
      <c r="O175" s="201"/>
      <c r="P175" s="92">
        <v>9.1999999999999993</v>
      </c>
      <c r="Q175" s="121" t="s">
        <v>838</v>
      </c>
      <c r="R175" s="92" t="s">
        <v>835</v>
      </c>
      <c r="S175" s="92" t="s">
        <v>836</v>
      </c>
      <c r="AA175" s="253">
        <f>IF(OR(J175="Fail",ISBLANK(J175)),INDEX('Issue Code Table'!C:C,MATCH(N:N,'Issue Code Table'!A:A,0)),IF(M175="Critical",6,IF(M175="Significant",5,IF(M175="Moderate",3,2))))</f>
        <v>5</v>
      </c>
    </row>
    <row r="176" spans="1:27" ht="224.4" x14ac:dyDescent="0.3">
      <c r="A176" s="94" t="s">
        <v>2206</v>
      </c>
      <c r="B176" s="94" t="s">
        <v>1165</v>
      </c>
      <c r="C176" s="99" t="s">
        <v>1184</v>
      </c>
      <c r="D176" s="94" t="s">
        <v>915</v>
      </c>
      <c r="E176" s="92" t="s">
        <v>839</v>
      </c>
      <c r="F176" s="92" t="s">
        <v>840</v>
      </c>
      <c r="G176" s="92" t="s">
        <v>1699</v>
      </c>
      <c r="H176" s="92" t="s">
        <v>1756</v>
      </c>
      <c r="I176" s="117"/>
      <c r="J176" s="102"/>
      <c r="K176" s="92" t="s">
        <v>1223</v>
      </c>
      <c r="L176" s="121"/>
      <c r="M176" s="197" t="s">
        <v>2237</v>
      </c>
      <c r="N176" s="205" t="s">
        <v>2246</v>
      </c>
      <c r="O176" s="201"/>
      <c r="P176" s="92">
        <v>9.1999999999999993</v>
      </c>
      <c r="Q176" s="121" t="s">
        <v>844</v>
      </c>
      <c r="R176" s="92" t="s">
        <v>841</v>
      </c>
      <c r="S176" s="92" t="s">
        <v>842</v>
      </c>
      <c r="AA176" s="253">
        <f>IF(OR(J176="Fail",ISBLANK(J176)),INDEX('Issue Code Table'!C:C,MATCH(N:N,'Issue Code Table'!A:A,0)),IF(M176="Critical",6,IF(M176="Significant",5,IF(M176="Moderate",3,2))))</f>
        <v>2</v>
      </c>
    </row>
    <row r="177" spans="1:27" ht="264" x14ac:dyDescent="0.3">
      <c r="A177" s="94" t="s">
        <v>2207</v>
      </c>
      <c r="B177" s="95" t="s">
        <v>1008</v>
      </c>
      <c r="C177" s="100" t="s">
        <v>1193</v>
      </c>
      <c r="D177" s="94" t="s">
        <v>915</v>
      </c>
      <c r="E177" s="92" t="s">
        <v>845</v>
      </c>
      <c r="F177" s="92" t="s">
        <v>846</v>
      </c>
      <c r="G177" s="92" t="s">
        <v>1700</v>
      </c>
      <c r="H177" s="92" t="s">
        <v>1757</v>
      </c>
      <c r="I177" s="117"/>
      <c r="J177" s="102"/>
      <c r="K177" s="92" t="s">
        <v>1222</v>
      </c>
      <c r="L177" s="121"/>
      <c r="M177" s="197" t="s">
        <v>2237</v>
      </c>
      <c r="N177" s="205" t="s">
        <v>2246</v>
      </c>
      <c r="O177" s="201"/>
      <c r="P177" s="92">
        <v>9.1999999999999993</v>
      </c>
      <c r="Q177" s="121" t="s">
        <v>850</v>
      </c>
      <c r="R177" s="92" t="s">
        <v>1586</v>
      </c>
      <c r="S177" s="92" t="s">
        <v>848</v>
      </c>
      <c r="AA177" s="253">
        <f>IF(OR(J177="Fail",ISBLANK(J177)),INDEX('Issue Code Table'!C:C,MATCH(N:N,'Issue Code Table'!A:A,0)),IF(M177="Critical",6,IF(M177="Significant",5,IF(M177="Moderate",3,2))))</f>
        <v>2</v>
      </c>
    </row>
    <row r="178" spans="1:27" ht="245.25" customHeight="1" x14ac:dyDescent="0.3">
      <c r="A178" s="94" t="s">
        <v>2208</v>
      </c>
      <c r="B178" s="126" t="s">
        <v>1791</v>
      </c>
      <c r="C178" s="126" t="s">
        <v>1792</v>
      </c>
      <c r="D178" s="94" t="s">
        <v>915</v>
      </c>
      <c r="E178" s="121" t="s">
        <v>1477</v>
      </c>
      <c r="F178" s="92" t="s">
        <v>1478</v>
      </c>
      <c r="G178" s="92" t="s">
        <v>1701</v>
      </c>
      <c r="H178" s="92" t="s">
        <v>1807</v>
      </c>
      <c r="I178" s="117"/>
      <c r="J178" s="102"/>
      <c r="K178" s="92" t="s">
        <v>1808</v>
      </c>
      <c r="L178" s="121"/>
      <c r="M178" s="197" t="s">
        <v>2237</v>
      </c>
      <c r="N178" s="205" t="s">
        <v>2246</v>
      </c>
      <c r="O178" s="201"/>
      <c r="P178" s="92">
        <v>9.1999999999999993</v>
      </c>
      <c r="Q178" s="121" t="s">
        <v>856</v>
      </c>
      <c r="R178" s="92" t="s">
        <v>1587</v>
      </c>
      <c r="S178" s="92" t="s">
        <v>1588</v>
      </c>
      <c r="AA178" s="253">
        <f>IF(OR(J178="Fail",ISBLANK(J178)),INDEX('Issue Code Table'!C:C,MATCH(N:N,'Issue Code Table'!A:A,0)),IF(M178="Critical",6,IF(M178="Significant",5,IF(M178="Moderate",3,2))))</f>
        <v>2</v>
      </c>
    </row>
    <row r="179" spans="1:27" ht="224.4" x14ac:dyDescent="0.3">
      <c r="A179" s="94" t="s">
        <v>2209</v>
      </c>
      <c r="B179" s="95" t="s">
        <v>1008</v>
      </c>
      <c r="C179" s="100" t="s">
        <v>1193</v>
      </c>
      <c r="D179" s="94" t="s">
        <v>915</v>
      </c>
      <c r="E179" s="92" t="s">
        <v>851</v>
      </c>
      <c r="F179" s="92" t="s">
        <v>852</v>
      </c>
      <c r="G179" s="92" t="s">
        <v>1702</v>
      </c>
      <c r="H179" s="92" t="s">
        <v>1758</v>
      </c>
      <c r="I179" s="117"/>
      <c r="J179" s="102"/>
      <c r="K179" s="92" t="s">
        <v>1220</v>
      </c>
      <c r="L179" s="121"/>
      <c r="M179" s="197" t="s">
        <v>2237</v>
      </c>
      <c r="N179" s="205" t="s">
        <v>2246</v>
      </c>
      <c r="O179" s="201"/>
      <c r="P179" s="92">
        <v>9.1999999999999993</v>
      </c>
      <c r="Q179" s="121" t="s">
        <v>862</v>
      </c>
      <c r="R179" s="92" t="s">
        <v>853</v>
      </c>
      <c r="S179" s="92" t="s">
        <v>854</v>
      </c>
      <c r="AA179" s="253">
        <f>IF(OR(J179="Fail",ISBLANK(J179)),INDEX('Issue Code Table'!C:C,MATCH(N:N,'Issue Code Table'!A:A,0)),IF(M179="Critical",6,IF(M179="Significant",5,IF(M179="Moderate",3,2))))</f>
        <v>2</v>
      </c>
    </row>
    <row r="180" spans="1:27" ht="224.4" x14ac:dyDescent="0.3">
      <c r="A180" s="94" t="s">
        <v>2210</v>
      </c>
      <c r="B180" s="95" t="s">
        <v>1008</v>
      </c>
      <c r="C180" s="100" t="s">
        <v>1193</v>
      </c>
      <c r="D180" s="94" t="s">
        <v>915</v>
      </c>
      <c r="E180" s="92" t="s">
        <v>857</v>
      </c>
      <c r="F180" s="92" t="s">
        <v>858</v>
      </c>
      <c r="G180" s="92" t="s">
        <v>1703</v>
      </c>
      <c r="H180" s="92" t="s">
        <v>1759</v>
      </c>
      <c r="I180" s="117"/>
      <c r="J180" s="102"/>
      <c r="K180" s="92" t="s">
        <v>1221</v>
      </c>
      <c r="L180" s="121"/>
      <c r="M180" s="197" t="s">
        <v>2237</v>
      </c>
      <c r="N180" s="205" t="s">
        <v>2246</v>
      </c>
      <c r="O180" s="201"/>
      <c r="P180" s="92">
        <v>9.1999999999999993</v>
      </c>
      <c r="Q180" s="121" t="s">
        <v>868</v>
      </c>
      <c r="R180" s="92" t="s">
        <v>859</v>
      </c>
      <c r="S180" s="92" t="s">
        <v>860</v>
      </c>
      <c r="AA180" s="253">
        <f>IF(OR(J180="Fail",ISBLANK(J180)),INDEX('Issue Code Table'!C:C,MATCH(N:N,'Issue Code Table'!A:A,0)),IF(M180="Critical",6,IF(M180="Significant",5,IF(M180="Moderate",3,2))))</f>
        <v>2</v>
      </c>
    </row>
    <row r="181" spans="1:27" ht="171.6" x14ac:dyDescent="0.3">
      <c r="A181" s="94" t="s">
        <v>2211</v>
      </c>
      <c r="B181" s="95" t="s">
        <v>1165</v>
      </c>
      <c r="C181" s="100" t="s">
        <v>1166</v>
      </c>
      <c r="D181" s="94" t="s">
        <v>915</v>
      </c>
      <c r="E181" s="92" t="s">
        <v>863</v>
      </c>
      <c r="F181" s="92" t="s">
        <v>864</v>
      </c>
      <c r="G181" s="92" t="s">
        <v>1704</v>
      </c>
      <c r="H181" s="92" t="s">
        <v>1301</v>
      </c>
      <c r="I181" s="117"/>
      <c r="J181" s="102"/>
      <c r="K181" s="92" t="s">
        <v>1218</v>
      </c>
      <c r="L181" s="121"/>
      <c r="M181" s="191" t="s">
        <v>2238</v>
      </c>
      <c r="N181" s="205" t="s">
        <v>2249</v>
      </c>
      <c r="O181" s="201"/>
      <c r="P181" s="92">
        <v>9.1999999999999993</v>
      </c>
      <c r="Q181" s="121" t="s">
        <v>1421</v>
      </c>
      <c r="R181" s="92" t="s">
        <v>865</v>
      </c>
      <c r="S181" s="92" t="s">
        <v>866</v>
      </c>
      <c r="AA181" s="253">
        <f>IF(OR(J181="Fail",ISBLANK(J181)),INDEX('Issue Code Table'!C:C,MATCH(N:N,'Issue Code Table'!A:A,0)),IF(M181="Critical",6,IF(M181="Significant",5,IF(M181="Moderate",3,2))))</f>
        <v>5</v>
      </c>
    </row>
    <row r="182" spans="1:27" ht="224.4" x14ac:dyDescent="0.3">
      <c r="A182" s="94" t="s">
        <v>2212</v>
      </c>
      <c r="B182" s="95" t="s">
        <v>1165</v>
      </c>
      <c r="C182" s="100" t="s">
        <v>1166</v>
      </c>
      <c r="D182" s="94" t="s">
        <v>915</v>
      </c>
      <c r="E182" s="92" t="s">
        <v>869</v>
      </c>
      <c r="F182" s="92" t="s">
        <v>870</v>
      </c>
      <c r="G182" s="92" t="s">
        <v>1705</v>
      </c>
      <c r="H182" s="92" t="s">
        <v>1306</v>
      </c>
      <c r="I182" s="117"/>
      <c r="J182" s="102"/>
      <c r="K182" s="92" t="s">
        <v>1219</v>
      </c>
      <c r="L182" s="121"/>
      <c r="M182" s="191" t="s">
        <v>2238</v>
      </c>
      <c r="N182" s="205" t="s">
        <v>2249</v>
      </c>
      <c r="O182" s="201"/>
      <c r="P182" s="92">
        <v>9.1999999999999993</v>
      </c>
      <c r="Q182" s="121" t="s">
        <v>1422</v>
      </c>
      <c r="R182" s="92" t="s">
        <v>871</v>
      </c>
      <c r="S182" s="92" t="s">
        <v>872</v>
      </c>
      <c r="AA182" s="253">
        <f>IF(OR(J182="Fail",ISBLANK(J182)),INDEX('Issue Code Table'!C:C,MATCH(N:N,'Issue Code Table'!A:A,0)),IF(M182="Critical",6,IF(M182="Significant",5,IF(M182="Moderate",3,2))))</f>
        <v>5</v>
      </c>
    </row>
    <row r="183" spans="1:27" ht="14.4" x14ac:dyDescent="0.3">
      <c r="A183" s="198"/>
      <c r="B183" s="198"/>
      <c r="C183" s="198"/>
      <c r="D183" s="198"/>
      <c r="E183" s="198"/>
      <c r="F183" s="198"/>
      <c r="G183" s="198"/>
      <c r="H183" s="199"/>
      <c r="I183" s="200"/>
      <c r="J183" s="200"/>
      <c r="K183" s="199"/>
      <c r="L183" s="198"/>
      <c r="M183" s="202"/>
      <c r="N183" s="202"/>
      <c r="O183" s="201"/>
      <c r="P183" s="198"/>
      <c r="Q183" s="198"/>
      <c r="R183" s="198"/>
      <c r="S183" s="198"/>
      <c r="T183" s="198"/>
      <c r="AA183" s="201"/>
    </row>
    <row r="184" spans="1:27" ht="14.4" hidden="1" x14ac:dyDescent="0.3"/>
    <row r="185" spans="1:27" ht="14.4" hidden="1" x14ac:dyDescent="0.3">
      <c r="I185" s="76"/>
    </row>
    <row r="186" spans="1:27" ht="14.4" hidden="1" x14ac:dyDescent="0.3">
      <c r="I186" s="103" t="s">
        <v>911</v>
      </c>
    </row>
    <row r="187" spans="1:27" ht="14.4" hidden="1" x14ac:dyDescent="0.3">
      <c r="I187" s="103" t="s">
        <v>912</v>
      </c>
    </row>
    <row r="188" spans="1:27" ht="14.4" hidden="1" x14ac:dyDescent="0.3">
      <c r="I188" s="103" t="s">
        <v>914</v>
      </c>
    </row>
    <row r="189" spans="1:27" ht="14.4" hidden="1" x14ac:dyDescent="0.3">
      <c r="I189" s="103" t="s">
        <v>913</v>
      </c>
    </row>
    <row r="190" spans="1:27" ht="14.4" hidden="1" x14ac:dyDescent="0.3"/>
    <row r="191" spans="1:27" ht="14.4" hidden="1" x14ac:dyDescent="0.3">
      <c r="I191" s="103" t="s">
        <v>2240</v>
      </c>
    </row>
    <row r="192" spans="1:27" ht="14.4" hidden="1" x14ac:dyDescent="0.3">
      <c r="I192" s="103" t="s">
        <v>2241</v>
      </c>
    </row>
    <row r="193" spans="9:9" ht="14.4" hidden="1" x14ac:dyDescent="0.3">
      <c r="I193" s="103" t="s">
        <v>2238</v>
      </c>
    </row>
    <row r="194" spans="9:9" ht="14.4" hidden="1" x14ac:dyDescent="0.3">
      <c r="I194" s="103" t="s">
        <v>2237</v>
      </c>
    </row>
    <row r="195" spans="9:9" ht="14.4" hidden="1" x14ac:dyDescent="0.3">
      <c r="I195" s="103" t="s">
        <v>2239</v>
      </c>
    </row>
  </sheetData>
  <protectedRanges>
    <protectedRange password="E1A2" sqref="AA2 X12:X23 X3:X9 N2 W2:X2" name="Range1"/>
    <protectedRange password="E1A2" sqref="N19:N23 W3:W18 W20:W24 W29:W33 W35:W56 W59:W61 W63:W72 W81 W90:W93 W96 W102 W171 W181:W182" name="Range1_69"/>
    <protectedRange password="E1A2" sqref="N3" name="Range1_1_8"/>
    <protectedRange password="E1A2" sqref="N4" name="Range1_2_7"/>
    <protectedRange password="E1A2" sqref="N5" name="Range1_3_7"/>
    <protectedRange password="E1A2" sqref="N6" name="Range1_4_7"/>
    <protectedRange password="E1A2" sqref="N7" name="Range1_5_7"/>
    <protectedRange password="E1A2" sqref="N8:N18" name="Range1_6_7"/>
    <protectedRange password="E1A2" sqref="AA3:AA182" name="Range1_1_1"/>
  </protectedRanges>
  <autoFilter ref="A2:S2"/>
  <conditionalFormatting sqref="J3:J56">
    <cfRule type="cellIs" dxfId="72" priority="81" stopIfTrue="1" operator="equal">
      <formula>"Pass"</formula>
    </cfRule>
    <cfRule type="cellIs" dxfId="71" priority="82" stopIfTrue="1" operator="equal">
      <formula>"Info"</formula>
    </cfRule>
  </conditionalFormatting>
  <conditionalFormatting sqref="J3:J56">
    <cfRule type="cellIs" dxfId="70" priority="80" stopIfTrue="1" operator="equal">
      <formula>"Fail"</formula>
    </cfRule>
  </conditionalFormatting>
  <conditionalFormatting sqref="J58:J95 J104:J106 J102 J108:J130 J132:J133 J136:J172 J175:J182">
    <cfRule type="cellIs" dxfId="69" priority="75" stopIfTrue="1" operator="equal">
      <formula>"Pass"</formula>
    </cfRule>
    <cfRule type="cellIs" dxfId="68" priority="76" stopIfTrue="1" operator="equal">
      <formula>"Info"</formula>
    </cfRule>
  </conditionalFormatting>
  <conditionalFormatting sqref="J58:J95 J104:J106 J102 J108:J130 J132:J133 J136:J172 J175:J182">
    <cfRule type="cellIs" dxfId="67" priority="74" stopIfTrue="1" operator="equal">
      <formula>"Fail"</formula>
    </cfRule>
  </conditionalFormatting>
  <conditionalFormatting sqref="J57">
    <cfRule type="cellIs" dxfId="66" priority="72" stopIfTrue="1" operator="equal">
      <formula>"Pass"</formula>
    </cfRule>
    <cfRule type="cellIs" dxfId="65" priority="73" stopIfTrue="1" operator="equal">
      <formula>"Info"</formula>
    </cfRule>
  </conditionalFormatting>
  <conditionalFormatting sqref="J57">
    <cfRule type="cellIs" dxfId="64" priority="71" stopIfTrue="1" operator="equal">
      <formula>"Fail"</formula>
    </cfRule>
  </conditionalFormatting>
  <conditionalFormatting sqref="J96">
    <cfRule type="cellIs" dxfId="63" priority="69" stopIfTrue="1" operator="equal">
      <formula>"Pass"</formula>
    </cfRule>
    <cfRule type="cellIs" dxfId="62" priority="70" stopIfTrue="1" operator="equal">
      <formula>"Info"</formula>
    </cfRule>
  </conditionalFormatting>
  <conditionalFormatting sqref="J96">
    <cfRule type="cellIs" dxfId="61" priority="68" stopIfTrue="1" operator="equal">
      <formula>"Fail"</formula>
    </cfRule>
  </conditionalFormatting>
  <conditionalFormatting sqref="J97">
    <cfRule type="cellIs" dxfId="60" priority="66" stopIfTrue="1" operator="equal">
      <formula>"Pass"</formula>
    </cfRule>
    <cfRule type="cellIs" dxfId="59" priority="67" stopIfTrue="1" operator="equal">
      <formula>"Info"</formula>
    </cfRule>
  </conditionalFormatting>
  <conditionalFormatting sqref="J97">
    <cfRule type="cellIs" dxfId="58" priority="65" stopIfTrue="1" operator="equal">
      <formula>"Fail"</formula>
    </cfRule>
  </conditionalFormatting>
  <conditionalFormatting sqref="J103">
    <cfRule type="cellIs" dxfId="57" priority="60" stopIfTrue="1" operator="equal">
      <formula>"Pass"</formula>
    </cfRule>
    <cfRule type="cellIs" dxfId="56" priority="61" stopIfTrue="1" operator="equal">
      <formula>"Info"</formula>
    </cfRule>
  </conditionalFormatting>
  <conditionalFormatting sqref="J103">
    <cfRule type="cellIs" dxfId="55" priority="59" stopIfTrue="1" operator="equal">
      <formula>"Fail"</formula>
    </cfRule>
  </conditionalFormatting>
  <conditionalFormatting sqref="J98">
    <cfRule type="cellIs" dxfId="54" priority="54" stopIfTrue="1" operator="equal">
      <formula>"Pass"</formula>
    </cfRule>
    <cfRule type="cellIs" dxfId="53" priority="55" stopIfTrue="1" operator="equal">
      <formula>"Info"</formula>
    </cfRule>
  </conditionalFormatting>
  <conditionalFormatting sqref="J98">
    <cfRule type="cellIs" dxfId="52" priority="53" stopIfTrue="1" operator="equal">
      <formula>"Fail"</formula>
    </cfRule>
  </conditionalFormatting>
  <conditionalFormatting sqref="J100">
    <cfRule type="cellIs" dxfId="51" priority="51" stopIfTrue="1" operator="equal">
      <formula>"Pass"</formula>
    </cfRule>
    <cfRule type="cellIs" dxfId="50" priority="52" stopIfTrue="1" operator="equal">
      <formula>"Info"</formula>
    </cfRule>
  </conditionalFormatting>
  <conditionalFormatting sqref="J100">
    <cfRule type="cellIs" dxfId="49" priority="50" stopIfTrue="1" operator="equal">
      <formula>"Fail"</formula>
    </cfRule>
  </conditionalFormatting>
  <conditionalFormatting sqref="J101">
    <cfRule type="cellIs" dxfId="48" priority="45" stopIfTrue="1" operator="equal">
      <formula>"Pass"</formula>
    </cfRule>
    <cfRule type="cellIs" dxfId="47" priority="46" stopIfTrue="1" operator="equal">
      <formula>"Info"</formula>
    </cfRule>
  </conditionalFormatting>
  <conditionalFormatting sqref="J101">
    <cfRule type="cellIs" dxfId="46" priority="44" stopIfTrue="1" operator="equal">
      <formula>"Fail"</formula>
    </cfRule>
  </conditionalFormatting>
  <conditionalFormatting sqref="J99">
    <cfRule type="cellIs" dxfId="45" priority="42" stopIfTrue="1" operator="equal">
      <formula>"Pass"</formula>
    </cfRule>
    <cfRule type="cellIs" dxfId="44" priority="43" stopIfTrue="1" operator="equal">
      <formula>"Info"</formula>
    </cfRule>
  </conditionalFormatting>
  <conditionalFormatting sqref="J99">
    <cfRule type="cellIs" dxfId="43" priority="41" stopIfTrue="1" operator="equal">
      <formula>"Fail"</formula>
    </cfRule>
  </conditionalFormatting>
  <conditionalFormatting sqref="J107">
    <cfRule type="cellIs" dxfId="42" priority="39" stopIfTrue="1" operator="equal">
      <formula>"Pass"</formula>
    </cfRule>
    <cfRule type="cellIs" dxfId="41" priority="40" stopIfTrue="1" operator="equal">
      <formula>"Info"</formula>
    </cfRule>
  </conditionalFormatting>
  <conditionalFormatting sqref="J107">
    <cfRule type="cellIs" dxfId="40" priority="38" stopIfTrue="1" operator="equal">
      <formula>"Fail"</formula>
    </cfRule>
  </conditionalFormatting>
  <conditionalFormatting sqref="J131">
    <cfRule type="cellIs" dxfId="39" priority="36" stopIfTrue="1" operator="equal">
      <formula>"Pass"</formula>
    </cfRule>
    <cfRule type="cellIs" dxfId="38" priority="37" stopIfTrue="1" operator="equal">
      <formula>"Info"</formula>
    </cfRule>
  </conditionalFormatting>
  <conditionalFormatting sqref="J131">
    <cfRule type="cellIs" dxfId="37" priority="35" stopIfTrue="1" operator="equal">
      <formula>"Fail"</formula>
    </cfRule>
  </conditionalFormatting>
  <conditionalFormatting sqref="J134">
    <cfRule type="cellIs" dxfId="36" priority="33" stopIfTrue="1" operator="equal">
      <formula>"Pass"</formula>
    </cfRule>
    <cfRule type="cellIs" dxfId="35" priority="34" stopIfTrue="1" operator="equal">
      <formula>"Info"</formula>
    </cfRule>
  </conditionalFormatting>
  <conditionalFormatting sqref="J134">
    <cfRule type="cellIs" dxfId="34" priority="32" stopIfTrue="1" operator="equal">
      <formula>"Fail"</formula>
    </cfRule>
  </conditionalFormatting>
  <conditionalFormatting sqref="J135">
    <cfRule type="cellIs" dxfId="33" priority="27" stopIfTrue="1" operator="equal">
      <formula>"Pass"</formula>
    </cfRule>
    <cfRule type="cellIs" dxfId="32" priority="28" stopIfTrue="1" operator="equal">
      <formula>"Info"</formula>
    </cfRule>
  </conditionalFormatting>
  <conditionalFormatting sqref="J135">
    <cfRule type="cellIs" dxfId="31" priority="26" stopIfTrue="1" operator="equal">
      <formula>"Fail"</formula>
    </cfRule>
  </conditionalFormatting>
  <conditionalFormatting sqref="J173">
    <cfRule type="cellIs" dxfId="30" priority="21" stopIfTrue="1" operator="equal">
      <formula>"Pass"</formula>
    </cfRule>
    <cfRule type="cellIs" dxfId="29" priority="22" stopIfTrue="1" operator="equal">
      <formula>"Info"</formula>
    </cfRule>
  </conditionalFormatting>
  <conditionalFormatting sqref="J173">
    <cfRule type="cellIs" dxfId="28" priority="20" stopIfTrue="1" operator="equal">
      <formula>"Fail"</formula>
    </cfRule>
  </conditionalFormatting>
  <conditionalFormatting sqref="J174">
    <cfRule type="cellIs" dxfId="27" priority="18" stopIfTrue="1" operator="equal">
      <formula>"Pass"</formula>
    </cfRule>
    <cfRule type="cellIs" dxfId="26" priority="19" stopIfTrue="1" operator="equal">
      <formula>"Info"</formula>
    </cfRule>
  </conditionalFormatting>
  <conditionalFormatting sqref="J174">
    <cfRule type="cellIs" dxfId="25" priority="17" stopIfTrue="1" operator="equal">
      <formula>"Fail"</formula>
    </cfRule>
  </conditionalFormatting>
  <conditionalFormatting sqref="M181:M182 M171 M102 M96 M90:M93 M81 M63:M72 M59:M61 M35:M56 M29:M33 M24 M4:M18">
    <cfRule type="cellIs" dxfId="24" priority="3" stopIfTrue="1" operator="equal">
      <formula>"Critical"</formula>
    </cfRule>
  </conditionalFormatting>
  <conditionalFormatting sqref="M3">
    <cfRule type="cellIs" dxfId="23" priority="8" stopIfTrue="1" operator="equal">
      <formula>"Critical"</formula>
    </cfRule>
  </conditionalFormatting>
  <conditionalFormatting sqref="M19:M23 M25:M28 M34 M57:M58 M62 M94:M95 M97:M101 M172:M180 M73:M80 M82:M89 M103:M170">
    <cfRule type="cellIs" dxfId="22" priority="7" stopIfTrue="1" operator="equal">
      <formula>"Critical"</formula>
    </cfRule>
  </conditionalFormatting>
  <conditionalFormatting sqref="M19:M23 M25:M28 M34 M57:M58 M62 M94:M95 M97:M101 M172:M180 M73:M80 M82:M89 M103:M170">
    <cfRule type="cellIs" dxfId="21" priority="4" stopIfTrue="1" operator="equal">
      <formula>"Pass"</formula>
    </cfRule>
    <cfRule type="cellIs" dxfId="20" priority="5" stopIfTrue="1" operator="equal">
      <formula>"Critical "</formula>
    </cfRule>
    <cfRule type="cellIs" dxfId="19" priority="6" stopIfTrue="1" operator="equal">
      <formula>"Info"</formula>
    </cfRule>
  </conditionalFormatting>
  <conditionalFormatting sqref="N3:N182">
    <cfRule type="expression" dxfId="18" priority="1">
      <formula>ISERROR(AA3)</formula>
    </cfRule>
  </conditionalFormatting>
  <dataValidations count="3">
    <dataValidation type="list" allowBlank="1" showInputMessage="1" showErrorMessage="1" sqref="J103 J98 J101 J135 J173">
      <formula1>$I$171:$I$174</formula1>
    </dataValidation>
    <dataValidation type="list" allowBlank="1" showInputMessage="1" showErrorMessage="1" sqref="J102 J3:J97 J99:J100 J104:J134 J136:J172 J174:J182">
      <formula1>$I$186:$I$189</formula1>
    </dataValidation>
    <dataValidation type="list" allowBlank="1" showInputMessage="1" showErrorMessage="1" sqref="M3:M182">
      <formula1>$I$192:$I$195</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A180"/>
  <sheetViews>
    <sheetView zoomScale="80" zoomScaleNormal="80" workbookViewId="0">
      <pane ySplit="2" topLeftCell="A3" activePane="bottomLeft" state="frozenSplit"/>
      <selection pane="bottomLeft"/>
    </sheetView>
  </sheetViews>
  <sheetFormatPr defaultColWidth="18.77734375" defaultRowHeight="12.75" customHeight="1" x14ac:dyDescent="0.3"/>
  <cols>
    <col min="1" max="1" width="9.109375" style="76" customWidth="1"/>
    <col min="2" max="2" width="10" style="76" customWidth="1"/>
    <col min="3" max="3" width="14" style="101" customWidth="1"/>
    <col min="4" max="4" width="12.33203125" style="76" customWidth="1"/>
    <col min="5" max="5" width="16.109375" style="76" customWidth="1"/>
    <col min="6" max="6" width="36.109375" style="76" customWidth="1"/>
    <col min="7" max="7" width="39" style="76" customWidth="1"/>
    <col min="8" max="8" width="30.6640625" style="76" customWidth="1"/>
    <col min="9" max="10" width="23" style="76" customWidth="1"/>
    <col min="11" max="11" width="29.33203125" style="76" hidden="1" customWidth="1"/>
    <col min="12" max="12" width="23" style="76" customWidth="1"/>
    <col min="13" max="13" width="12.88671875" style="189" customWidth="1"/>
    <col min="14" max="14" width="13" style="189" customWidth="1"/>
    <col min="15" max="15" width="7.44140625" style="76" customWidth="1"/>
    <col min="16" max="16" width="14.88671875" style="76" customWidth="1"/>
    <col min="17" max="17" width="23" style="76" customWidth="1"/>
    <col min="18" max="18" width="43.88671875" style="76" customWidth="1"/>
    <col min="19" max="19" width="43.33203125" style="76" customWidth="1"/>
    <col min="20" max="20" width="9.109375" style="76" customWidth="1"/>
    <col min="21" max="25" width="9.109375" customWidth="1"/>
    <col min="26" max="26" width="9.109375" style="76" customWidth="1"/>
    <col min="27" max="27" width="20" style="103" hidden="1" customWidth="1"/>
    <col min="28" max="16384" width="18.77734375" style="76"/>
  </cols>
  <sheetData>
    <row r="1" spans="1:27" s="1" customFormat="1" ht="14.4" x14ac:dyDescent="0.3">
      <c r="A1" s="43" t="s">
        <v>2232</v>
      </c>
      <c r="B1" s="44"/>
      <c r="C1" s="44"/>
      <c r="D1" s="44"/>
      <c r="E1" s="44"/>
      <c r="F1" s="44"/>
      <c r="G1" s="44"/>
      <c r="H1" s="44"/>
      <c r="I1" s="44"/>
      <c r="J1" s="44"/>
      <c r="K1" s="296"/>
      <c r="L1" s="297"/>
      <c r="M1" s="297"/>
      <c r="N1" s="297"/>
      <c r="O1" s="297"/>
      <c r="P1" s="297"/>
      <c r="Q1" s="297"/>
      <c r="R1" s="297"/>
      <c r="S1" s="297"/>
      <c r="T1" s="298"/>
      <c r="Y1" s="39"/>
      <c r="AA1" s="44"/>
    </row>
    <row r="2" spans="1:27" ht="42.75" customHeight="1" x14ac:dyDescent="0.3">
      <c r="A2" s="75" t="s">
        <v>970</v>
      </c>
      <c r="B2" s="75" t="s">
        <v>971</v>
      </c>
      <c r="C2" s="97" t="s">
        <v>972</v>
      </c>
      <c r="D2" s="75" t="s">
        <v>973</v>
      </c>
      <c r="E2" s="75" t="s">
        <v>976</v>
      </c>
      <c r="F2" s="75" t="s">
        <v>1033</v>
      </c>
      <c r="G2" s="75" t="s">
        <v>1000</v>
      </c>
      <c r="H2" s="77" t="s">
        <v>999</v>
      </c>
      <c r="I2" s="77" t="s">
        <v>977</v>
      </c>
      <c r="J2" s="77" t="s">
        <v>978</v>
      </c>
      <c r="K2" s="96" t="s">
        <v>1195</v>
      </c>
      <c r="L2" s="77" t="s">
        <v>979</v>
      </c>
      <c r="M2" s="190" t="s">
        <v>2235</v>
      </c>
      <c r="N2" s="190" t="s">
        <v>2236</v>
      </c>
      <c r="O2" s="254"/>
      <c r="P2" s="105" t="s">
        <v>974</v>
      </c>
      <c r="Q2" s="106" t="s">
        <v>975</v>
      </c>
      <c r="R2" s="106" t="s">
        <v>1034</v>
      </c>
      <c r="S2" s="106" t="s">
        <v>1001</v>
      </c>
      <c r="AA2" s="190" t="s">
        <v>2982</v>
      </c>
    </row>
    <row r="3" spans="1:27" ht="190.5" customHeight="1" x14ac:dyDescent="0.3">
      <c r="A3" s="94" t="s">
        <v>1838</v>
      </c>
      <c r="B3" s="95" t="s">
        <v>1024</v>
      </c>
      <c r="C3" s="98" t="s">
        <v>1025</v>
      </c>
      <c r="D3" s="94" t="s">
        <v>915</v>
      </c>
      <c r="E3" s="91" t="s">
        <v>1</v>
      </c>
      <c r="F3" s="91" t="s">
        <v>2</v>
      </c>
      <c r="G3" s="91" t="s">
        <v>1031</v>
      </c>
      <c r="H3" s="91" t="s">
        <v>1032</v>
      </c>
      <c r="I3" s="91"/>
      <c r="J3" s="102"/>
      <c r="K3" s="92" t="s">
        <v>1061</v>
      </c>
      <c r="L3" s="91"/>
      <c r="M3" s="191" t="s">
        <v>2238</v>
      </c>
      <c r="N3" s="203" t="s">
        <v>2249</v>
      </c>
      <c r="O3" s="255"/>
      <c r="P3" s="91">
        <v>1.1000000000000001</v>
      </c>
      <c r="Q3" s="91" t="s">
        <v>0</v>
      </c>
      <c r="R3" s="91" t="s">
        <v>3</v>
      </c>
      <c r="S3" s="91" t="s">
        <v>4</v>
      </c>
      <c r="AA3" s="253">
        <f>IF(OR(J3="Fail",ISBLANK(J3)),INDEX('Issue Code Table'!C:C,MATCH(N:N,'Issue Code Table'!A:A,0)),IF(M3="Critical",6,IF(M3="Significant",5,IF(M3="Moderate",3,2))))</f>
        <v>5</v>
      </c>
    </row>
    <row r="4" spans="1:27" ht="152.25" customHeight="1" x14ac:dyDescent="0.3">
      <c r="A4" s="94" t="s">
        <v>1839</v>
      </c>
      <c r="B4" s="94" t="s">
        <v>1024</v>
      </c>
      <c r="C4" s="99" t="s">
        <v>1025</v>
      </c>
      <c r="D4" s="94" t="s">
        <v>915</v>
      </c>
      <c r="E4" s="91" t="s">
        <v>6</v>
      </c>
      <c r="F4" s="91" t="s">
        <v>7</v>
      </c>
      <c r="G4" s="91" t="s">
        <v>1035</v>
      </c>
      <c r="H4" s="92" t="s">
        <v>1323</v>
      </c>
      <c r="I4" s="91"/>
      <c r="J4" s="102"/>
      <c r="K4" s="92" t="s">
        <v>1062</v>
      </c>
      <c r="L4" s="91"/>
      <c r="M4" s="191" t="s">
        <v>2238</v>
      </c>
      <c r="N4" s="203" t="s">
        <v>2249</v>
      </c>
      <c r="O4" s="255"/>
      <c r="P4" s="91">
        <v>1.1000000000000001</v>
      </c>
      <c r="Q4" s="91" t="s">
        <v>5</v>
      </c>
      <c r="R4" s="91" t="s">
        <v>8</v>
      </c>
      <c r="S4" s="91" t="s">
        <v>9</v>
      </c>
      <c r="AA4" s="253">
        <f>IF(OR(J4="Fail",ISBLANK(J4)),INDEX('Issue Code Table'!C:C,MATCH(N:N,'Issue Code Table'!A:A,0)),IF(M4="Critical",6,IF(M4="Significant",5,IF(M4="Moderate",3,2))))</f>
        <v>5</v>
      </c>
    </row>
    <row r="5" spans="1:27" ht="150.75" customHeight="1" x14ac:dyDescent="0.3">
      <c r="A5" s="94" t="s">
        <v>1840</v>
      </c>
      <c r="B5" s="94" t="s">
        <v>1024</v>
      </c>
      <c r="C5" s="99" t="s">
        <v>1025</v>
      </c>
      <c r="D5" s="94" t="s">
        <v>915</v>
      </c>
      <c r="E5" s="91" t="s">
        <v>11</v>
      </c>
      <c r="F5" s="91" t="s">
        <v>12</v>
      </c>
      <c r="G5" s="91" t="s">
        <v>1036</v>
      </c>
      <c r="H5" s="92" t="s">
        <v>1324</v>
      </c>
      <c r="I5" s="91"/>
      <c r="J5" s="102"/>
      <c r="K5" s="92" t="s">
        <v>1063</v>
      </c>
      <c r="L5" s="91"/>
      <c r="M5" s="191" t="s">
        <v>2238</v>
      </c>
      <c r="N5" s="203" t="s">
        <v>2249</v>
      </c>
      <c r="O5" s="255"/>
      <c r="P5" s="91">
        <v>1.1000000000000001</v>
      </c>
      <c r="Q5" s="91" t="s">
        <v>10</v>
      </c>
      <c r="R5" s="91" t="s">
        <v>13</v>
      </c>
      <c r="S5" s="91" t="s">
        <v>14</v>
      </c>
      <c r="AA5" s="253">
        <f>IF(OR(J5="Fail",ISBLANK(J5)),INDEX('Issue Code Table'!C:C,MATCH(N:N,'Issue Code Table'!A:A,0)),IF(M5="Critical",6,IF(M5="Significant",5,IF(M5="Moderate",3,2))))</f>
        <v>5</v>
      </c>
    </row>
    <row r="6" spans="1:27" ht="132" customHeight="1" x14ac:dyDescent="0.3">
      <c r="A6" s="94" t="s">
        <v>1841</v>
      </c>
      <c r="B6" s="94" t="s">
        <v>1024</v>
      </c>
      <c r="C6" s="99" t="s">
        <v>1025</v>
      </c>
      <c r="D6" s="94" t="s">
        <v>915</v>
      </c>
      <c r="E6" s="91" t="s">
        <v>16</v>
      </c>
      <c r="F6" s="91" t="s">
        <v>17</v>
      </c>
      <c r="G6" s="91" t="s">
        <v>1037</v>
      </c>
      <c r="H6" s="92" t="s">
        <v>1325</v>
      </c>
      <c r="I6" s="91"/>
      <c r="J6" s="102"/>
      <c r="K6" s="92" t="s">
        <v>1064</v>
      </c>
      <c r="L6" s="91"/>
      <c r="M6" s="191" t="s">
        <v>2238</v>
      </c>
      <c r="N6" s="203" t="s">
        <v>2249</v>
      </c>
      <c r="O6" s="255"/>
      <c r="P6" s="91">
        <v>1.1000000000000001</v>
      </c>
      <c r="Q6" s="91" t="s">
        <v>15</v>
      </c>
      <c r="R6" s="91" t="s">
        <v>18</v>
      </c>
      <c r="S6" s="91" t="s">
        <v>19</v>
      </c>
      <c r="AA6" s="253">
        <f>IF(OR(J6="Fail",ISBLANK(J6)),INDEX('Issue Code Table'!C:C,MATCH(N:N,'Issue Code Table'!A:A,0)),IF(M6="Critical",6,IF(M6="Significant",5,IF(M6="Moderate",3,2))))</f>
        <v>5</v>
      </c>
    </row>
    <row r="7" spans="1:27" ht="110.25" customHeight="1" x14ac:dyDescent="0.3">
      <c r="A7" s="94" t="s">
        <v>1842</v>
      </c>
      <c r="B7" s="95" t="s">
        <v>1059</v>
      </c>
      <c r="C7" s="99" t="s">
        <v>1156</v>
      </c>
      <c r="D7" s="94" t="s">
        <v>915</v>
      </c>
      <c r="E7" s="91" t="s">
        <v>21</v>
      </c>
      <c r="F7" s="91" t="s">
        <v>22</v>
      </c>
      <c r="G7" s="91" t="s">
        <v>25</v>
      </c>
      <c r="H7" s="91" t="s">
        <v>1038</v>
      </c>
      <c r="I7" s="91"/>
      <c r="J7" s="102"/>
      <c r="K7" s="92" t="s">
        <v>1065</v>
      </c>
      <c r="L7" s="91"/>
      <c r="M7" s="191" t="s">
        <v>2238</v>
      </c>
      <c r="N7" s="203" t="s">
        <v>2249</v>
      </c>
      <c r="O7" s="255"/>
      <c r="P7" s="91">
        <v>1.1000000000000001</v>
      </c>
      <c r="Q7" s="91" t="s">
        <v>20</v>
      </c>
      <c r="R7" s="91" t="s">
        <v>23</v>
      </c>
      <c r="S7" s="91" t="s">
        <v>24</v>
      </c>
      <c r="AA7" s="253">
        <f>IF(OR(J7="Fail",ISBLANK(J7)),INDEX('Issue Code Table'!C:C,MATCH(N:N,'Issue Code Table'!A:A,0)),IF(M7="Critical",6,IF(M7="Significant",5,IF(M7="Moderate",3,2))))</f>
        <v>5</v>
      </c>
    </row>
    <row r="8" spans="1:27" ht="181.5" customHeight="1" x14ac:dyDescent="0.3">
      <c r="A8" s="94" t="s">
        <v>1843</v>
      </c>
      <c r="B8" s="94" t="s">
        <v>1059</v>
      </c>
      <c r="C8" s="99" t="s">
        <v>1156</v>
      </c>
      <c r="D8" s="94" t="s">
        <v>915</v>
      </c>
      <c r="E8" s="91" t="s">
        <v>27</v>
      </c>
      <c r="F8" s="91" t="s">
        <v>28</v>
      </c>
      <c r="G8" s="91" t="s">
        <v>1039</v>
      </c>
      <c r="H8" s="92" t="s">
        <v>1326</v>
      </c>
      <c r="I8" s="91"/>
      <c r="J8" s="102"/>
      <c r="K8" s="92" t="s">
        <v>1066</v>
      </c>
      <c r="L8" s="91"/>
      <c r="M8" s="191" t="s">
        <v>2238</v>
      </c>
      <c r="N8" s="203" t="s">
        <v>2249</v>
      </c>
      <c r="O8" s="255"/>
      <c r="P8" s="91">
        <v>1.1000000000000001</v>
      </c>
      <c r="Q8" s="91" t="s">
        <v>26</v>
      </c>
      <c r="R8" s="91" t="s">
        <v>29</v>
      </c>
      <c r="S8" s="91" t="s">
        <v>30</v>
      </c>
      <c r="AA8" s="253">
        <f>IF(OR(J8="Fail",ISBLANK(J8)),INDEX('Issue Code Table'!C:C,MATCH(N:N,'Issue Code Table'!A:A,0)),IF(M8="Critical",6,IF(M8="Significant",5,IF(M8="Moderate",3,2))))</f>
        <v>5</v>
      </c>
    </row>
    <row r="9" spans="1:27" ht="108.75" customHeight="1" x14ac:dyDescent="0.3">
      <c r="A9" s="94" t="s">
        <v>1844</v>
      </c>
      <c r="B9" s="94" t="s">
        <v>1018</v>
      </c>
      <c r="C9" s="99" t="s">
        <v>1157</v>
      </c>
      <c r="D9" s="94" t="s">
        <v>915</v>
      </c>
      <c r="E9" s="91" t="s">
        <v>32</v>
      </c>
      <c r="F9" s="91" t="s">
        <v>33</v>
      </c>
      <c r="G9" s="91" t="s">
        <v>36</v>
      </c>
      <c r="H9" s="91" t="s">
        <v>1040</v>
      </c>
      <c r="I9" s="91"/>
      <c r="J9" s="102"/>
      <c r="K9" s="92" t="s">
        <v>1067</v>
      </c>
      <c r="L9" s="91"/>
      <c r="M9" s="191" t="s">
        <v>2238</v>
      </c>
      <c r="N9" s="203" t="s">
        <v>2249</v>
      </c>
      <c r="O9" s="255"/>
      <c r="P9" s="91">
        <v>1.1000000000000001</v>
      </c>
      <c r="Q9" s="91" t="s">
        <v>31</v>
      </c>
      <c r="R9" s="91" t="s">
        <v>34</v>
      </c>
      <c r="S9" s="91" t="s">
        <v>35</v>
      </c>
      <c r="AA9" s="253">
        <f>IF(OR(J9="Fail",ISBLANK(J9)),INDEX('Issue Code Table'!C:C,MATCH(N:N,'Issue Code Table'!A:A,0)),IF(M9="Critical",6,IF(M9="Significant",5,IF(M9="Moderate",3,2))))</f>
        <v>5</v>
      </c>
    </row>
    <row r="10" spans="1:27" ht="118.8" x14ac:dyDescent="0.3">
      <c r="A10" s="94" t="s">
        <v>1845</v>
      </c>
      <c r="B10" s="94" t="s">
        <v>1158</v>
      </c>
      <c r="C10" s="99" t="s">
        <v>1157</v>
      </c>
      <c r="D10" s="94" t="s">
        <v>915</v>
      </c>
      <c r="E10" s="91" t="s">
        <v>38</v>
      </c>
      <c r="F10" s="91" t="s">
        <v>39</v>
      </c>
      <c r="G10" s="91" t="s">
        <v>42</v>
      </c>
      <c r="H10" s="92" t="s">
        <v>1041</v>
      </c>
      <c r="I10" s="91"/>
      <c r="J10" s="102"/>
      <c r="K10" s="92" t="s">
        <v>1068</v>
      </c>
      <c r="L10" s="91"/>
      <c r="M10" s="191" t="s">
        <v>2238</v>
      </c>
      <c r="N10" s="203" t="s">
        <v>2249</v>
      </c>
      <c r="O10" s="255"/>
      <c r="P10" s="91">
        <v>1.1000000000000001</v>
      </c>
      <c r="Q10" s="91" t="s">
        <v>37</v>
      </c>
      <c r="R10" s="91" t="s">
        <v>40</v>
      </c>
      <c r="S10" s="91" t="s">
        <v>41</v>
      </c>
      <c r="AA10" s="253">
        <f>IF(OR(J10="Fail",ISBLANK(J10)),INDEX('Issue Code Table'!C:C,MATCH(N:N,'Issue Code Table'!A:A,0)),IF(M10="Critical",6,IF(M10="Significant",5,IF(M10="Moderate",3,2))))</f>
        <v>5</v>
      </c>
    </row>
    <row r="11" spans="1:27" ht="98.25" customHeight="1" x14ac:dyDescent="0.3">
      <c r="A11" s="94" t="s">
        <v>1846</v>
      </c>
      <c r="B11" s="94" t="s">
        <v>1059</v>
      </c>
      <c r="C11" s="99" t="s">
        <v>1156</v>
      </c>
      <c r="D11" s="94" t="s">
        <v>915</v>
      </c>
      <c r="E11" s="91" t="s">
        <v>44</v>
      </c>
      <c r="F11" s="91" t="s">
        <v>45</v>
      </c>
      <c r="G11" s="91" t="s">
        <v>48</v>
      </c>
      <c r="H11" s="92" t="s">
        <v>1042</v>
      </c>
      <c r="I11" s="91"/>
      <c r="J11" s="102"/>
      <c r="K11" s="92" t="s">
        <v>1069</v>
      </c>
      <c r="L11" s="91"/>
      <c r="M11" s="191" t="s">
        <v>2238</v>
      </c>
      <c r="N11" s="203" t="s">
        <v>2249</v>
      </c>
      <c r="O11" s="255"/>
      <c r="P11" s="91">
        <v>1.1000000000000001</v>
      </c>
      <c r="Q11" s="91" t="s">
        <v>43</v>
      </c>
      <c r="R11" s="91" t="s">
        <v>46</v>
      </c>
      <c r="S11" s="91" t="s">
        <v>47</v>
      </c>
      <c r="AA11" s="253">
        <f>IF(OR(J11="Fail",ISBLANK(J11)),INDEX('Issue Code Table'!C:C,MATCH(N:N,'Issue Code Table'!A:A,0)),IF(M11="Critical",6,IF(M11="Significant",5,IF(M11="Moderate",3,2))))</f>
        <v>5</v>
      </c>
    </row>
    <row r="12" spans="1:27" ht="145.19999999999999" x14ac:dyDescent="0.3">
      <c r="A12" s="94" t="s">
        <v>1847</v>
      </c>
      <c r="B12" s="95" t="s">
        <v>1024</v>
      </c>
      <c r="C12" s="99" t="s">
        <v>1025</v>
      </c>
      <c r="D12" s="94" t="s">
        <v>915</v>
      </c>
      <c r="E12" s="91" t="s">
        <v>50</v>
      </c>
      <c r="F12" s="91" t="s">
        <v>51</v>
      </c>
      <c r="G12" s="91" t="s">
        <v>53</v>
      </c>
      <c r="H12" s="92" t="s">
        <v>1043</v>
      </c>
      <c r="I12" s="91"/>
      <c r="J12" s="102"/>
      <c r="K12" s="92" t="s">
        <v>1070</v>
      </c>
      <c r="L12" s="91"/>
      <c r="M12" s="191" t="s">
        <v>2238</v>
      </c>
      <c r="N12" s="203" t="s">
        <v>2249</v>
      </c>
      <c r="O12" s="255"/>
      <c r="P12" s="91">
        <v>1.1000000000000001</v>
      </c>
      <c r="Q12" s="91" t="s">
        <v>49</v>
      </c>
      <c r="R12" s="121" t="s">
        <v>2021</v>
      </c>
      <c r="S12" s="91" t="s">
        <v>52</v>
      </c>
      <c r="AA12" s="253">
        <f>IF(OR(J12="Fail",ISBLANK(J12)),INDEX('Issue Code Table'!C:C,MATCH(N:N,'Issue Code Table'!A:A,0)),IF(M12="Critical",6,IF(M12="Significant",5,IF(M12="Moderate",3,2))))</f>
        <v>5</v>
      </c>
    </row>
    <row r="13" spans="1:27" ht="77.25" customHeight="1" x14ac:dyDescent="0.3">
      <c r="A13" s="94" t="s">
        <v>1848</v>
      </c>
      <c r="B13" s="94" t="s">
        <v>1024</v>
      </c>
      <c r="C13" s="99" t="s">
        <v>1025</v>
      </c>
      <c r="D13" s="94" t="s">
        <v>915</v>
      </c>
      <c r="E13" s="91" t="s">
        <v>55</v>
      </c>
      <c r="F13" s="91" t="s">
        <v>56</v>
      </c>
      <c r="G13" s="92" t="s">
        <v>1048</v>
      </c>
      <c r="H13" s="92" t="s">
        <v>1047</v>
      </c>
      <c r="I13" s="92"/>
      <c r="J13" s="102"/>
      <c r="K13" s="92" t="s">
        <v>1071</v>
      </c>
      <c r="L13" s="91"/>
      <c r="M13" s="191" t="s">
        <v>2238</v>
      </c>
      <c r="N13" s="203" t="s">
        <v>2249</v>
      </c>
      <c r="O13" s="255"/>
      <c r="P13" s="91">
        <v>1.1000000000000001</v>
      </c>
      <c r="Q13" s="91" t="s">
        <v>54</v>
      </c>
      <c r="R13" s="91" t="s">
        <v>57</v>
      </c>
      <c r="S13" s="91" t="s">
        <v>58</v>
      </c>
      <c r="AA13" s="253">
        <f>IF(OR(J13="Fail",ISBLANK(J13)),INDEX('Issue Code Table'!C:C,MATCH(N:N,'Issue Code Table'!A:A,0)),IF(M13="Critical",6,IF(M13="Significant",5,IF(M13="Moderate",3,2))))</f>
        <v>5</v>
      </c>
    </row>
    <row r="14" spans="1:27" ht="75.75" customHeight="1" x14ac:dyDescent="0.3">
      <c r="A14" s="94" t="s">
        <v>1849</v>
      </c>
      <c r="B14" s="94" t="s">
        <v>1024</v>
      </c>
      <c r="C14" s="99" t="s">
        <v>1025</v>
      </c>
      <c r="D14" s="94" t="s">
        <v>915</v>
      </c>
      <c r="E14" s="91" t="s">
        <v>60</v>
      </c>
      <c r="F14" s="91" t="s">
        <v>61</v>
      </c>
      <c r="G14" s="92" t="s">
        <v>1049</v>
      </c>
      <c r="H14" s="92" t="s">
        <v>1044</v>
      </c>
      <c r="I14" s="91"/>
      <c r="J14" s="102"/>
      <c r="K14" s="92" t="s">
        <v>1072</v>
      </c>
      <c r="L14" s="91"/>
      <c r="M14" s="191" t="s">
        <v>2238</v>
      </c>
      <c r="N14" s="203" t="s">
        <v>2249</v>
      </c>
      <c r="O14" s="255"/>
      <c r="P14" s="91">
        <v>1.1000000000000001</v>
      </c>
      <c r="Q14" s="91" t="s">
        <v>59</v>
      </c>
      <c r="R14" s="91" t="s">
        <v>62</v>
      </c>
      <c r="S14" s="91" t="s">
        <v>63</v>
      </c>
      <c r="AA14" s="253">
        <f>IF(OR(J14="Fail",ISBLANK(J14)),INDEX('Issue Code Table'!C:C,MATCH(N:N,'Issue Code Table'!A:A,0)),IF(M14="Critical",6,IF(M14="Significant",5,IF(M14="Moderate",3,2))))</f>
        <v>5</v>
      </c>
    </row>
    <row r="15" spans="1:27" ht="77.25" customHeight="1" x14ac:dyDescent="0.3">
      <c r="A15" s="94" t="s">
        <v>1850</v>
      </c>
      <c r="B15" s="94" t="s">
        <v>1024</v>
      </c>
      <c r="C15" s="99" t="s">
        <v>1025</v>
      </c>
      <c r="D15" s="94" t="s">
        <v>915</v>
      </c>
      <c r="E15" s="91" t="s">
        <v>65</v>
      </c>
      <c r="F15" s="91" t="s">
        <v>66</v>
      </c>
      <c r="G15" s="92" t="s">
        <v>1050</v>
      </c>
      <c r="H15" s="92" t="s">
        <v>1045</v>
      </c>
      <c r="I15" s="91"/>
      <c r="J15" s="102"/>
      <c r="K15" s="92" t="s">
        <v>1073</v>
      </c>
      <c r="L15" s="91"/>
      <c r="M15" s="191" t="s">
        <v>2238</v>
      </c>
      <c r="N15" s="203" t="s">
        <v>2249</v>
      </c>
      <c r="O15" s="255"/>
      <c r="P15" s="91">
        <v>1.1000000000000001</v>
      </c>
      <c r="Q15" s="91" t="s">
        <v>64</v>
      </c>
      <c r="R15" s="91" t="s">
        <v>67</v>
      </c>
      <c r="S15" s="91" t="s">
        <v>68</v>
      </c>
      <c r="AA15" s="253">
        <f>IF(OR(J15="Fail",ISBLANK(J15)),INDEX('Issue Code Table'!C:C,MATCH(N:N,'Issue Code Table'!A:A,0)),IF(M15="Critical",6,IF(M15="Significant",5,IF(M15="Moderate",3,2))))</f>
        <v>5</v>
      </c>
    </row>
    <row r="16" spans="1:27" ht="105.6" x14ac:dyDescent="0.3">
      <c r="A16" s="94" t="s">
        <v>1851</v>
      </c>
      <c r="B16" s="94" t="s">
        <v>1159</v>
      </c>
      <c r="C16" s="99" t="s">
        <v>1160</v>
      </c>
      <c r="D16" s="94" t="s">
        <v>915</v>
      </c>
      <c r="E16" s="91" t="s">
        <v>70</v>
      </c>
      <c r="F16" s="91" t="s">
        <v>71</v>
      </c>
      <c r="G16" s="91" t="s">
        <v>74</v>
      </c>
      <c r="H16" s="92" t="s">
        <v>1323</v>
      </c>
      <c r="I16" s="91"/>
      <c r="J16" s="102"/>
      <c r="K16" s="92" t="s">
        <v>1074</v>
      </c>
      <c r="L16" s="91"/>
      <c r="M16" s="191" t="s">
        <v>2238</v>
      </c>
      <c r="N16" s="203" t="s">
        <v>2249</v>
      </c>
      <c r="O16" s="255"/>
      <c r="P16" s="91">
        <v>1.1000000000000001</v>
      </c>
      <c r="Q16" s="91" t="s">
        <v>69</v>
      </c>
      <c r="R16" s="91" t="s">
        <v>72</v>
      </c>
      <c r="S16" s="91" t="s">
        <v>73</v>
      </c>
      <c r="AA16" s="253">
        <f>IF(OR(J16="Fail",ISBLANK(J16)),INDEX('Issue Code Table'!C:C,MATCH(N:N,'Issue Code Table'!A:A,0)),IF(M16="Critical",6,IF(M16="Significant",5,IF(M16="Moderate",3,2))))</f>
        <v>5</v>
      </c>
    </row>
    <row r="17" spans="1:27" ht="105.6" x14ac:dyDescent="0.3">
      <c r="A17" s="94" t="s">
        <v>1852</v>
      </c>
      <c r="B17" s="94" t="s">
        <v>1159</v>
      </c>
      <c r="C17" s="99" t="s">
        <v>1160</v>
      </c>
      <c r="D17" s="94" t="s">
        <v>915</v>
      </c>
      <c r="E17" s="91" t="s">
        <v>76</v>
      </c>
      <c r="F17" s="91" t="s">
        <v>77</v>
      </c>
      <c r="G17" s="91" t="s">
        <v>79</v>
      </c>
      <c r="H17" s="92" t="s">
        <v>1324</v>
      </c>
      <c r="I17" s="91"/>
      <c r="J17" s="102"/>
      <c r="K17" s="92" t="s">
        <v>1075</v>
      </c>
      <c r="L17" s="91"/>
      <c r="M17" s="191" t="s">
        <v>2238</v>
      </c>
      <c r="N17" s="203" t="s">
        <v>2249</v>
      </c>
      <c r="O17" s="255"/>
      <c r="P17" s="91">
        <v>1.1000000000000001</v>
      </c>
      <c r="Q17" s="91" t="s">
        <v>75</v>
      </c>
      <c r="R17" s="91" t="s">
        <v>67</v>
      </c>
      <c r="S17" s="91" t="s">
        <v>78</v>
      </c>
      <c r="AA17" s="253">
        <f>IF(OR(J17="Fail",ISBLANK(J17)),INDEX('Issue Code Table'!C:C,MATCH(N:N,'Issue Code Table'!A:A,0)),IF(M17="Critical",6,IF(M17="Significant",5,IF(M17="Moderate",3,2))))</f>
        <v>5</v>
      </c>
    </row>
    <row r="18" spans="1:27" ht="105.6" x14ac:dyDescent="0.3">
      <c r="A18" s="94" t="s">
        <v>1853</v>
      </c>
      <c r="B18" s="94" t="s">
        <v>1159</v>
      </c>
      <c r="C18" s="99" t="s">
        <v>1160</v>
      </c>
      <c r="D18" s="94" t="s">
        <v>915</v>
      </c>
      <c r="E18" s="91" t="s">
        <v>81</v>
      </c>
      <c r="F18" s="91" t="s">
        <v>82</v>
      </c>
      <c r="G18" s="91" t="s">
        <v>85</v>
      </c>
      <c r="H18" s="92" t="s">
        <v>1325</v>
      </c>
      <c r="I18" s="91"/>
      <c r="J18" s="102"/>
      <c r="K18" s="92" t="s">
        <v>1076</v>
      </c>
      <c r="L18" s="91"/>
      <c r="M18" s="191" t="s">
        <v>2238</v>
      </c>
      <c r="N18" s="203" t="s">
        <v>2249</v>
      </c>
      <c r="O18" s="255"/>
      <c r="P18" s="91">
        <v>1.1000000000000001</v>
      </c>
      <c r="Q18" s="91" t="s">
        <v>80</v>
      </c>
      <c r="R18" s="91" t="s">
        <v>83</v>
      </c>
      <c r="S18" s="91" t="s">
        <v>84</v>
      </c>
      <c r="AA18" s="253">
        <f>IF(OR(J18="Fail",ISBLANK(J18)),INDEX('Issue Code Table'!C:C,MATCH(N:N,'Issue Code Table'!A:A,0)),IF(M18="Critical",6,IF(M18="Significant",5,IF(M18="Moderate",3,2))))</f>
        <v>5</v>
      </c>
    </row>
    <row r="19" spans="1:27" ht="67.5" customHeight="1" x14ac:dyDescent="0.3">
      <c r="A19" s="94" t="s">
        <v>1854</v>
      </c>
      <c r="B19" s="95" t="s">
        <v>1059</v>
      </c>
      <c r="C19" s="99" t="s">
        <v>1156</v>
      </c>
      <c r="D19" s="94" t="s">
        <v>915</v>
      </c>
      <c r="E19" s="91" t="s">
        <v>87</v>
      </c>
      <c r="F19" s="91" t="s">
        <v>88</v>
      </c>
      <c r="G19" s="91" t="s">
        <v>91</v>
      </c>
      <c r="H19" s="92" t="s">
        <v>1054</v>
      </c>
      <c r="I19" s="91"/>
      <c r="J19" s="102"/>
      <c r="K19" s="92" t="s">
        <v>1077</v>
      </c>
      <c r="L19" s="91"/>
      <c r="M19" s="191" t="s">
        <v>2238</v>
      </c>
      <c r="N19" s="205" t="s">
        <v>2252</v>
      </c>
      <c r="O19" s="255"/>
      <c r="P19" s="91">
        <v>1.1000000000000001</v>
      </c>
      <c r="Q19" s="91" t="s">
        <v>86</v>
      </c>
      <c r="R19" s="91" t="s">
        <v>89</v>
      </c>
      <c r="S19" s="91" t="s">
        <v>90</v>
      </c>
      <c r="AA19" s="253">
        <f>IF(OR(J19="Fail",ISBLANK(J19)),INDEX('Issue Code Table'!C:C,MATCH(N:N,'Issue Code Table'!A:A,0)),IF(M19="Critical",6,IF(M19="Significant",5,IF(M19="Moderate",3,2))))</f>
        <v>5</v>
      </c>
    </row>
    <row r="20" spans="1:27" ht="174" customHeight="1" x14ac:dyDescent="0.3">
      <c r="A20" s="94" t="s">
        <v>1855</v>
      </c>
      <c r="B20" s="95" t="s">
        <v>1161</v>
      </c>
      <c r="C20" s="99" t="s">
        <v>1162</v>
      </c>
      <c r="D20" s="94" t="s">
        <v>916</v>
      </c>
      <c r="E20" s="121" t="s">
        <v>2005</v>
      </c>
      <c r="F20" s="121" t="s">
        <v>2004</v>
      </c>
      <c r="G20" s="217" t="s">
        <v>93</v>
      </c>
      <c r="H20" s="121" t="s">
        <v>1055</v>
      </c>
      <c r="I20" s="217"/>
      <c r="J20" s="124"/>
      <c r="K20" s="121" t="s">
        <v>1078</v>
      </c>
      <c r="L20" s="121" t="s">
        <v>1046</v>
      </c>
      <c r="M20" s="191" t="s">
        <v>2238</v>
      </c>
      <c r="N20" s="205" t="s">
        <v>2253</v>
      </c>
      <c r="O20" s="255"/>
      <c r="P20" s="217">
        <v>1.2</v>
      </c>
      <c r="Q20" s="217" t="s">
        <v>92</v>
      </c>
      <c r="R20" s="121" t="s">
        <v>2006</v>
      </c>
      <c r="S20" s="121" t="s">
        <v>2007</v>
      </c>
      <c r="AA20" s="253">
        <f>IF(OR(J20="Fail",ISBLANK(J20)),INDEX('Issue Code Table'!C:C,MATCH(N:N,'Issue Code Table'!A:A,0)),IF(M20="Critical",6,IF(M20="Significant",5,IF(M20="Moderate",3,2))))</f>
        <v>5</v>
      </c>
    </row>
    <row r="21" spans="1:27" ht="79.2" x14ac:dyDescent="0.3">
      <c r="A21" s="94" t="s">
        <v>1856</v>
      </c>
      <c r="B21" s="95" t="s">
        <v>1161</v>
      </c>
      <c r="C21" s="99" t="s">
        <v>1162</v>
      </c>
      <c r="D21" s="94" t="s">
        <v>915</v>
      </c>
      <c r="E21" s="91" t="s">
        <v>95</v>
      </c>
      <c r="F21" s="91" t="s">
        <v>96</v>
      </c>
      <c r="G21" s="91" t="s">
        <v>99</v>
      </c>
      <c r="H21" s="92" t="s">
        <v>1051</v>
      </c>
      <c r="I21" s="91"/>
      <c r="J21" s="102"/>
      <c r="K21" s="92" t="s">
        <v>1079</v>
      </c>
      <c r="L21" s="91"/>
      <c r="M21" s="191" t="s">
        <v>2238</v>
      </c>
      <c r="N21" s="205" t="s">
        <v>2254</v>
      </c>
      <c r="O21" s="255"/>
      <c r="P21" s="91">
        <v>1.2</v>
      </c>
      <c r="Q21" s="91" t="s">
        <v>94</v>
      </c>
      <c r="R21" s="91" t="s">
        <v>97</v>
      </c>
      <c r="S21" s="91" t="s">
        <v>98</v>
      </c>
      <c r="AA21" s="253">
        <f>IF(OR(J21="Fail",ISBLANK(J21)),INDEX('Issue Code Table'!C:C,MATCH(N:N,'Issue Code Table'!A:A,0)),IF(M21="Critical",6,IF(M21="Significant",5,IF(M21="Moderate",3,2))))</f>
        <v>4</v>
      </c>
    </row>
    <row r="22" spans="1:27" ht="92.4" x14ac:dyDescent="0.3">
      <c r="A22" s="94" t="s">
        <v>1857</v>
      </c>
      <c r="B22" s="95" t="s">
        <v>1161</v>
      </c>
      <c r="C22" s="99" t="s">
        <v>1162</v>
      </c>
      <c r="D22" s="94" t="s">
        <v>916</v>
      </c>
      <c r="E22" s="91" t="s">
        <v>101</v>
      </c>
      <c r="F22" s="91" t="s">
        <v>102</v>
      </c>
      <c r="G22" s="91" t="s">
        <v>105</v>
      </c>
      <c r="H22" s="93" t="s">
        <v>1052</v>
      </c>
      <c r="I22" s="91"/>
      <c r="J22" s="102"/>
      <c r="K22" s="93" t="s">
        <v>1080</v>
      </c>
      <c r="L22" s="91" t="s">
        <v>1046</v>
      </c>
      <c r="M22" s="191" t="s">
        <v>2238</v>
      </c>
      <c r="N22" s="205" t="s">
        <v>2253</v>
      </c>
      <c r="O22" s="255"/>
      <c r="P22" s="91">
        <v>1.2</v>
      </c>
      <c r="Q22" s="91" t="s">
        <v>100</v>
      </c>
      <c r="R22" s="91" t="s">
        <v>103</v>
      </c>
      <c r="S22" s="91" t="s">
        <v>104</v>
      </c>
      <c r="AA22" s="253">
        <f>IF(OR(J22="Fail",ISBLANK(J22)),INDEX('Issue Code Table'!C:C,MATCH(N:N,'Issue Code Table'!A:A,0)),IF(M22="Critical",6,IF(M22="Significant",5,IF(M22="Moderate",3,2))))</f>
        <v>5</v>
      </c>
    </row>
    <row r="23" spans="1:27" ht="240.75" customHeight="1" x14ac:dyDescent="0.3">
      <c r="A23" s="94" t="s">
        <v>1858</v>
      </c>
      <c r="B23" s="95" t="s">
        <v>1161</v>
      </c>
      <c r="C23" s="99" t="s">
        <v>1162</v>
      </c>
      <c r="D23" s="94" t="s">
        <v>915</v>
      </c>
      <c r="E23" s="91" t="s">
        <v>107</v>
      </c>
      <c r="F23" s="91" t="s">
        <v>108</v>
      </c>
      <c r="G23" s="91" t="s">
        <v>111</v>
      </c>
      <c r="H23" s="93" t="s">
        <v>1053</v>
      </c>
      <c r="I23" s="91"/>
      <c r="J23" s="102"/>
      <c r="K23" s="92" t="s">
        <v>1081</v>
      </c>
      <c r="L23" s="92" t="s">
        <v>1046</v>
      </c>
      <c r="M23" s="191" t="s">
        <v>2238</v>
      </c>
      <c r="N23" s="205" t="s">
        <v>2253</v>
      </c>
      <c r="O23" s="255"/>
      <c r="P23" s="91">
        <v>1.2</v>
      </c>
      <c r="Q23" s="91" t="s">
        <v>106</v>
      </c>
      <c r="R23" s="91" t="s">
        <v>109</v>
      </c>
      <c r="S23" s="91" t="s">
        <v>110</v>
      </c>
      <c r="AA23" s="253">
        <f>IF(OR(J23="Fail",ISBLANK(J23)),INDEX('Issue Code Table'!C:C,MATCH(N:N,'Issue Code Table'!A:A,0)),IF(M23="Critical",6,IF(M23="Significant",5,IF(M23="Moderate",3,2))))</f>
        <v>5</v>
      </c>
    </row>
    <row r="24" spans="1:27" ht="138" customHeight="1" x14ac:dyDescent="0.3">
      <c r="A24" s="94" t="s">
        <v>1859</v>
      </c>
      <c r="B24" s="94" t="s">
        <v>1163</v>
      </c>
      <c r="C24" s="99" t="s">
        <v>1164</v>
      </c>
      <c r="D24" s="94" t="s">
        <v>915</v>
      </c>
      <c r="E24" s="91" t="s">
        <v>113</v>
      </c>
      <c r="F24" s="91" t="s">
        <v>114</v>
      </c>
      <c r="G24" s="91" t="s">
        <v>117</v>
      </c>
      <c r="H24" s="92" t="s">
        <v>1327</v>
      </c>
      <c r="I24" s="91"/>
      <c r="J24" s="102"/>
      <c r="K24" s="92" t="s">
        <v>1082</v>
      </c>
      <c r="L24" s="91"/>
      <c r="M24" s="191" t="s">
        <v>2238</v>
      </c>
      <c r="N24" s="205" t="s">
        <v>2249</v>
      </c>
      <c r="O24" s="255"/>
      <c r="P24" s="91">
        <v>1.5</v>
      </c>
      <c r="Q24" s="91" t="s">
        <v>112</v>
      </c>
      <c r="R24" s="91" t="s">
        <v>115</v>
      </c>
      <c r="S24" s="92" t="s">
        <v>116</v>
      </c>
      <c r="AA24" s="253">
        <f>IF(OR(J24="Fail",ISBLANK(J24)),INDEX('Issue Code Table'!C:C,MATCH(N:N,'Issue Code Table'!A:A,0)),IF(M24="Critical",6,IF(M24="Significant",5,IF(M24="Moderate",3,2))))</f>
        <v>5</v>
      </c>
    </row>
    <row r="25" spans="1:27" ht="118.8" x14ac:dyDescent="0.3">
      <c r="A25" s="94" t="s">
        <v>1860</v>
      </c>
      <c r="B25" s="94" t="s">
        <v>1165</v>
      </c>
      <c r="C25" s="99" t="s">
        <v>1166</v>
      </c>
      <c r="D25" s="94" t="s">
        <v>915</v>
      </c>
      <c r="E25" s="91" t="s">
        <v>119</v>
      </c>
      <c r="F25" s="91" t="s">
        <v>120</v>
      </c>
      <c r="G25" s="91" t="s">
        <v>123</v>
      </c>
      <c r="H25" s="92" t="s">
        <v>1328</v>
      </c>
      <c r="I25" s="91"/>
      <c r="J25" s="102"/>
      <c r="K25" s="92" t="s">
        <v>1083</v>
      </c>
      <c r="L25" s="91"/>
      <c r="M25" s="197" t="s">
        <v>2237</v>
      </c>
      <c r="N25" s="205" t="s">
        <v>2261</v>
      </c>
      <c r="O25" s="255"/>
      <c r="P25" s="91">
        <v>1.5</v>
      </c>
      <c r="Q25" s="91" t="s">
        <v>118</v>
      </c>
      <c r="R25" s="91" t="s">
        <v>121</v>
      </c>
      <c r="S25" s="92" t="s">
        <v>122</v>
      </c>
      <c r="AA25" s="253">
        <f>IF(OR(J25="Fail",ISBLANK(J25)),INDEX('Issue Code Table'!C:C,MATCH(N:N,'Issue Code Table'!A:A,0)),IF(M25="Critical",6,IF(M25="Significant",5,IF(M25="Moderate",3,2))))</f>
        <v>5</v>
      </c>
    </row>
    <row r="26" spans="1:27" ht="171.75" customHeight="1" x14ac:dyDescent="0.3">
      <c r="A26" s="94" t="s">
        <v>1861</v>
      </c>
      <c r="B26" s="94" t="s">
        <v>1060</v>
      </c>
      <c r="C26" s="99" t="s">
        <v>1167</v>
      </c>
      <c r="D26" s="94" t="s">
        <v>915</v>
      </c>
      <c r="E26" s="91" t="s">
        <v>125</v>
      </c>
      <c r="F26" s="91" t="s">
        <v>126</v>
      </c>
      <c r="G26" s="91" t="s">
        <v>129</v>
      </c>
      <c r="H26" s="92" t="s">
        <v>1330</v>
      </c>
      <c r="I26" s="91"/>
      <c r="J26" s="102"/>
      <c r="K26" s="92" t="s">
        <v>1084</v>
      </c>
      <c r="L26" s="91"/>
      <c r="M26" s="197" t="s">
        <v>2238</v>
      </c>
      <c r="N26" s="205" t="s">
        <v>2255</v>
      </c>
      <c r="O26" s="255"/>
      <c r="P26" s="91">
        <v>1.5</v>
      </c>
      <c r="Q26" s="91" t="s">
        <v>124</v>
      </c>
      <c r="R26" s="91" t="s">
        <v>127</v>
      </c>
      <c r="S26" s="91" t="s">
        <v>128</v>
      </c>
      <c r="AA26" s="253">
        <f>IF(OR(J26="Fail",ISBLANK(J26)),INDEX('Issue Code Table'!C:C,MATCH(N:N,'Issue Code Table'!A:A,0)),IF(M26="Critical",6,IF(M26="Significant",5,IF(M26="Moderate",3,2))))</f>
        <v>7</v>
      </c>
    </row>
    <row r="27" spans="1:27" ht="87.75" customHeight="1" x14ac:dyDescent="0.3">
      <c r="A27" s="94" t="s">
        <v>1862</v>
      </c>
      <c r="B27" s="94" t="s">
        <v>1060</v>
      </c>
      <c r="C27" s="99" t="s">
        <v>1167</v>
      </c>
      <c r="D27" s="94" t="s">
        <v>915</v>
      </c>
      <c r="E27" s="91" t="s">
        <v>131</v>
      </c>
      <c r="F27" s="91" t="s">
        <v>132</v>
      </c>
      <c r="G27" s="91" t="s">
        <v>135</v>
      </c>
      <c r="H27" s="92" t="s">
        <v>1706</v>
      </c>
      <c r="I27" s="91"/>
      <c r="J27" s="102"/>
      <c r="K27" s="92" t="s">
        <v>1085</v>
      </c>
      <c r="L27" s="91"/>
      <c r="M27" s="197" t="s">
        <v>2238</v>
      </c>
      <c r="N27" s="205" t="s">
        <v>2255</v>
      </c>
      <c r="O27" s="255"/>
      <c r="P27" s="91">
        <v>1.5</v>
      </c>
      <c r="Q27" s="91" t="s">
        <v>130</v>
      </c>
      <c r="R27" s="91" t="s">
        <v>133</v>
      </c>
      <c r="S27" s="91" t="s">
        <v>134</v>
      </c>
      <c r="AA27" s="253">
        <f>IF(OR(J27="Fail",ISBLANK(J27)),INDEX('Issue Code Table'!C:C,MATCH(N:N,'Issue Code Table'!A:A,0)),IF(M27="Critical",6,IF(M27="Significant",5,IF(M27="Moderate",3,2))))</f>
        <v>7</v>
      </c>
    </row>
    <row r="28" spans="1:27" ht="110.25" customHeight="1" x14ac:dyDescent="0.3">
      <c r="A28" s="94" t="s">
        <v>1863</v>
      </c>
      <c r="B28" s="94" t="s">
        <v>1168</v>
      </c>
      <c r="C28" s="99" t="s">
        <v>1169</v>
      </c>
      <c r="D28" s="94" t="s">
        <v>915</v>
      </c>
      <c r="E28" s="91" t="s">
        <v>137</v>
      </c>
      <c r="F28" s="91" t="s">
        <v>138</v>
      </c>
      <c r="G28" s="92" t="s">
        <v>141</v>
      </c>
      <c r="H28" s="92" t="s">
        <v>1707</v>
      </c>
      <c r="I28" s="91"/>
      <c r="J28" s="102"/>
      <c r="K28" s="92" t="s">
        <v>1086</v>
      </c>
      <c r="L28" s="91"/>
      <c r="M28" s="197" t="s">
        <v>2237</v>
      </c>
      <c r="N28" s="205" t="s">
        <v>2262</v>
      </c>
      <c r="O28" s="255"/>
      <c r="P28" s="91">
        <v>1.5</v>
      </c>
      <c r="Q28" s="91" t="s">
        <v>136</v>
      </c>
      <c r="R28" s="91" t="s">
        <v>139</v>
      </c>
      <c r="S28" s="91" t="s">
        <v>140</v>
      </c>
      <c r="AA28" s="253">
        <f>IF(OR(J28="Fail",ISBLANK(J28)),INDEX('Issue Code Table'!C:C,MATCH(N:N,'Issue Code Table'!A:A,0)),IF(M28="Critical",6,IF(M28="Significant",5,IF(M28="Moderate",3,2))))</f>
        <v>4</v>
      </c>
    </row>
    <row r="29" spans="1:27" ht="126.75" customHeight="1" x14ac:dyDescent="0.3">
      <c r="A29" s="94" t="s">
        <v>1864</v>
      </c>
      <c r="B29" s="95" t="s">
        <v>1170</v>
      </c>
      <c r="C29" s="99" t="s">
        <v>1171</v>
      </c>
      <c r="D29" s="94" t="s">
        <v>915</v>
      </c>
      <c r="E29" s="91" t="s">
        <v>143</v>
      </c>
      <c r="F29" s="91" t="s">
        <v>144</v>
      </c>
      <c r="G29" s="91" t="s">
        <v>147</v>
      </c>
      <c r="H29" s="92" t="s">
        <v>1331</v>
      </c>
      <c r="I29" s="91"/>
      <c r="J29" s="102"/>
      <c r="K29" s="92" t="s">
        <v>1087</v>
      </c>
      <c r="L29" s="91"/>
      <c r="M29" s="191" t="s">
        <v>2238</v>
      </c>
      <c r="N29" s="205" t="s">
        <v>2249</v>
      </c>
      <c r="O29" s="255"/>
      <c r="P29" s="91">
        <v>1.6</v>
      </c>
      <c r="Q29" s="91" t="s">
        <v>142</v>
      </c>
      <c r="R29" s="91" t="s">
        <v>145</v>
      </c>
      <c r="S29" s="91" t="s">
        <v>146</v>
      </c>
      <c r="AA29" s="253">
        <f>IF(OR(J29="Fail",ISBLANK(J29)),INDEX('Issue Code Table'!C:C,MATCH(N:N,'Issue Code Table'!A:A,0)),IF(M29="Critical",6,IF(M29="Significant",5,IF(M29="Moderate",3,2))))</f>
        <v>5</v>
      </c>
    </row>
    <row r="30" spans="1:27" ht="79.2" x14ac:dyDescent="0.3">
      <c r="A30" s="94" t="s">
        <v>1865</v>
      </c>
      <c r="B30" s="94" t="s">
        <v>1165</v>
      </c>
      <c r="C30" s="99" t="s">
        <v>1172</v>
      </c>
      <c r="D30" s="94" t="s">
        <v>915</v>
      </c>
      <c r="E30" s="91" t="s">
        <v>149</v>
      </c>
      <c r="F30" s="91" t="s">
        <v>150</v>
      </c>
      <c r="G30" s="92" t="s">
        <v>153</v>
      </c>
      <c r="H30" s="92" t="s">
        <v>1344</v>
      </c>
      <c r="I30" s="91"/>
      <c r="J30" s="102"/>
      <c r="K30" s="92" t="s">
        <v>1088</v>
      </c>
      <c r="L30" s="91"/>
      <c r="M30" s="191" t="s">
        <v>2238</v>
      </c>
      <c r="N30" s="205" t="s">
        <v>2249</v>
      </c>
      <c r="O30" s="255"/>
      <c r="P30" s="91">
        <v>1.6</v>
      </c>
      <c r="Q30" s="91" t="s">
        <v>148</v>
      </c>
      <c r="R30" s="91" t="s">
        <v>151</v>
      </c>
      <c r="S30" s="91" t="s">
        <v>152</v>
      </c>
      <c r="AA30" s="253">
        <f>IF(OR(J30="Fail",ISBLANK(J30)),INDEX('Issue Code Table'!C:C,MATCH(N:N,'Issue Code Table'!A:A,0)),IF(M30="Critical",6,IF(M30="Significant",5,IF(M30="Moderate",3,2))))</f>
        <v>5</v>
      </c>
    </row>
    <row r="31" spans="1:27" ht="66" x14ac:dyDescent="0.3">
      <c r="A31" s="94" t="s">
        <v>1866</v>
      </c>
      <c r="B31" s="95" t="s">
        <v>1173</v>
      </c>
      <c r="C31" s="99" t="s">
        <v>1174</v>
      </c>
      <c r="D31" s="94" t="s">
        <v>915</v>
      </c>
      <c r="E31" s="91" t="s">
        <v>155</v>
      </c>
      <c r="F31" s="91" t="s">
        <v>156</v>
      </c>
      <c r="G31" s="92" t="s">
        <v>159</v>
      </c>
      <c r="H31" s="92" t="s">
        <v>1345</v>
      </c>
      <c r="I31" s="91"/>
      <c r="J31" s="102"/>
      <c r="K31" s="92" t="s">
        <v>1089</v>
      </c>
      <c r="L31" s="91"/>
      <c r="M31" s="191" t="s">
        <v>2238</v>
      </c>
      <c r="N31" s="205" t="s">
        <v>2249</v>
      </c>
      <c r="O31" s="255"/>
      <c r="P31" s="91">
        <v>1.6</v>
      </c>
      <c r="Q31" s="91" t="s">
        <v>154</v>
      </c>
      <c r="R31" s="91" t="s">
        <v>157</v>
      </c>
      <c r="S31" s="92" t="s">
        <v>158</v>
      </c>
      <c r="AA31" s="253">
        <f>IF(OR(J31="Fail",ISBLANK(J31)),INDEX('Issue Code Table'!C:C,MATCH(N:N,'Issue Code Table'!A:A,0)),IF(M31="Critical",6,IF(M31="Significant",5,IF(M31="Moderate",3,2))))</f>
        <v>5</v>
      </c>
    </row>
    <row r="32" spans="1:27" ht="186" customHeight="1" x14ac:dyDescent="0.3">
      <c r="A32" s="94" t="s">
        <v>1867</v>
      </c>
      <c r="B32" s="95" t="s">
        <v>1161</v>
      </c>
      <c r="C32" s="99" t="s">
        <v>1162</v>
      </c>
      <c r="D32" s="94" t="s">
        <v>915</v>
      </c>
      <c r="E32" s="91" t="s">
        <v>160</v>
      </c>
      <c r="F32" s="121" t="s">
        <v>2008</v>
      </c>
      <c r="G32" s="217" t="s">
        <v>162</v>
      </c>
      <c r="H32" s="121" t="s">
        <v>2009</v>
      </c>
      <c r="I32" s="217"/>
      <c r="J32" s="124"/>
      <c r="K32" s="121" t="s">
        <v>2010</v>
      </c>
      <c r="L32" s="217"/>
      <c r="M32" s="191" t="s">
        <v>2238</v>
      </c>
      <c r="N32" s="205" t="s">
        <v>2253</v>
      </c>
      <c r="O32" s="255"/>
      <c r="P32" s="217">
        <v>1</v>
      </c>
      <c r="Q32" s="217">
        <v>1.7</v>
      </c>
      <c r="R32" s="121" t="s">
        <v>2011</v>
      </c>
      <c r="S32" s="91" t="s">
        <v>161</v>
      </c>
      <c r="AA32" s="253">
        <f>IF(OR(J32="Fail",ISBLANK(J32)),INDEX('Issue Code Table'!C:C,MATCH(N:N,'Issue Code Table'!A:A,0)),IF(M32="Critical",6,IF(M32="Significant",5,IF(M32="Moderate",3,2))))</f>
        <v>5</v>
      </c>
    </row>
    <row r="33" spans="1:27" ht="92.4" x14ac:dyDescent="0.3">
      <c r="A33" s="94" t="s">
        <v>1868</v>
      </c>
      <c r="B33" s="94" t="s">
        <v>1024</v>
      </c>
      <c r="C33" s="99" t="s">
        <v>1025</v>
      </c>
      <c r="D33" s="94" t="s">
        <v>915</v>
      </c>
      <c r="E33" s="91" t="s">
        <v>164</v>
      </c>
      <c r="F33" s="217" t="s">
        <v>165</v>
      </c>
      <c r="G33" s="121" t="s">
        <v>167</v>
      </c>
      <c r="H33" s="121" t="s">
        <v>1346</v>
      </c>
      <c r="I33" s="217"/>
      <c r="J33" s="124"/>
      <c r="K33" s="121" t="s">
        <v>1090</v>
      </c>
      <c r="L33" s="217"/>
      <c r="M33" s="191" t="s">
        <v>2238</v>
      </c>
      <c r="N33" s="205" t="s">
        <v>2249</v>
      </c>
      <c r="O33" s="255"/>
      <c r="P33" s="217">
        <v>2.1</v>
      </c>
      <c r="Q33" s="217" t="s">
        <v>163</v>
      </c>
      <c r="R33" s="121" t="s">
        <v>2012</v>
      </c>
      <c r="S33" s="91" t="s">
        <v>166</v>
      </c>
      <c r="AA33" s="253">
        <f>IF(OR(J33="Fail",ISBLANK(J33)),INDEX('Issue Code Table'!C:C,MATCH(N:N,'Issue Code Table'!A:A,0)),IF(M33="Critical",6,IF(M33="Significant",5,IF(M33="Moderate",3,2))))</f>
        <v>5</v>
      </c>
    </row>
    <row r="34" spans="1:27" ht="79.2" x14ac:dyDescent="0.3">
      <c r="A34" s="94" t="s">
        <v>1869</v>
      </c>
      <c r="B34" s="94" t="s">
        <v>1024</v>
      </c>
      <c r="C34" s="99" t="s">
        <v>1025</v>
      </c>
      <c r="D34" s="94" t="s">
        <v>915</v>
      </c>
      <c r="E34" s="91" t="s">
        <v>169</v>
      </c>
      <c r="F34" s="217" t="s">
        <v>170</v>
      </c>
      <c r="G34" s="121" t="s">
        <v>172</v>
      </c>
      <c r="H34" s="121" t="s">
        <v>1347</v>
      </c>
      <c r="I34" s="217"/>
      <c r="J34" s="124"/>
      <c r="K34" s="121" t="s">
        <v>1091</v>
      </c>
      <c r="L34" s="217"/>
      <c r="M34" s="191" t="s">
        <v>2238</v>
      </c>
      <c r="N34" s="205" t="s">
        <v>2249</v>
      </c>
      <c r="O34" s="255"/>
      <c r="P34" s="217">
        <v>2.1</v>
      </c>
      <c r="Q34" s="217" t="s">
        <v>168</v>
      </c>
      <c r="R34" s="121" t="s">
        <v>2013</v>
      </c>
      <c r="S34" s="91" t="s">
        <v>171</v>
      </c>
      <c r="AA34" s="253">
        <f>IF(OR(J34="Fail",ISBLANK(J34)),INDEX('Issue Code Table'!C:C,MATCH(N:N,'Issue Code Table'!A:A,0)),IF(M34="Critical",6,IF(M34="Significant",5,IF(M34="Moderate",3,2))))</f>
        <v>5</v>
      </c>
    </row>
    <row r="35" spans="1:27" ht="84.75" customHeight="1" x14ac:dyDescent="0.3">
      <c r="A35" s="94" t="s">
        <v>1870</v>
      </c>
      <c r="B35" s="94" t="s">
        <v>1024</v>
      </c>
      <c r="C35" s="99" t="s">
        <v>1025</v>
      </c>
      <c r="D35" s="94" t="s">
        <v>915</v>
      </c>
      <c r="E35" s="91" t="s">
        <v>174</v>
      </c>
      <c r="F35" s="91" t="s">
        <v>175</v>
      </c>
      <c r="G35" s="92" t="s">
        <v>178</v>
      </c>
      <c r="H35" s="92" t="s">
        <v>1348</v>
      </c>
      <c r="I35" s="91"/>
      <c r="J35" s="102"/>
      <c r="K35" s="92" t="s">
        <v>1092</v>
      </c>
      <c r="L35" s="91"/>
      <c r="M35" s="191" t="s">
        <v>2238</v>
      </c>
      <c r="N35" s="205" t="s">
        <v>2249</v>
      </c>
      <c r="O35" s="255"/>
      <c r="P35" s="91">
        <v>2.1</v>
      </c>
      <c r="Q35" s="91" t="s">
        <v>173</v>
      </c>
      <c r="R35" s="91" t="s">
        <v>176</v>
      </c>
      <c r="S35" s="91" t="s">
        <v>177</v>
      </c>
      <c r="AA35" s="253">
        <f>IF(OR(J35="Fail",ISBLANK(J35)),INDEX('Issue Code Table'!C:C,MATCH(N:N,'Issue Code Table'!A:A,0)),IF(M35="Critical",6,IF(M35="Significant",5,IF(M35="Moderate",3,2))))</f>
        <v>5</v>
      </c>
    </row>
    <row r="36" spans="1:27" ht="118.8" x14ac:dyDescent="0.3">
      <c r="A36" s="94" t="s">
        <v>1871</v>
      </c>
      <c r="B36" s="94" t="s">
        <v>1024</v>
      </c>
      <c r="C36" s="99" t="s">
        <v>1025</v>
      </c>
      <c r="D36" s="94" t="s">
        <v>915</v>
      </c>
      <c r="E36" s="91" t="s">
        <v>180</v>
      </c>
      <c r="F36" s="91" t="s">
        <v>181</v>
      </c>
      <c r="G36" s="91" t="s">
        <v>184</v>
      </c>
      <c r="H36" s="92" t="s">
        <v>1349</v>
      </c>
      <c r="I36" s="91"/>
      <c r="J36" s="102"/>
      <c r="K36" s="92" t="s">
        <v>1093</v>
      </c>
      <c r="L36" s="91"/>
      <c r="M36" s="191" t="s">
        <v>2238</v>
      </c>
      <c r="N36" s="205" t="s">
        <v>2249</v>
      </c>
      <c r="O36" s="255"/>
      <c r="P36" s="91">
        <v>2.1</v>
      </c>
      <c r="Q36" s="91" t="s">
        <v>179</v>
      </c>
      <c r="R36" s="91" t="s">
        <v>182</v>
      </c>
      <c r="S36" s="91" t="s">
        <v>183</v>
      </c>
      <c r="AA36" s="253">
        <f>IF(OR(J36="Fail",ISBLANK(J36)),INDEX('Issue Code Table'!C:C,MATCH(N:N,'Issue Code Table'!A:A,0)),IF(M36="Critical",6,IF(M36="Significant",5,IF(M36="Moderate",3,2))))</f>
        <v>5</v>
      </c>
    </row>
    <row r="37" spans="1:27" ht="92.4" x14ac:dyDescent="0.3">
      <c r="A37" s="94" t="s">
        <v>1872</v>
      </c>
      <c r="B37" s="94" t="s">
        <v>1024</v>
      </c>
      <c r="C37" s="99" t="s">
        <v>1025</v>
      </c>
      <c r="D37" s="94" t="s">
        <v>915</v>
      </c>
      <c r="E37" s="91" t="s">
        <v>186</v>
      </c>
      <c r="F37" s="91" t="s">
        <v>187</v>
      </c>
      <c r="G37" s="91" t="s">
        <v>190</v>
      </c>
      <c r="H37" s="92" t="s">
        <v>1350</v>
      </c>
      <c r="I37" s="91"/>
      <c r="J37" s="102"/>
      <c r="K37" s="92" t="s">
        <v>1094</v>
      </c>
      <c r="L37" s="91"/>
      <c r="M37" s="191" t="s">
        <v>2238</v>
      </c>
      <c r="N37" s="205" t="s">
        <v>2249</v>
      </c>
      <c r="O37" s="255"/>
      <c r="P37" s="91">
        <v>2.1</v>
      </c>
      <c r="Q37" s="91" t="s">
        <v>185</v>
      </c>
      <c r="R37" s="91" t="s">
        <v>188</v>
      </c>
      <c r="S37" s="91" t="s">
        <v>189</v>
      </c>
      <c r="AA37" s="253">
        <f>IF(OR(J37="Fail",ISBLANK(J37)),INDEX('Issue Code Table'!C:C,MATCH(N:N,'Issue Code Table'!A:A,0)),IF(M37="Critical",6,IF(M37="Significant",5,IF(M37="Moderate",3,2))))</f>
        <v>5</v>
      </c>
    </row>
    <row r="38" spans="1:27" ht="92.4" x14ac:dyDescent="0.3">
      <c r="A38" s="94" t="s">
        <v>1873</v>
      </c>
      <c r="B38" s="94" t="s">
        <v>1024</v>
      </c>
      <c r="C38" s="99" t="s">
        <v>1025</v>
      </c>
      <c r="D38" s="94" t="s">
        <v>915</v>
      </c>
      <c r="E38" s="91" t="s">
        <v>192</v>
      </c>
      <c r="F38" s="91" t="s">
        <v>193</v>
      </c>
      <c r="G38" s="91" t="s">
        <v>196</v>
      </c>
      <c r="H38" s="92" t="s">
        <v>1351</v>
      </c>
      <c r="I38" s="91"/>
      <c r="J38" s="102"/>
      <c r="K38" s="92" t="s">
        <v>1095</v>
      </c>
      <c r="L38" s="91"/>
      <c r="M38" s="191" t="s">
        <v>2238</v>
      </c>
      <c r="N38" s="205" t="s">
        <v>2249</v>
      </c>
      <c r="O38" s="255"/>
      <c r="P38" s="91">
        <v>2.1</v>
      </c>
      <c r="Q38" s="91" t="s">
        <v>191</v>
      </c>
      <c r="R38" s="91" t="s">
        <v>194</v>
      </c>
      <c r="S38" s="91" t="s">
        <v>195</v>
      </c>
      <c r="AA38" s="253">
        <f>IF(OR(J38="Fail",ISBLANK(J38)),INDEX('Issue Code Table'!C:C,MATCH(N:N,'Issue Code Table'!A:A,0)),IF(M38="Critical",6,IF(M38="Significant",5,IF(M38="Moderate",3,2))))</f>
        <v>5</v>
      </c>
    </row>
    <row r="39" spans="1:27" ht="87.75" customHeight="1" x14ac:dyDescent="0.3">
      <c r="A39" s="94" t="s">
        <v>1874</v>
      </c>
      <c r="B39" s="94" t="s">
        <v>1024</v>
      </c>
      <c r="C39" s="99" t="s">
        <v>1025</v>
      </c>
      <c r="D39" s="94" t="s">
        <v>915</v>
      </c>
      <c r="E39" s="91" t="s">
        <v>198</v>
      </c>
      <c r="F39" s="91" t="s">
        <v>199</v>
      </c>
      <c r="G39" s="91" t="s">
        <v>202</v>
      </c>
      <c r="H39" s="92" t="s">
        <v>1352</v>
      </c>
      <c r="I39" s="91"/>
      <c r="J39" s="102"/>
      <c r="K39" s="92" t="s">
        <v>1096</v>
      </c>
      <c r="L39" s="91"/>
      <c r="M39" s="191" t="s">
        <v>2238</v>
      </c>
      <c r="N39" s="205" t="s">
        <v>2249</v>
      </c>
      <c r="O39" s="255"/>
      <c r="P39" s="91">
        <v>2.1</v>
      </c>
      <c r="Q39" s="91" t="s">
        <v>197</v>
      </c>
      <c r="R39" s="91" t="s">
        <v>200</v>
      </c>
      <c r="S39" s="91" t="s">
        <v>201</v>
      </c>
      <c r="AA39" s="253">
        <f>IF(OR(J39="Fail",ISBLANK(J39)),INDEX('Issue Code Table'!C:C,MATCH(N:N,'Issue Code Table'!A:A,0)),IF(M39="Critical",6,IF(M39="Significant",5,IF(M39="Moderate",3,2))))</f>
        <v>5</v>
      </c>
    </row>
    <row r="40" spans="1:27" ht="79.2" x14ac:dyDescent="0.3">
      <c r="A40" s="94" t="s">
        <v>1875</v>
      </c>
      <c r="B40" s="94" t="s">
        <v>1024</v>
      </c>
      <c r="C40" s="99" t="s">
        <v>1025</v>
      </c>
      <c r="D40" s="94" t="s">
        <v>915</v>
      </c>
      <c r="E40" s="91" t="s">
        <v>204</v>
      </c>
      <c r="F40" s="91" t="s">
        <v>205</v>
      </c>
      <c r="G40" s="91" t="s">
        <v>208</v>
      </c>
      <c r="H40" s="92" t="s">
        <v>1353</v>
      </c>
      <c r="I40" s="91"/>
      <c r="J40" s="102"/>
      <c r="K40" s="92" t="s">
        <v>1097</v>
      </c>
      <c r="L40" s="91"/>
      <c r="M40" s="191" t="s">
        <v>2238</v>
      </c>
      <c r="N40" s="205" t="s">
        <v>2249</v>
      </c>
      <c r="O40" s="255"/>
      <c r="P40" s="91">
        <v>2.1</v>
      </c>
      <c r="Q40" s="91" t="s">
        <v>203</v>
      </c>
      <c r="R40" s="91" t="s">
        <v>206</v>
      </c>
      <c r="S40" s="91" t="s">
        <v>207</v>
      </c>
      <c r="AA40" s="253">
        <f>IF(OR(J40="Fail",ISBLANK(J40)),INDEX('Issue Code Table'!C:C,MATCH(N:N,'Issue Code Table'!A:A,0)),IF(M40="Critical",6,IF(M40="Significant",5,IF(M40="Moderate",3,2))))</f>
        <v>5</v>
      </c>
    </row>
    <row r="41" spans="1:27" ht="113.25" customHeight="1" x14ac:dyDescent="0.3">
      <c r="A41" s="94" t="s">
        <v>1876</v>
      </c>
      <c r="B41" s="94" t="s">
        <v>1024</v>
      </c>
      <c r="C41" s="99" t="s">
        <v>1025</v>
      </c>
      <c r="D41" s="94" t="s">
        <v>915</v>
      </c>
      <c r="E41" s="91" t="s">
        <v>210</v>
      </c>
      <c r="F41" s="91" t="s">
        <v>211</v>
      </c>
      <c r="G41" s="91" t="s">
        <v>214</v>
      </c>
      <c r="H41" s="92" t="s">
        <v>1354</v>
      </c>
      <c r="I41" s="91"/>
      <c r="J41" s="102"/>
      <c r="K41" s="92" t="s">
        <v>1098</v>
      </c>
      <c r="L41" s="91"/>
      <c r="M41" s="191" t="s">
        <v>2238</v>
      </c>
      <c r="N41" s="205" t="s">
        <v>2249</v>
      </c>
      <c r="O41" s="255"/>
      <c r="P41" s="91">
        <v>2.1</v>
      </c>
      <c r="Q41" s="91" t="s">
        <v>209</v>
      </c>
      <c r="R41" s="91" t="s">
        <v>212</v>
      </c>
      <c r="S41" s="91" t="s">
        <v>213</v>
      </c>
      <c r="AA41" s="253">
        <f>IF(OR(J41="Fail",ISBLANK(J41)),INDEX('Issue Code Table'!C:C,MATCH(N:N,'Issue Code Table'!A:A,0)),IF(M41="Critical",6,IF(M41="Significant",5,IF(M41="Moderate",3,2))))</f>
        <v>5</v>
      </c>
    </row>
    <row r="42" spans="1:27" ht="96.75" customHeight="1" x14ac:dyDescent="0.3">
      <c r="A42" s="94" t="s">
        <v>1877</v>
      </c>
      <c r="B42" s="94" t="s">
        <v>1024</v>
      </c>
      <c r="C42" s="99" t="s">
        <v>1025</v>
      </c>
      <c r="D42" s="94" t="s">
        <v>915</v>
      </c>
      <c r="E42" s="91" t="s">
        <v>216</v>
      </c>
      <c r="F42" s="91" t="s">
        <v>217</v>
      </c>
      <c r="G42" s="91" t="s">
        <v>219</v>
      </c>
      <c r="H42" s="92" t="s">
        <v>1355</v>
      </c>
      <c r="I42" s="91"/>
      <c r="J42" s="102"/>
      <c r="K42" s="92" t="s">
        <v>1099</v>
      </c>
      <c r="L42" s="91"/>
      <c r="M42" s="191" t="s">
        <v>2238</v>
      </c>
      <c r="N42" s="205" t="s">
        <v>2249</v>
      </c>
      <c r="O42" s="255"/>
      <c r="P42" s="91">
        <v>2.1</v>
      </c>
      <c r="Q42" s="91" t="s">
        <v>215</v>
      </c>
      <c r="R42" s="91" t="s">
        <v>212</v>
      </c>
      <c r="S42" s="91" t="s">
        <v>218</v>
      </c>
      <c r="AA42" s="253">
        <f>IF(OR(J42="Fail",ISBLANK(J42)),INDEX('Issue Code Table'!C:C,MATCH(N:N,'Issue Code Table'!A:A,0)),IF(M42="Critical",6,IF(M42="Significant",5,IF(M42="Moderate",3,2))))</f>
        <v>5</v>
      </c>
    </row>
    <row r="43" spans="1:27" ht="69" customHeight="1" x14ac:dyDescent="0.3">
      <c r="A43" s="94" t="s">
        <v>1878</v>
      </c>
      <c r="B43" s="94" t="s">
        <v>1024</v>
      </c>
      <c r="C43" s="99" t="s">
        <v>1025</v>
      </c>
      <c r="D43" s="94" t="s">
        <v>915</v>
      </c>
      <c r="E43" s="91" t="s">
        <v>221</v>
      </c>
      <c r="F43" s="91" t="s">
        <v>222</v>
      </c>
      <c r="G43" s="92" t="s">
        <v>225</v>
      </c>
      <c r="H43" s="92" t="s">
        <v>1356</v>
      </c>
      <c r="I43" s="91"/>
      <c r="J43" s="102"/>
      <c r="K43" s="92" t="s">
        <v>1100</v>
      </c>
      <c r="L43" s="91"/>
      <c r="M43" s="191" t="s">
        <v>2238</v>
      </c>
      <c r="N43" s="205" t="s">
        <v>2249</v>
      </c>
      <c r="O43" s="255"/>
      <c r="P43" s="91">
        <v>2.1</v>
      </c>
      <c r="Q43" s="91" t="s">
        <v>220</v>
      </c>
      <c r="R43" s="91" t="s">
        <v>223</v>
      </c>
      <c r="S43" s="91" t="s">
        <v>224</v>
      </c>
      <c r="AA43" s="253">
        <f>IF(OR(J43="Fail",ISBLANK(J43)),INDEX('Issue Code Table'!C:C,MATCH(N:N,'Issue Code Table'!A:A,0)),IF(M43="Critical",6,IF(M43="Significant",5,IF(M43="Moderate",3,2))))</f>
        <v>5</v>
      </c>
    </row>
    <row r="44" spans="1:27" ht="79.2" x14ac:dyDescent="0.3">
      <c r="A44" s="94" t="s">
        <v>1879</v>
      </c>
      <c r="B44" s="94" t="s">
        <v>1024</v>
      </c>
      <c r="C44" s="99" t="s">
        <v>1025</v>
      </c>
      <c r="D44" s="94" t="s">
        <v>915</v>
      </c>
      <c r="E44" s="91" t="s">
        <v>227</v>
      </c>
      <c r="F44" s="91" t="s">
        <v>228</v>
      </c>
      <c r="G44" s="92" t="s">
        <v>230</v>
      </c>
      <c r="H44" s="92" t="s">
        <v>1357</v>
      </c>
      <c r="I44" s="91"/>
      <c r="J44" s="102"/>
      <c r="K44" s="92" t="s">
        <v>1101</v>
      </c>
      <c r="L44" s="91"/>
      <c r="M44" s="191" t="s">
        <v>2238</v>
      </c>
      <c r="N44" s="205" t="s">
        <v>2249</v>
      </c>
      <c r="O44" s="255"/>
      <c r="P44" s="91">
        <v>2.1</v>
      </c>
      <c r="Q44" s="91" t="s">
        <v>226</v>
      </c>
      <c r="R44" s="91" t="s">
        <v>223</v>
      </c>
      <c r="S44" s="91" t="s">
        <v>229</v>
      </c>
      <c r="AA44" s="253">
        <f>IF(OR(J44="Fail",ISBLANK(J44)),INDEX('Issue Code Table'!C:C,MATCH(N:N,'Issue Code Table'!A:A,0)),IF(M44="Critical",6,IF(M44="Significant",5,IF(M44="Moderate",3,2))))</f>
        <v>5</v>
      </c>
    </row>
    <row r="45" spans="1:27" ht="79.2" x14ac:dyDescent="0.3">
      <c r="A45" s="94" t="s">
        <v>1880</v>
      </c>
      <c r="B45" s="94" t="s">
        <v>1024</v>
      </c>
      <c r="C45" s="99" t="s">
        <v>1025</v>
      </c>
      <c r="D45" s="94" t="s">
        <v>915</v>
      </c>
      <c r="E45" s="91" t="s">
        <v>232</v>
      </c>
      <c r="F45" s="91" t="s">
        <v>233</v>
      </c>
      <c r="G45" s="92" t="s">
        <v>235</v>
      </c>
      <c r="H45" s="92" t="s">
        <v>1358</v>
      </c>
      <c r="I45" s="91"/>
      <c r="J45" s="102"/>
      <c r="K45" s="92" t="s">
        <v>1106</v>
      </c>
      <c r="L45" s="91"/>
      <c r="M45" s="191" t="s">
        <v>2238</v>
      </c>
      <c r="N45" s="205" t="s">
        <v>2249</v>
      </c>
      <c r="O45" s="255"/>
      <c r="P45" s="91">
        <v>2.1</v>
      </c>
      <c r="Q45" s="91" t="s">
        <v>231</v>
      </c>
      <c r="R45" s="91" t="s">
        <v>223</v>
      </c>
      <c r="S45" s="91" t="s">
        <v>234</v>
      </c>
      <c r="AA45" s="253">
        <f>IF(OR(J45="Fail",ISBLANK(J45)),INDEX('Issue Code Table'!C:C,MATCH(N:N,'Issue Code Table'!A:A,0)),IF(M45="Critical",6,IF(M45="Significant",5,IF(M45="Moderate",3,2))))</f>
        <v>5</v>
      </c>
    </row>
    <row r="46" spans="1:27" ht="79.2" x14ac:dyDescent="0.3">
      <c r="A46" s="94" t="s">
        <v>1881</v>
      </c>
      <c r="B46" s="94" t="s">
        <v>1024</v>
      </c>
      <c r="C46" s="99" t="s">
        <v>1025</v>
      </c>
      <c r="D46" s="94" t="s">
        <v>915</v>
      </c>
      <c r="E46" s="91" t="s">
        <v>237</v>
      </c>
      <c r="F46" s="91" t="s">
        <v>238</v>
      </c>
      <c r="G46" s="92" t="s">
        <v>240</v>
      </c>
      <c r="H46" s="92" t="s">
        <v>1359</v>
      </c>
      <c r="I46" s="91"/>
      <c r="J46" s="102"/>
      <c r="K46" s="92" t="s">
        <v>1102</v>
      </c>
      <c r="L46" s="91"/>
      <c r="M46" s="191" t="s">
        <v>2238</v>
      </c>
      <c r="N46" s="205" t="s">
        <v>2249</v>
      </c>
      <c r="O46" s="255"/>
      <c r="P46" s="91">
        <v>2.1</v>
      </c>
      <c r="Q46" s="91" t="s">
        <v>236</v>
      </c>
      <c r="R46" s="91" t="s">
        <v>223</v>
      </c>
      <c r="S46" s="91" t="s">
        <v>239</v>
      </c>
      <c r="AA46" s="253">
        <f>IF(OR(J46="Fail",ISBLANK(J46)),INDEX('Issue Code Table'!C:C,MATCH(N:N,'Issue Code Table'!A:A,0)),IF(M46="Critical",6,IF(M46="Significant",5,IF(M46="Moderate",3,2))))</f>
        <v>5</v>
      </c>
    </row>
    <row r="47" spans="1:27" ht="79.2" x14ac:dyDescent="0.3">
      <c r="A47" s="94" t="s">
        <v>1882</v>
      </c>
      <c r="B47" s="94" t="s">
        <v>1024</v>
      </c>
      <c r="C47" s="99" t="s">
        <v>1025</v>
      </c>
      <c r="D47" s="94" t="s">
        <v>915</v>
      </c>
      <c r="E47" s="91" t="s">
        <v>242</v>
      </c>
      <c r="F47" s="91" t="s">
        <v>243</v>
      </c>
      <c r="G47" s="92" t="s">
        <v>245</v>
      </c>
      <c r="H47" s="92" t="s">
        <v>1360</v>
      </c>
      <c r="I47" s="92"/>
      <c r="J47" s="102"/>
      <c r="K47" s="92" t="s">
        <v>1103</v>
      </c>
      <c r="L47" s="91"/>
      <c r="M47" s="191" t="s">
        <v>2238</v>
      </c>
      <c r="N47" s="205" t="s">
        <v>2249</v>
      </c>
      <c r="O47" s="255"/>
      <c r="P47" s="91">
        <v>2.1</v>
      </c>
      <c r="Q47" s="91" t="s">
        <v>241</v>
      </c>
      <c r="R47" s="91" t="s">
        <v>223</v>
      </c>
      <c r="S47" s="91" t="s">
        <v>244</v>
      </c>
      <c r="AA47" s="253">
        <f>IF(OR(J47="Fail",ISBLANK(J47)),INDEX('Issue Code Table'!C:C,MATCH(N:N,'Issue Code Table'!A:A,0)),IF(M47="Critical",6,IF(M47="Significant",5,IF(M47="Moderate",3,2))))</f>
        <v>5</v>
      </c>
    </row>
    <row r="48" spans="1:27" ht="79.2" x14ac:dyDescent="0.3">
      <c r="A48" s="94" t="s">
        <v>1883</v>
      </c>
      <c r="B48" s="94" t="s">
        <v>1024</v>
      </c>
      <c r="C48" s="99" t="s">
        <v>1025</v>
      </c>
      <c r="D48" s="94" t="s">
        <v>915</v>
      </c>
      <c r="E48" s="91" t="s">
        <v>247</v>
      </c>
      <c r="F48" s="91" t="s">
        <v>248</v>
      </c>
      <c r="G48" s="92" t="s">
        <v>250</v>
      </c>
      <c r="H48" s="92" t="s">
        <v>1361</v>
      </c>
      <c r="I48" s="92"/>
      <c r="J48" s="102"/>
      <c r="K48" s="92" t="s">
        <v>1104</v>
      </c>
      <c r="L48" s="91"/>
      <c r="M48" s="191" t="s">
        <v>2238</v>
      </c>
      <c r="N48" s="205" t="s">
        <v>2249</v>
      </c>
      <c r="O48" s="255"/>
      <c r="P48" s="91">
        <v>2.1</v>
      </c>
      <c r="Q48" s="91" t="s">
        <v>246</v>
      </c>
      <c r="R48" s="91" t="s">
        <v>223</v>
      </c>
      <c r="S48" s="91" t="s">
        <v>249</v>
      </c>
      <c r="AA48" s="253">
        <f>IF(OR(J48="Fail",ISBLANK(J48)),INDEX('Issue Code Table'!C:C,MATCH(N:N,'Issue Code Table'!A:A,0)),IF(M48="Critical",6,IF(M48="Significant",5,IF(M48="Moderate",3,2))))</f>
        <v>5</v>
      </c>
    </row>
    <row r="49" spans="1:27" ht="66" x14ac:dyDescent="0.3">
      <c r="A49" s="94" t="s">
        <v>1884</v>
      </c>
      <c r="B49" s="94" t="s">
        <v>1024</v>
      </c>
      <c r="C49" s="99" t="s">
        <v>1025</v>
      </c>
      <c r="D49" s="94" t="s">
        <v>915</v>
      </c>
      <c r="E49" s="91" t="s">
        <v>252</v>
      </c>
      <c r="F49" s="91" t="s">
        <v>253</v>
      </c>
      <c r="G49" s="92" t="s">
        <v>256</v>
      </c>
      <c r="H49" s="92" t="s">
        <v>1362</v>
      </c>
      <c r="I49" s="91"/>
      <c r="J49" s="102"/>
      <c r="K49" s="92" t="s">
        <v>1105</v>
      </c>
      <c r="L49" s="91"/>
      <c r="M49" s="191" t="s">
        <v>2238</v>
      </c>
      <c r="N49" s="205" t="s">
        <v>2249</v>
      </c>
      <c r="O49" s="255"/>
      <c r="P49" s="91">
        <v>2.1</v>
      </c>
      <c r="Q49" s="91" t="s">
        <v>251</v>
      </c>
      <c r="R49" s="91" t="s">
        <v>254</v>
      </c>
      <c r="S49" s="91" t="s">
        <v>255</v>
      </c>
      <c r="AA49" s="253">
        <f>IF(OR(J49="Fail",ISBLANK(J49)),INDEX('Issue Code Table'!C:C,MATCH(N:N,'Issue Code Table'!A:A,0)),IF(M49="Critical",6,IF(M49="Significant",5,IF(M49="Moderate",3,2))))</f>
        <v>5</v>
      </c>
    </row>
    <row r="50" spans="1:27" ht="92.4" x14ac:dyDescent="0.3">
      <c r="A50" s="94" t="s">
        <v>1885</v>
      </c>
      <c r="B50" s="94" t="s">
        <v>1175</v>
      </c>
      <c r="C50" s="99" t="s">
        <v>1176</v>
      </c>
      <c r="D50" s="94" t="s">
        <v>915</v>
      </c>
      <c r="E50" s="91" t="s">
        <v>257</v>
      </c>
      <c r="F50" s="91" t="s">
        <v>258</v>
      </c>
      <c r="G50" s="91" t="s">
        <v>261</v>
      </c>
      <c r="H50" s="92" t="s">
        <v>1363</v>
      </c>
      <c r="I50" s="91"/>
      <c r="J50" s="102"/>
      <c r="K50" s="92" t="s">
        <v>1107</v>
      </c>
      <c r="L50" s="91"/>
      <c r="M50" s="191" t="s">
        <v>2238</v>
      </c>
      <c r="N50" s="205" t="s">
        <v>2249</v>
      </c>
      <c r="O50" s="255"/>
      <c r="P50" s="91">
        <v>3</v>
      </c>
      <c r="Q50" s="91">
        <v>3.1</v>
      </c>
      <c r="R50" s="91" t="s">
        <v>259</v>
      </c>
      <c r="S50" s="92" t="s">
        <v>260</v>
      </c>
      <c r="AA50" s="253">
        <f>IF(OR(J50="Fail",ISBLANK(J50)),INDEX('Issue Code Table'!C:C,MATCH(N:N,'Issue Code Table'!A:A,0)),IF(M50="Critical",6,IF(M50="Significant",5,IF(M50="Moderate",3,2))))</f>
        <v>5</v>
      </c>
    </row>
    <row r="51" spans="1:27" ht="120" customHeight="1" x14ac:dyDescent="0.3">
      <c r="A51" s="94" t="s">
        <v>1886</v>
      </c>
      <c r="B51" s="94" t="s">
        <v>1024</v>
      </c>
      <c r="C51" s="99" t="s">
        <v>1025</v>
      </c>
      <c r="D51" s="94" t="s">
        <v>916</v>
      </c>
      <c r="E51" s="91" t="s">
        <v>262</v>
      </c>
      <c r="F51" s="91" t="s">
        <v>263</v>
      </c>
      <c r="G51" s="91" t="s">
        <v>266</v>
      </c>
      <c r="H51" s="92" t="s">
        <v>1056</v>
      </c>
      <c r="I51" s="91"/>
      <c r="J51" s="102"/>
      <c r="K51" s="92" t="s">
        <v>1108</v>
      </c>
      <c r="L51" s="91" t="s">
        <v>1046</v>
      </c>
      <c r="M51" s="191" t="s">
        <v>2238</v>
      </c>
      <c r="N51" s="205" t="s">
        <v>2249</v>
      </c>
      <c r="O51" s="255"/>
      <c r="P51" s="91">
        <v>3</v>
      </c>
      <c r="Q51" s="91">
        <v>3.2</v>
      </c>
      <c r="R51" s="91" t="s">
        <v>264</v>
      </c>
      <c r="S51" s="91" t="s">
        <v>265</v>
      </c>
      <c r="AA51" s="253">
        <f>IF(OR(J51="Fail",ISBLANK(J51)),INDEX('Issue Code Table'!C:C,MATCH(N:N,'Issue Code Table'!A:A,0)),IF(M51="Critical",6,IF(M51="Significant",5,IF(M51="Moderate",3,2))))</f>
        <v>5</v>
      </c>
    </row>
    <row r="52" spans="1:27" ht="145.19999999999999" x14ac:dyDescent="0.3">
      <c r="A52" s="94" t="s">
        <v>1887</v>
      </c>
      <c r="B52" s="94" t="s">
        <v>1024</v>
      </c>
      <c r="C52" s="99" t="s">
        <v>1025</v>
      </c>
      <c r="D52" s="94" t="s">
        <v>915</v>
      </c>
      <c r="E52" s="91" t="s">
        <v>267</v>
      </c>
      <c r="F52" s="91" t="s">
        <v>268</v>
      </c>
      <c r="G52" s="92" t="s">
        <v>271</v>
      </c>
      <c r="H52" s="92" t="s">
        <v>1364</v>
      </c>
      <c r="I52" s="91"/>
      <c r="J52" s="102"/>
      <c r="K52" s="92" t="s">
        <v>1109</v>
      </c>
      <c r="L52" s="91"/>
      <c r="M52" s="191" t="s">
        <v>2238</v>
      </c>
      <c r="N52" s="205" t="s">
        <v>2249</v>
      </c>
      <c r="O52" s="255"/>
      <c r="P52" s="91">
        <v>3</v>
      </c>
      <c r="Q52" s="91">
        <v>3.3</v>
      </c>
      <c r="R52" s="91" t="s">
        <v>269</v>
      </c>
      <c r="S52" s="91" t="s">
        <v>270</v>
      </c>
      <c r="AA52" s="253">
        <f>IF(OR(J52="Fail",ISBLANK(J52)),INDEX('Issue Code Table'!C:C,MATCH(N:N,'Issue Code Table'!A:A,0)),IF(M52="Critical",6,IF(M52="Significant",5,IF(M52="Moderate",3,2))))</f>
        <v>5</v>
      </c>
    </row>
    <row r="53" spans="1:27" ht="92.4" x14ac:dyDescent="0.3">
      <c r="A53" s="94" t="s">
        <v>1888</v>
      </c>
      <c r="B53" s="94" t="s">
        <v>1024</v>
      </c>
      <c r="C53" s="99" t="s">
        <v>1025</v>
      </c>
      <c r="D53" s="94" t="s">
        <v>915</v>
      </c>
      <c r="E53" s="91" t="s">
        <v>272</v>
      </c>
      <c r="F53" s="92" t="s">
        <v>273</v>
      </c>
      <c r="G53" s="92" t="s">
        <v>276</v>
      </c>
      <c r="H53" s="92" t="s">
        <v>1365</v>
      </c>
      <c r="I53" s="91"/>
      <c r="J53" s="102"/>
      <c r="K53" s="92" t="s">
        <v>1110</v>
      </c>
      <c r="L53" s="91"/>
      <c r="M53" s="191" t="s">
        <v>2238</v>
      </c>
      <c r="N53" s="205" t="s">
        <v>2249</v>
      </c>
      <c r="O53" s="255"/>
      <c r="P53" s="91">
        <v>3</v>
      </c>
      <c r="Q53" s="91">
        <v>3.4</v>
      </c>
      <c r="R53" s="91" t="s">
        <v>274</v>
      </c>
      <c r="S53" s="91" t="s">
        <v>275</v>
      </c>
      <c r="AA53" s="253">
        <f>IF(OR(J53="Fail",ISBLANK(J53)),INDEX('Issue Code Table'!C:C,MATCH(N:N,'Issue Code Table'!A:A,0)),IF(M53="Critical",6,IF(M53="Significant",5,IF(M53="Moderate",3,2))))</f>
        <v>5</v>
      </c>
    </row>
    <row r="54" spans="1:27" ht="70.5" customHeight="1" x14ac:dyDescent="0.3">
      <c r="A54" s="94" t="s">
        <v>1889</v>
      </c>
      <c r="B54" s="94" t="s">
        <v>1024</v>
      </c>
      <c r="C54" s="99" t="s">
        <v>1025</v>
      </c>
      <c r="D54" s="94" t="s">
        <v>915</v>
      </c>
      <c r="E54" s="91" t="s">
        <v>277</v>
      </c>
      <c r="F54" s="92" t="s">
        <v>278</v>
      </c>
      <c r="G54" s="92" t="s">
        <v>281</v>
      </c>
      <c r="H54" s="92" t="s">
        <v>1366</v>
      </c>
      <c r="I54" s="91"/>
      <c r="J54" s="102"/>
      <c r="K54" s="92" t="s">
        <v>1111</v>
      </c>
      <c r="L54" s="91"/>
      <c r="M54" s="191" t="s">
        <v>2238</v>
      </c>
      <c r="N54" s="205" t="s">
        <v>2249</v>
      </c>
      <c r="O54" s="255"/>
      <c r="P54" s="91">
        <v>3</v>
      </c>
      <c r="Q54" s="91">
        <v>3.5</v>
      </c>
      <c r="R54" s="91" t="s">
        <v>279</v>
      </c>
      <c r="S54" s="91" t="s">
        <v>280</v>
      </c>
      <c r="AA54" s="253">
        <f>IF(OR(J54="Fail",ISBLANK(J54)),INDEX('Issue Code Table'!C:C,MATCH(N:N,'Issue Code Table'!A:A,0)),IF(M54="Critical",6,IF(M54="Significant",5,IF(M54="Moderate",3,2))))</f>
        <v>5</v>
      </c>
    </row>
    <row r="55" spans="1:27" ht="308.25" customHeight="1" x14ac:dyDescent="0.3">
      <c r="A55" s="94" t="s">
        <v>1890</v>
      </c>
      <c r="B55" s="94" t="s">
        <v>1177</v>
      </c>
      <c r="C55" s="99" t="s">
        <v>1178</v>
      </c>
      <c r="D55" s="94" t="s">
        <v>916</v>
      </c>
      <c r="E55" s="91" t="s">
        <v>282</v>
      </c>
      <c r="F55" s="121" t="s">
        <v>2014</v>
      </c>
      <c r="G55" s="217" t="s">
        <v>284</v>
      </c>
      <c r="H55" s="128" t="s">
        <v>1023</v>
      </c>
      <c r="I55" s="217"/>
      <c r="J55" s="124"/>
      <c r="K55" s="121" t="s">
        <v>1112</v>
      </c>
      <c r="L55" s="128" t="s">
        <v>1256</v>
      </c>
      <c r="M55" s="197" t="s">
        <v>2237</v>
      </c>
      <c r="N55" s="205" t="s">
        <v>2264</v>
      </c>
      <c r="O55" s="255"/>
      <c r="P55" s="217">
        <v>3</v>
      </c>
      <c r="Q55" s="217">
        <v>3.6</v>
      </c>
      <c r="R55" s="217" t="s">
        <v>283</v>
      </c>
      <c r="S55" s="121" t="s">
        <v>2022</v>
      </c>
      <c r="T55" s="218"/>
      <c r="AA55" s="253">
        <f>IF(OR(J55="Fail",ISBLANK(J55)),INDEX('Issue Code Table'!C:C,MATCH(N:N,'Issue Code Table'!A:A,0)),IF(M55="Critical",6,IF(M55="Significant",5,IF(M55="Moderate",3,2))))</f>
        <v>4</v>
      </c>
    </row>
    <row r="56" spans="1:27" ht="178.5" customHeight="1" x14ac:dyDescent="0.3">
      <c r="A56" s="94" t="s">
        <v>1891</v>
      </c>
      <c r="B56" s="122" t="s">
        <v>1024</v>
      </c>
      <c r="C56" s="127" t="s">
        <v>1025</v>
      </c>
      <c r="D56" s="122" t="s">
        <v>916</v>
      </c>
      <c r="E56" s="121" t="s">
        <v>285</v>
      </c>
      <c r="F56" s="121" t="s">
        <v>2015</v>
      </c>
      <c r="G56" s="121" t="s">
        <v>1057</v>
      </c>
      <c r="H56" s="121" t="s">
        <v>1770</v>
      </c>
      <c r="I56" s="217"/>
      <c r="J56" s="124"/>
      <c r="K56" s="121" t="s">
        <v>1113</v>
      </c>
      <c r="L56" s="121" t="s">
        <v>1046</v>
      </c>
      <c r="M56" s="191" t="s">
        <v>2238</v>
      </c>
      <c r="N56" s="205" t="s">
        <v>2249</v>
      </c>
      <c r="O56" s="255"/>
      <c r="P56" s="217">
        <v>3</v>
      </c>
      <c r="Q56" s="217">
        <v>3.7</v>
      </c>
      <c r="R56" s="217" t="s">
        <v>286</v>
      </c>
      <c r="S56" s="217" t="s">
        <v>287</v>
      </c>
      <c r="T56" s="218"/>
      <c r="AA56" s="253">
        <f>IF(OR(J56="Fail",ISBLANK(J56)),INDEX('Issue Code Table'!C:C,MATCH(N:N,'Issue Code Table'!A:A,0)),IF(M56="Critical",6,IF(M56="Significant",5,IF(M56="Moderate",3,2))))</f>
        <v>5</v>
      </c>
    </row>
    <row r="57" spans="1:27" ht="198" x14ac:dyDescent="0.3">
      <c r="A57" s="94" t="s">
        <v>1892</v>
      </c>
      <c r="B57" s="94" t="s">
        <v>1024</v>
      </c>
      <c r="C57" s="99" t="s">
        <v>1025</v>
      </c>
      <c r="D57" s="94" t="s">
        <v>915</v>
      </c>
      <c r="E57" s="91" t="s">
        <v>288</v>
      </c>
      <c r="F57" s="91" t="s">
        <v>289</v>
      </c>
      <c r="G57" s="92" t="s">
        <v>292</v>
      </c>
      <c r="H57" s="92" t="s">
        <v>1367</v>
      </c>
      <c r="I57" s="91"/>
      <c r="J57" s="102"/>
      <c r="K57" s="92" t="s">
        <v>1114</v>
      </c>
      <c r="L57" s="91"/>
      <c r="M57" s="191" t="s">
        <v>2238</v>
      </c>
      <c r="N57" s="205" t="s">
        <v>2249</v>
      </c>
      <c r="O57" s="255"/>
      <c r="P57" s="91">
        <v>3</v>
      </c>
      <c r="Q57" s="91">
        <v>3.8</v>
      </c>
      <c r="R57" s="91" t="s">
        <v>290</v>
      </c>
      <c r="S57" s="92" t="s">
        <v>291</v>
      </c>
      <c r="AA57" s="253">
        <f>IF(OR(J57="Fail",ISBLANK(J57)),INDEX('Issue Code Table'!C:C,MATCH(N:N,'Issue Code Table'!A:A,0)),IF(M57="Critical",6,IF(M57="Significant",5,IF(M57="Moderate",3,2))))</f>
        <v>5</v>
      </c>
    </row>
    <row r="58" spans="1:27" ht="79.5" customHeight="1" x14ac:dyDescent="0.3">
      <c r="A58" s="94" t="s">
        <v>1893</v>
      </c>
      <c r="B58" s="94" t="s">
        <v>1024</v>
      </c>
      <c r="C58" s="99" t="s">
        <v>1025</v>
      </c>
      <c r="D58" s="94" t="s">
        <v>915</v>
      </c>
      <c r="E58" s="91" t="s">
        <v>293</v>
      </c>
      <c r="F58" s="92" t="s">
        <v>294</v>
      </c>
      <c r="G58" s="92" t="s">
        <v>297</v>
      </c>
      <c r="H58" s="92" t="s">
        <v>1368</v>
      </c>
      <c r="I58" s="91"/>
      <c r="J58" s="102"/>
      <c r="K58" s="92" t="s">
        <v>1115</v>
      </c>
      <c r="L58" s="91"/>
      <c r="M58" s="191" t="s">
        <v>2238</v>
      </c>
      <c r="N58" s="205" t="s">
        <v>2249</v>
      </c>
      <c r="O58" s="255"/>
      <c r="P58" s="91">
        <v>3</v>
      </c>
      <c r="Q58" s="91">
        <v>3.9</v>
      </c>
      <c r="R58" s="91" t="s">
        <v>295</v>
      </c>
      <c r="S58" s="91" t="s">
        <v>296</v>
      </c>
      <c r="AA58" s="253">
        <f>IF(OR(J58="Fail",ISBLANK(J58)),INDEX('Issue Code Table'!C:C,MATCH(N:N,'Issue Code Table'!A:A,0)),IF(M58="Critical",6,IF(M58="Significant",5,IF(M58="Moderate",3,2))))</f>
        <v>5</v>
      </c>
    </row>
    <row r="59" spans="1:27" ht="92.4" x14ac:dyDescent="0.3">
      <c r="A59" s="94" t="s">
        <v>1894</v>
      </c>
      <c r="B59" s="94" t="s">
        <v>1024</v>
      </c>
      <c r="C59" s="99" t="s">
        <v>1025</v>
      </c>
      <c r="D59" s="94" t="s">
        <v>915</v>
      </c>
      <c r="E59" s="91" t="s">
        <v>298</v>
      </c>
      <c r="F59" s="92" t="s">
        <v>299</v>
      </c>
      <c r="G59" s="92" t="s">
        <v>302</v>
      </c>
      <c r="H59" s="92" t="s">
        <v>1369</v>
      </c>
      <c r="I59" s="91"/>
      <c r="J59" s="102"/>
      <c r="K59" s="92" t="s">
        <v>1116</v>
      </c>
      <c r="L59" s="91"/>
      <c r="M59" s="191" t="s">
        <v>2238</v>
      </c>
      <c r="N59" s="205" t="s">
        <v>2249</v>
      </c>
      <c r="O59" s="255"/>
      <c r="P59" s="91">
        <v>3</v>
      </c>
      <c r="Q59" s="91">
        <v>3.1</v>
      </c>
      <c r="R59" s="91" t="s">
        <v>300</v>
      </c>
      <c r="S59" s="91" t="s">
        <v>301</v>
      </c>
      <c r="AA59" s="253">
        <f>IF(OR(J59="Fail",ISBLANK(J59)),INDEX('Issue Code Table'!C:C,MATCH(N:N,'Issue Code Table'!A:A,0)),IF(M59="Critical",6,IF(M59="Significant",5,IF(M59="Moderate",3,2))))</f>
        <v>5</v>
      </c>
    </row>
    <row r="60" spans="1:27" ht="146.25" customHeight="1" x14ac:dyDescent="0.3">
      <c r="A60" s="94" t="s">
        <v>1895</v>
      </c>
      <c r="B60" s="94" t="s">
        <v>1024</v>
      </c>
      <c r="C60" s="99" t="s">
        <v>1025</v>
      </c>
      <c r="D60" s="94" t="s">
        <v>916</v>
      </c>
      <c r="E60" s="91" t="s">
        <v>303</v>
      </c>
      <c r="F60" s="121" t="s">
        <v>2016</v>
      </c>
      <c r="G60" s="121" t="s">
        <v>306</v>
      </c>
      <c r="H60" s="121" t="s">
        <v>1370</v>
      </c>
      <c r="I60" s="217"/>
      <c r="J60" s="124"/>
      <c r="K60" s="121" t="s">
        <v>1117</v>
      </c>
      <c r="L60" s="217" t="s">
        <v>1046</v>
      </c>
      <c r="M60" s="191" t="s">
        <v>2238</v>
      </c>
      <c r="N60" s="205" t="s">
        <v>2249</v>
      </c>
      <c r="O60" s="255"/>
      <c r="P60" s="217">
        <v>3</v>
      </c>
      <c r="Q60" s="217">
        <v>3.11</v>
      </c>
      <c r="R60" s="217" t="s">
        <v>304</v>
      </c>
      <c r="S60" s="91" t="s">
        <v>305</v>
      </c>
      <c r="AA60" s="253">
        <f>IF(OR(J60="Fail",ISBLANK(J60)),INDEX('Issue Code Table'!C:C,MATCH(N:N,'Issue Code Table'!A:A,0)),IF(M60="Critical",6,IF(M60="Significant",5,IF(M60="Moderate",3,2))))</f>
        <v>5</v>
      </c>
    </row>
    <row r="61" spans="1:27" ht="72" customHeight="1" x14ac:dyDescent="0.3">
      <c r="A61" s="94" t="s">
        <v>1896</v>
      </c>
      <c r="B61" s="94" t="s">
        <v>1024</v>
      </c>
      <c r="C61" s="99" t="s">
        <v>1025</v>
      </c>
      <c r="D61" s="94" t="s">
        <v>915</v>
      </c>
      <c r="E61" s="91" t="s">
        <v>307</v>
      </c>
      <c r="F61" s="217" t="s">
        <v>308</v>
      </c>
      <c r="G61" s="121" t="s">
        <v>311</v>
      </c>
      <c r="H61" s="121" t="s">
        <v>1371</v>
      </c>
      <c r="I61" s="217"/>
      <c r="J61" s="124"/>
      <c r="K61" s="121" t="s">
        <v>1118</v>
      </c>
      <c r="L61" s="217"/>
      <c r="M61" s="191" t="s">
        <v>2238</v>
      </c>
      <c r="N61" s="205" t="s">
        <v>2249</v>
      </c>
      <c r="O61" s="255"/>
      <c r="P61" s="217">
        <v>3</v>
      </c>
      <c r="Q61" s="217">
        <v>3.12</v>
      </c>
      <c r="R61" s="217" t="s">
        <v>309</v>
      </c>
      <c r="S61" s="91" t="s">
        <v>310</v>
      </c>
      <c r="AA61" s="253">
        <f>IF(OR(J61="Fail",ISBLANK(J61)),INDEX('Issue Code Table'!C:C,MATCH(N:N,'Issue Code Table'!A:A,0)),IF(M61="Critical",6,IF(M61="Significant",5,IF(M61="Moderate",3,2))))</f>
        <v>5</v>
      </c>
    </row>
    <row r="62" spans="1:27" ht="132" x14ac:dyDescent="0.3">
      <c r="A62" s="94" t="s">
        <v>1897</v>
      </c>
      <c r="B62" s="94" t="s">
        <v>1024</v>
      </c>
      <c r="C62" s="99" t="s">
        <v>1025</v>
      </c>
      <c r="D62" s="94" t="s">
        <v>915</v>
      </c>
      <c r="E62" s="91" t="s">
        <v>312</v>
      </c>
      <c r="F62" s="217" t="s">
        <v>313</v>
      </c>
      <c r="G62" s="121" t="s">
        <v>316</v>
      </c>
      <c r="H62" s="121" t="s">
        <v>1372</v>
      </c>
      <c r="I62" s="217"/>
      <c r="J62" s="124"/>
      <c r="K62" s="121" t="s">
        <v>1119</v>
      </c>
      <c r="L62" s="217"/>
      <c r="M62" s="191" t="s">
        <v>2238</v>
      </c>
      <c r="N62" s="205" t="s">
        <v>2249</v>
      </c>
      <c r="O62" s="255"/>
      <c r="P62" s="217">
        <v>3</v>
      </c>
      <c r="Q62" s="217">
        <v>3.13</v>
      </c>
      <c r="R62" s="217" t="s">
        <v>314</v>
      </c>
      <c r="S62" s="91" t="s">
        <v>315</v>
      </c>
      <c r="AA62" s="253">
        <f>IF(OR(J62="Fail",ISBLANK(J62)),INDEX('Issue Code Table'!C:C,MATCH(N:N,'Issue Code Table'!A:A,0)),IF(M62="Critical",6,IF(M62="Significant",5,IF(M62="Moderate",3,2))))</f>
        <v>5</v>
      </c>
    </row>
    <row r="63" spans="1:27" ht="66" x14ac:dyDescent="0.3">
      <c r="A63" s="94" t="s">
        <v>1898</v>
      </c>
      <c r="B63" s="94" t="s">
        <v>1024</v>
      </c>
      <c r="C63" s="99" t="s">
        <v>1025</v>
      </c>
      <c r="D63" s="94" t="s">
        <v>915</v>
      </c>
      <c r="E63" s="91" t="s">
        <v>317</v>
      </c>
      <c r="F63" s="121" t="s">
        <v>2017</v>
      </c>
      <c r="G63" s="121" t="s">
        <v>320</v>
      </c>
      <c r="H63" s="121" t="s">
        <v>1373</v>
      </c>
      <c r="I63" s="217"/>
      <c r="J63" s="124"/>
      <c r="K63" s="121" t="s">
        <v>1120</v>
      </c>
      <c r="L63" s="217"/>
      <c r="M63" s="191" t="s">
        <v>2238</v>
      </c>
      <c r="N63" s="205" t="s">
        <v>2249</v>
      </c>
      <c r="O63" s="255"/>
      <c r="P63" s="217">
        <v>3</v>
      </c>
      <c r="Q63" s="217">
        <v>3.14</v>
      </c>
      <c r="R63" s="217" t="s">
        <v>318</v>
      </c>
      <c r="S63" s="91" t="s">
        <v>319</v>
      </c>
      <c r="AA63" s="253">
        <f>IF(OR(J63="Fail",ISBLANK(J63)),INDEX('Issue Code Table'!C:C,MATCH(N:N,'Issue Code Table'!A:A,0)),IF(M63="Critical",6,IF(M63="Significant",5,IF(M63="Moderate",3,2))))</f>
        <v>5</v>
      </c>
    </row>
    <row r="64" spans="1:27" ht="79.2" x14ac:dyDescent="0.3">
      <c r="A64" s="94" t="s">
        <v>1899</v>
      </c>
      <c r="B64" s="94" t="s">
        <v>1024</v>
      </c>
      <c r="C64" s="99" t="s">
        <v>1025</v>
      </c>
      <c r="D64" s="94" t="s">
        <v>915</v>
      </c>
      <c r="E64" s="91" t="s">
        <v>321</v>
      </c>
      <c r="F64" s="217" t="s">
        <v>322</v>
      </c>
      <c r="G64" s="121" t="s">
        <v>325</v>
      </c>
      <c r="H64" s="121" t="s">
        <v>1374</v>
      </c>
      <c r="I64" s="217"/>
      <c r="J64" s="124"/>
      <c r="K64" s="121" t="s">
        <v>1121</v>
      </c>
      <c r="L64" s="217"/>
      <c r="M64" s="191" t="s">
        <v>2238</v>
      </c>
      <c r="N64" s="205" t="s">
        <v>2249</v>
      </c>
      <c r="O64" s="255"/>
      <c r="P64" s="217">
        <v>3</v>
      </c>
      <c r="Q64" s="217">
        <v>3.15</v>
      </c>
      <c r="R64" s="217" t="s">
        <v>323</v>
      </c>
      <c r="S64" s="91" t="s">
        <v>324</v>
      </c>
      <c r="AA64" s="253">
        <f>IF(OR(J64="Fail",ISBLANK(J64)),INDEX('Issue Code Table'!C:C,MATCH(N:N,'Issue Code Table'!A:A,0)),IF(M64="Critical",6,IF(M64="Significant",5,IF(M64="Moderate",3,2))))</f>
        <v>5</v>
      </c>
    </row>
    <row r="65" spans="1:27" ht="158.4" x14ac:dyDescent="0.3">
      <c r="A65" s="94" t="s">
        <v>1900</v>
      </c>
      <c r="B65" s="94" t="s">
        <v>1024</v>
      </c>
      <c r="C65" s="99" t="s">
        <v>1025</v>
      </c>
      <c r="D65" s="94" t="s">
        <v>915</v>
      </c>
      <c r="E65" s="91" t="s">
        <v>326</v>
      </c>
      <c r="F65" s="121" t="s">
        <v>2023</v>
      </c>
      <c r="G65" s="121" t="s">
        <v>328</v>
      </c>
      <c r="H65" s="121" t="s">
        <v>1375</v>
      </c>
      <c r="I65" s="217"/>
      <c r="J65" s="124"/>
      <c r="K65" s="121" t="s">
        <v>1122</v>
      </c>
      <c r="L65" s="217"/>
      <c r="M65" s="191" t="s">
        <v>2238</v>
      </c>
      <c r="N65" s="205" t="s">
        <v>2249</v>
      </c>
      <c r="O65" s="255"/>
      <c r="P65" s="217">
        <v>3</v>
      </c>
      <c r="Q65" s="217">
        <v>3.16</v>
      </c>
      <c r="R65" s="121" t="s">
        <v>2024</v>
      </c>
      <c r="S65" s="91" t="s">
        <v>327</v>
      </c>
      <c r="AA65" s="253">
        <f>IF(OR(J65="Fail",ISBLANK(J65)),INDEX('Issue Code Table'!C:C,MATCH(N:N,'Issue Code Table'!A:A,0)),IF(M65="Critical",6,IF(M65="Significant",5,IF(M65="Moderate",3,2))))</f>
        <v>5</v>
      </c>
    </row>
    <row r="66" spans="1:27" ht="118.8" x14ac:dyDescent="0.3">
      <c r="A66" s="94" t="s">
        <v>1901</v>
      </c>
      <c r="B66" s="94" t="s">
        <v>1024</v>
      </c>
      <c r="C66" s="99" t="s">
        <v>1025</v>
      </c>
      <c r="D66" s="94" t="s">
        <v>915</v>
      </c>
      <c r="E66" s="91" t="s">
        <v>330</v>
      </c>
      <c r="F66" s="92" t="s">
        <v>331</v>
      </c>
      <c r="G66" s="92" t="s">
        <v>334</v>
      </c>
      <c r="H66" s="92" t="s">
        <v>1376</v>
      </c>
      <c r="I66" s="91"/>
      <c r="J66" s="102"/>
      <c r="K66" s="92" t="s">
        <v>1123</v>
      </c>
      <c r="L66" s="91"/>
      <c r="M66" s="197" t="s">
        <v>2237</v>
      </c>
      <c r="N66" s="205" t="s">
        <v>2263</v>
      </c>
      <c r="O66" s="255"/>
      <c r="P66" s="91">
        <v>4.0999999999999996</v>
      </c>
      <c r="Q66" s="91" t="s">
        <v>329</v>
      </c>
      <c r="R66" s="91" t="s">
        <v>332</v>
      </c>
      <c r="S66" s="91" t="s">
        <v>333</v>
      </c>
      <c r="AA66" s="253">
        <f>IF(OR(J66="Fail",ISBLANK(J66)),INDEX('Issue Code Table'!C:C,MATCH(N:N,'Issue Code Table'!A:A,0)),IF(M66="Critical",6,IF(M66="Significant",5,IF(M66="Moderate",3,2))))</f>
        <v>4</v>
      </c>
    </row>
    <row r="67" spans="1:27" ht="184.8" x14ac:dyDescent="0.3">
      <c r="A67" s="94" t="s">
        <v>1902</v>
      </c>
      <c r="B67" s="94" t="s">
        <v>1024</v>
      </c>
      <c r="C67" s="99" t="s">
        <v>1025</v>
      </c>
      <c r="D67" s="94" t="s">
        <v>915</v>
      </c>
      <c r="E67" s="91" t="s">
        <v>336</v>
      </c>
      <c r="F67" s="91" t="s">
        <v>337</v>
      </c>
      <c r="G67" s="92" t="s">
        <v>340</v>
      </c>
      <c r="H67" s="92" t="s">
        <v>1377</v>
      </c>
      <c r="I67" s="91"/>
      <c r="J67" s="102"/>
      <c r="K67" s="92" t="s">
        <v>1261</v>
      </c>
      <c r="L67" s="91"/>
      <c r="M67" s="197" t="s">
        <v>2237</v>
      </c>
      <c r="N67" s="205" t="s">
        <v>2263</v>
      </c>
      <c r="O67" s="255"/>
      <c r="P67" s="91">
        <v>4.0999999999999996</v>
      </c>
      <c r="Q67" s="91" t="s">
        <v>335</v>
      </c>
      <c r="R67" s="91" t="s">
        <v>338</v>
      </c>
      <c r="S67" s="92" t="s">
        <v>339</v>
      </c>
      <c r="AA67" s="253">
        <f>IF(OR(J67="Fail",ISBLANK(J67)),INDEX('Issue Code Table'!C:C,MATCH(N:N,'Issue Code Table'!A:A,0)),IF(M67="Critical",6,IF(M67="Significant",5,IF(M67="Moderate",3,2))))</f>
        <v>4</v>
      </c>
    </row>
    <row r="68" spans="1:27" ht="211.2" x14ac:dyDescent="0.3">
      <c r="A68" s="94" t="s">
        <v>1903</v>
      </c>
      <c r="B68" s="94" t="s">
        <v>1179</v>
      </c>
      <c r="C68" s="99" t="s">
        <v>1180</v>
      </c>
      <c r="D68" s="94" t="s">
        <v>915</v>
      </c>
      <c r="E68" s="91" t="s">
        <v>342</v>
      </c>
      <c r="F68" s="91" t="s">
        <v>343</v>
      </c>
      <c r="G68" s="92" t="s">
        <v>346</v>
      </c>
      <c r="H68" s="92" t="s">
        <v>1378</v>
      </c>
      <c r="I68" s="91"/>
      <c r="J68" s="102"/>
      <c r="K68" s="92" t="s">
        <v>1124</v>
      </c>
      <c r="L68" s="91"/>
      <c r="M68" s="197" t="s">
        <v>2237</v>
      </c>
      <c r="N68" s="205" t="s">
        <v>2263</v>
      </c>
      <c r="O68" s="255"/>
      <c r="P68" s="91">
        <v>4.2</v>
      </c>
      <c r="Q68" s="91" t="s">
        <v>341</v>
      </c>
      <c r="R68" s="91" t="s">
        <v>344</v>
      </c>
      <c r="S68" s="92" t="s">
        <v>345</v>
      </c>
      <c r="AA68" s="253">
        <f>IF(OR(J68="Fail",ISBLANK(J68)),INDEX('Issue Code Table'!C:C,MATCH(N:N,'Issue Code Table'!A:A,0)),IF(M68="Critical",6,IF(M68="Significant",5,IF(M68="Moderate",3,2))))</f>
        <v>4</v>
      </c>
    </row>
    <row r="69" spans="1:27" ht="189.75" customHeight="1" x14ac:dyDescent="0.3">
      <c r="A69" s="94" t="s">
        <v>1904</v>
      </c>
      <c r="B69" s="94" t="s">
        <v>1179</v>
      </c>
      <c r="C69" s="99" t="s">
        <v>1180</v>
      </c>
      <c r="D69" s="94" t="s">
        <v>915</v>
      </c>
      <c r="E69" s="91" t="s">
        <v>348</v>
      </c>
      <c r="F69" s="91" t="s">
        <v>349</v>
      </c>
      <c r="G69" s="92" t="s">
        <v>352</v>
      </c>
      <c r="H69" s="92" t="s">
        <v>1379</v>
      </c>
      <c r="I69" s="91"/>
      <c r="J69" s="102"/>
      <c r="K69" s="92" t="s">
        <v>1125</v>
      </c>
      <c r="L69" s="91"/>
      <c r="M69" s="197" t="s">
        <v>2237</v>
      </c>
      <c r="N69" s="205" t="s">
        <v>2263</v>
      </c>
      <c r="O69" s="255"/>
      <c r="P69" s="91">
        <v>4.2</v>
      </c>
      <c r="Q69" s="91" t="s">
        <v>347</v>
      </c>
      <c r="R69" s="91" t="s">
        <v>350</v>
      </c>
      <c r="S69" s="92" t="s">
        <v>351</v>
      </c>
      <c r="AA69" s="253">
        <f>IF(OR(J69="Fail",ISBLANK(J69)),INDEX('Issue Code Table'!C:C,MATCH(N:N,'Issue Code Table'!A:A,0)),IF(M69="Critical",6,IF(M69="Significant",5,IF(M69="Moderate",3,2))))</f>
        <v>4</v>
      </c>
    </row>
    <row r="70" spans="1:27" ht="216.75" customHeight="1" x14ac:dyDescent="0.3">
      <c r="A70" s="94" t="s">
        <v>1905</v>
      </c>
      <c r="B70" s="111" t="s">
        <v>1181</v>
      </c>
      <c r="C70" s="111" t="s">
        <v>1182</v>
      </c>
      <c r="D70" s="94" t="s">
        <v>915</v>
      </c>
      <c r="E70" s="91" t="s">
        <v>354</v>
      </c>
      <c r="F70" s="91" t="s">
        <v>355</v>
      </c>
      <c r="G70" s="92" t="s">
        <v>358</v>
      </c>
      <c r="H70" s="92" t="s">
        <v>1380</v>
      </c>
      <c r="I70" s="91"/>
      <c r="J70" s="102"/>
      <c r="K70" s="92" t="s">
        <v>1126</v>
      </c>
      <c r="L70" s="91"/>
      <c r="M70" s="197" t="s">
        <v>2237</v>
      </c>
      <c r="N70" s="205" t="s">
        <v>2263</v>
      </c>
      <c r="O70" s="255"/>
      <c r="P70" s="91">
        <v>4.2</v>
      </c>
      <c r="Q70" s="91" t="s">
        <v>353</v>
      </c>
      <c r="R70" s="91" t="s">
        <v>356</v>
      </c>
      <c r="S70" s="91" t="s">
        <v>357</v>
      </c>
      <c r="AA70" s="253">
        <f>IF(OR(J70="Fail",ISBLANK(J70)),INDEX('Issue Code Table'!C:C,MATCH(N:N,'Issue Code Table'!A:A,0)),IF(M70="Critical",6,IF(M70="Significant",5,IF(M70="Moderate",3,2))))</f>
        <v>4</v>
      </c>
    </row>
    <row r="71" spans="1:27" ht="174" customHeight="1" x14ac:dyDescent="0.3">
      <c r="A71" s="94" t="s">
        <v>1906</v>
      </c>
      <c r="B71" s="95" t="s">
        <v>1002</v>
      </c>
      <c r="C71" s="99" t="s">
        <v>1003</v>
      </c>
      <c r="D71" s="94" t="s">
        <v>915</v>
      </c>
      <c r="E71" s="91" t="s">
        <v>360</v>
      </c>
      <c r="F71" s="91" t="s">
        <v>361</v>
      </c>
      <c r="G71" s="92" t="s">
        <v>364</v>
      </c>
      <c r="H71" s="92" t="s">
        <v>1381</v>
      </c>
      <c r="I71" s="91"/>
      <c r="J71" s="102"/>
      <c r="K71" s="92" t="s">
        <v>1127</v>
      </c>
      <c r="L71" s="91"/>
      <c r="M71" s="197" t="s">
        <v>2237</v>
      </c>
      <c r="N71" s="205" t="s">
        <v>2263</v>
      </c>
      <c r="O71" s="255"/>
      <c r="P71" s="91">
        <v>4.2</v>
      </c>
      <c r="Q71" s="91" t="s">
        <v>359</v>
      </c>
      <c r="R71" s="91" t="s">
        <v>362</v>
      </c>
      <c r="S71" s="92" t="s">
        <v>363</v>
      </c>
      <c r="AA71" s="253">
        <f>IF(OR(J71="Fail",ISBLANK(J71)),INDEX('Issue Code Table'!C:C,MATCH(N:N,'Issue Code Table'!A:A,0)),IF(M71="Critical",6,IF(M71="Significant",5,IF(M71="Moderate",3,2))))</f>
        <v>4</v>
      </c>
    </row>
    <row r="72" spans="1:27" ht="168" customHeight="1" x14ac:dyDescent="0.3">
      <c r="A72" s="94" t="s">
        <v>1907</v>
      </c>
      <c r="B72" s="111" t="s">
        <v>1398</v>
      </c>
      <c r="C72" s="111" t="s">
        <v>1399</v>
      </c>
      <c r="D72" s="94" t="s">
        <v>915</v>
      </c>
      <c r="E72" s="91" t="s">
        <v>366</v>
      </c>
      <c r="F72" s="91" t="s">
        <v>367</v>
      </c>
      <c r="G72" s="92" t="s">
        <v>370</v>
      </c>
      <c r="H72" s="92" t="s">
        <v>1382</v>
      </c>
      <c r="I72" s="91"/>
      <c r="J72" s="102"/>
      <c r="K72" s="92" t="s">
        <v>1128</v>
      </c>
      <c r="L72" s="91"/>
      <c r="M72" s="197" t="s">
        <v>2237</v>
      </c>
      <c r="N72" s="205" t="s">
        <v>2263</v>
      </c>
      <c r="O72" s="255"/>
      <c r="P72" s="91">
        <v>4.2</v>
      </c>
      <c r="Q72" s="91" t="s">
        <v>365</v>
      </c>
      <c r="R72" s="91" t="s">
        <v>368</v>
      </c>
      <c r="S72" s="92" t="s">
        <v>369</v>
      </c>
      <c r="AA72" s="253">
        <f>IF(OR(J72="Fail",ISBLANK(J72)),INDEX('Issue Code Table'!C:C,MATCH(N:N,'Issue Code Table'!A:A,0)),IF(M72="Critical",6,IF(M72="Significant",5,IF(M72="Moderate",3,2))))</f>
        <v>4</v>
      </c>
    </row>
    <row r="73" spans="1:27" ht="192" customHeight="1" x14ac:dyDescent="0.3">
      <c r="A73" s="94" t="s">
        <v>1908</v>
      </c>
      <c r="B73" s="95" t="s">
        <v>1002</v>
      </c>
      <c r="C73" s="99" t="s">
        <v>1003</v>
      </c>
      <c r="D73" s="94" t="s">
        <v>915</v>
      </c>
      <c r="E73" s="91" t="s">
        <v>372</v>
      </c>
      <c r="F73" s="91" t="s">
        <v>373</v>
      </c>
      <c r="G73" s="92" t="s">
        <v>376</v>
      </c>
      <c r="H73" s="92" t="s">
        <v>1383</v>
      </c>
      <c r="I73" s="91"/>
      <c r="J73" s="102"/>
      <c r="K73" s="92" t="s">
        <v>1129</v>
      </c>
      <c r="L73" s="91"/>
      <c r="M73" s="197" t="s">
        <v>2237</v>
      </c>
      <c r="N73" s="205" t="s">
        <v>2263</v>
      </c>
      <c r="O73" s="255"/>
      <c r="P73" s="91">
        <v>4.2</v>
      </c>
      <c r="Q73" s="91" t="s">
        <v>371</v>
      </c>
      <c r="R73" s="91" t="s">
        <v>374</v>
      </c>
      <c r="S73" s="92" t="s">
        <v>375</v>
      </c>
      <c r="AA73" s="253">
        <f>IF(OR(J73="Fail",ISBLANK(J73)),INDEX('Issue Code Table'!C:C,MATCH(N:N,'Issue Code Table'!A:A,0)),IF(M73="Critical",6,IF(M73="Significant",5,IF(M73="Moderate",3,2))))</f>
        <v>4</v>
      </c>
    </row>
    <row r="74" spans="1:27" ht="132" customHeight="1" x14ac:dyDescent="0.3">
      <c r="A74" s="94" t="s">
        <v>1909</v>
      </c>
      <c r="B74" s="95" t="s">
        <v>1024</v>
      </c>
      <c r="C74" s="99" t="s">
        <v>1025</v>
      </c>
      <c r="D74" s="94" t="s">
        <v>915</v>
      </c>
      <c r="E74" s="91" t="s">
        <v>378</v>
      </c>
      <c r="F74" s="121" t="s">
        <v>2018</v>
      </c>
      <c r="G74" s="91" t="s">
        <v>381</v>
      </c>
      <c r="H74" s="92" t="s">
        <v>1058</v>
      </c>
      <c r="I74" s="91"/>
      <c r="J74" s="102"/>
      <c r="K74" s="92" t="s">
        <v>1130</v>
      </c>
      <c r="L74" s="91"/>
      <c r="M74" s="191" t="s">
        <v>2238</v>
      </c>
      <c r="N74" s="205" t="s">
        <v>2249</v>
      </c>
      <c r="O74" s="255"/>
      <c r="P74" s="91">
        <v>4.3</v>
      </c>
      <c r="Q74" s="91" t="s">
        <v>377</v>
      </c>
      <c r="R74" s="91" t="s">
        <v>379</v>
      </c>
      <c r="S74" s="91" t="s">
        <v>380</v>
      </c>
      <c r="AA74" s="253">
        <f>IF(OR(J74="Fail",ISBLANK(J74)),INDEX('Issue Code Table'!C:C,MATCH(N:N,'Issue Code Table'!A:A,0)),IF(M74="Critical",6,IF(M74="Significant",5,IF(M74="Moderate",3,2))))</f>
        <v>5</v>
      </c>
    </row>
    <row r="75" spans="1:27" ht="191.25" customHeight="1" x14ac:dyDescent="0.3">
      <c r="A75" s="94" t="s">
        <v>1910</v>
      </c>
      <c r="B75" s="95" t="s">
        <v>1024</v>
      </c>
      <c r="C75" s="99" t="s">
        <v>1025</v>
      </c>
      <c r="D75" s="94" t="s">
        <v>915</v>
      </c>
      <c r="E75" s="92" t="s">
        <v>384</v>
      </c>
      <c r="F75" s="91" t="s">
        <v>385</v>
      </c>
      <c r="G75" s="92" t="s">
        <v>388</v>
      </c>
      <c r="H75" s="92" t="s">
        <v>1384</v>
      </c>
      <c r="I75" s="91"/>
      <c r="J75" s="102"/>
      <c r="K75" s="92" t="s">
        <v>1131</v>
      </c>
      <c r="L75" s="91"/>
      <c r="M75" s="197" t="s">
        <v>2237</v>
      </c>
      <c r="N75" s="205" t="s">
        <v>2263</v>
      </c>
      <c r="O75" s="255"/>
      <c r="P75" s="91" t="s">
        <v>382</v>
      </c>
      <c r="Q75" s="91" t="s">
        <v>383</v>
      </c>
      <c r="R75" s="91" t="s">
        <v>386</v>
      </c>
      <c r="S75" s="91" t="s">
        <v>387</v>
      </c>
      <c r="AA75" s="253">
        <f>IF(OR(J75="Fail",ISBLANK(J75)),INDEX('Issue Code Table'!C:C,MATCH(N:N,'Issue Code Table'!A:A,0)),IF(M75="Critical",6,IF(M75="Significant",5,IF(M75="Moderate",3,2))))</f>
        <v>4</v>
      </c>
    </row>
    <row r="76" spans="1:27" ht="184.8" x14ac:dyDescent="0.3">
      <c r="A76" s="94" t="s">
        <v>1911</v>
      </c>
      <c r="B76" s="94" t="s">
        <v>1024</v>
      </c>
      <c r="C76" s="99" t="s">
        <v>1025</v>
      </c>
      <c r="D76" s="94" t="s">
        <v>915</v>
      </c>
      <c r="E76" s="92" t="s">
        <v>390</v>
      </c>
      <c r="F76" s="91" t="s">
        <v>391</v>
      </c>
      <c r="G76" s="92" t="s">
        <v>394</v>
      </c>
      <c r="H76" s="92" t="s">
        <v>1385</v>
      </c>
      <c r="I76" s="91"/>
      <c r="J76" s="102"/>
      <c r="K76" s="92" t="s">
        <v>1132</v>
      </c>
      <c r="L76" s="91"/>
      <c r="M76" s="197" t="s">
        <v>2237</v>
      </c>
      <c r="N76" s="205" t="s">
        <v>2263</v>
      </c>
      <c r="O76" s="255"/>
      <c r="P76" s="91" t="s">
        <v>382</v>
      </c>
      <c r="Q76" s="91" t="s">
        <v>389</v>
      </c>
      <c r="R76" s="91" t="s">
        <v>392</v>
      </c>
      <c r="S76" s="91" t="s">
        <v>393</v>
      </c>
      <c r="AA76" s="253">
        <f>IF(OR(J76="Fail",ISBLANK(J76)),INDEX('Issue Code Table'!C:C,MATCH(N:N,'Issue Code Table'!A:A,0)),IF(M76="Critical",6,IF(M76="Significant",5,IF(M76="Moderate",3,2))))</f>
        <v>4</v>
      </c>
    </row>
    <row r="77" spans="1:27" ht="216.75" customHeight="1" x14ac:dyDescent="0.3">
      <c r="A77" s="94" t="s">
        <v>1912</v>
      </c>
      <c r="B77" s="95" t="s">
        <v>1024</v>
      </c>
      <c r="C77" s="99" t="s">
        <v>1025</v>
      </c>
      <c r="D77" s="94" t="s">
        <v>915</v>
      </c>
      <c r="E77" s="92" t="s">
        <v>396</v>
      </c>
      <c r="F77" s="91" t="s">
        <v>397</v>
      </c>
      <c r="G77" s="92" t="s">
        <v>400</v>
      </c>
      <c r="H77" s="92" t="s">
        <v>1729</v>
      </c>
      <c r="I77" s="91"/>
      <c r="J77" s="102"/>
      <c r="K77" s="92" t="s">
        <v>1133</v>
      </c>
      <c r="L77" s="91"/>
      <c r="M77" s="197" t="s">
        <v>2237</v>
      </c>
      <c r="N77" s="205" t="s">
        <v>2263</v>
      </c>
      <c r="O77" s="255"/>
      <c r="P77" s="91">
        <v>4.4000000000000004</v>
      </c>
      <c r="Q77" s="91" t="s">
        <v>395</v>
      </c>
      <c r="R77" s="91" t="s">
        <v>398</v>
      </c>
      <c r="S77" s="91" t="s">
        <v>399</v>
      </c>
      <c r="AA77" s="253">
        <f>IF(OR(J77="Fail",ISBLANK(J77)),INDEX('Issue Code Table'!C:C,MATCH(N:N,'Issue Code Table'!A:A,0)),IF(M77="Critical",6,IF(M77="Significant",5,IF(M77="Moderate",3,2))))</f>
        <v>4</v>
      </c>
    </row>
    <row r="78" spans="1:27" ht="129" customHeight="1" x14ac:dyDescent="0.3">
      <c r="A78" s="94" t="s">
        <v>1913</v>
      </c>
      <c r="B78" s="95" t="s">
        <v>1002</v>
      </c>
      <c r="C78" s="99" t="s">
        <v>1003</v>
      </c>
      <c r="D78" s="94" t="s">
        <v>915</v>
      </c>
      <c r="E78" s="91" t="s">
        <v>401</v>
      </c>
      <c r="F78" s="91" t="s">
        <v>403</v>
      </c>
      <c r="G78" s="92" t="s">
        <v>406</v>
      </c>
      <c r="H78" s="92" t="s">
        <v>1386</v>
      </c>
      <c r="I78" s="91"/>
      <c r="J78" s="102"/>
      <c r="K78" s="92" t="s">
        <v>1134</v>
      </c>
      <c r="L78" s="91"/>
      <c r="M78" s="197" t="s">
        <v>2237</v>
      </c>
      <c r="N78" s="205" t="s">
        <v>2263</v>
      </c>
      <c r="O78" s="255"/>
      <c r="P78" s="91">
        <v>4.5</v>
      </c>
      <c r="Q78" s="91" t="s">
        <v>402</v>
      </c>
      <c r="R78" s="91" t="s">
        <v>404</v>
      </c>
      <c r="S78" s="91" t="s">
        <v>405</v>
      </c>
      <c r="AA78" s="253">
        <f>IF(OR(J78="Fail",ISBLANK(J78)),INDEX('Issue Code Table'!C:C,MATCH(N:N,'Issue Code Table'!A:A,0)),IF(M78="Critical",6,IF(M78="Significant",5,IF(M78="Moderate",3,2))))</f>
        <v>4</v>
      </c>
    </row>
    <row r="79" spans="1:27" ht="117" customHeight="1" x14ac:dyDescent="0.3">
      <c r="A79" s="94" t="s">
        <v>1914</v>
      </c>
      <c r="B79" s="95" t="s">
        <v>1008</v>
      </c>
      <c r="C79" s="100" t="s">
        <v>1009</v>
      </c>
      <c r="D79" s="94" t="s">
        <v>916</v>
      </c>
      <c r="E79" s="91" t="s">
        <v>408</v>
      </c>
      <c r="F79" s="91" t="s">
        <v>409</v>
      </c>
      <c r="G79" s="91" t="s">
        <v>412</v>
      </c>
      <c r="H79" s="92" t="s">
        <v>1270</v>
      </c>
      <c r="I79" s="91"/>
      <c r="J79" s="102"/>
      <c r="K79" s="92" t="s">
        <v>1262</v>
      </c>
      <c r="L79" s="91" t="s">
        <v>1046</v>
      </c>
      <c r="M79" s="191" t="s">
        <v>2238</v>
      </c>
      <c r="N79" s="205" t="s">
        <v>2252</v>
      </c>
      <c r="O79" s="255"/>
      <c r="P79" s="91">
        <v>4.5</v>
      </c>
      <c r="Q79" s="91" t="s">
        <v>407</v>
      </c>
      <c r="R79" s="91" t="s">
        <v>410</v>
      </c>
      <c r="S79" s="91" t="s">
        <v>411</v>
      </c>
      <c r="AA79" s="253">
        <f>IF(OR(J79="Fail",ISBLANK(J79)),INDEX('Issue Code Table'!C:C,MATCH(N:N,'Issue Code Table'!A:A,0)),IF(M79="Critical",6,IF(M79="Significant",5,IF(M79="Moderate",3,2))))</f>
        <v>5</v>
      </c>
    </row>
    <row r="80" spans="1:27" ht="103.5" customHeight="1" x14ac:dyDescent="0.3">
      <c r="A80" s="94" t="s">
        <v>1915</v>
      </c>
      <c r="B80" s="95" t="s">
        <v>1165</v>
      </c>
      <c r="C80" s="100" t="s">
        <v>1166</v>
      </c>
      <c r="D80" s="94" t="s">
        <v>915</v>
      </c>
      <c r="E80" s="91" t="s">
        <v>414</v>
      </c>
      <c r="F80" s="91" t="s">
        <v>415</v>
      </c>
      <c r="G80" s="92" t="s">
        <v>418</v>
      </c>
      <c r="H80" s="92" t="s">
        <v>1271</v>
      </c>
      <c r="I80" s="91"/>
      <c r="J80" s="102"/>
      <c r="K80" s="92" t="s">
        <v>1263</v>
      </c>
      <c r="L80" s="91"/>
      <c r="M80" s="197" t="s">
        <v>2237</v>
      </c>
      <c r="N80" s="205" t="s">
        <v>2261</v>
      </c>
      <c r="O80" s="255"/>
      <c r="P80" s="91">
        <v>4.5</v>
      </c>
      <c r="Q80" s="91" t="s">
        <v>413</v>
      </c>
      <c r="R80" s="91" t="s">
        <v>416</v>
      </c>
      <c r="S80" s="91" t="s">
        <v>417</v>
      </c>
      <c r="AA80" s="253">
        <f>IF(OR(J80="Fail",ISBLANK(J80)),INDEX('Issue Code Table'!C:C,MATCH(N:N,'Issue Code Table'!A:A,0)),IF(M80="Critical",6,IF(M80="Significant",5,IF(M80="Moderate",3,2))))</f>
        <v>5</v>
      </c>
    </row>
    <row r="81" spans="1:27" ht="182.25" customHeight="1" x14ac:dyDescent="0.3">
      <c r="A81" s="94" t="s">
        <v>1916</v>
      </c>
      <c r="B81" s="95" t="s">
        <v>1008</v>
      </c>
      <c r="C81" s="100" t="s">
        <v>1009</v>
      </c>
      <c r="D81" s="94" t="s">
        <v>916</v>
      </c>
      <c r="E81" s="91" t="s">
        <v>420</v>
      </c>
      <c r="F81" s="91" t="s">
        <v>421</v>
      </c>
      <c r="G81" s="92" t="s">
        <v>1273</v>
      </c>
      <c r="H81" s="92" t="s">
        <v>1272</v>
      </c>
      <c r="I81" s="91"/>
      <c r="J81" s="102"/>
      <c r="K81" s="92" t="s">
        <v>1135</v>
      </c>
      <c r="L81" s="91" t="s">
        <v>1046</v>
      </c>
      <c r="M81" s="191" t="s">
        <v>2238</v>
      </c>
      <c r="N81" s="205" t="s">
        <v>2252</v>
      </c>
      <c r="O81" s="255"/>
      <c r="P81" s="91">
        <v>4.5</v>
      </c>
      <c r="Q81" s="91" t="s">
        <v>419</v>
      </c>
      <c r="R81" s="91" t="s">
        <v>422</v>
      </c>
      <c r="S81" s="91" t="s">
        <v>423</v>
      </c>
      <c r="AA81" s="253">
        <f>IF(OR(J81="Fail",ISBLANK(J81)),INDEX('Issue Code Table'!C:C,MATCH(N:N,'Issue Code Table'!A:A,0)),IF(M81="Critical",6,IF(M81="Significant",5,IF(M81="Moderate",3,2))))</f>
        <v>5</v>
      </c>
    </row>
    <row r="82" spans="1:27" ht="83.25" customHeight="1" x14ac:dyDescent="0.3">
      <c r="A82" s="94" t="s">
        <v>1917</v>
      </c>
      <c r="B82" s="95" t="s">
        <v>1165</v>
      </c>
      <c r="C82" s="100" t="s">
        <v>1166</v>
      </c>
      <c r="D82" s="94" t="s">
        <v>915</v>
      </c>
      <c r="E82" s="91" t="s">
        <v>425</v>
      </c>
      <c r="F82" s="91" t="s">
        <v>426</v>
      </c>
      <c r="G82" s="91" t="s">
        <v>429</v>
      </c>
      <c r="H82" s="92" t="s">
        <v>1274</v>
      </c>
      <c r="I82" s="91"/>
      <c r="J82" s="102"/>
      <c r="K82" s="92" t="s">
        <v>1264</v>
      </c>
      <c r="L82" s="91"/>
      <c r="M82" s="197" t="s">
        <v>2237</v>
      </c>
      <c r="N82" s="205" t="s">
        <v>2261</v>
      </c>
      <c r="O82" s="255"/>
      <c r="P82" s="91">
        <v>4.5</v>
      </c>
      <c r="Q82" s="91" t="s">
        <v>424</v>
      </c>
      <c r="R82" s="91" t="s">
        <v>427</v>
      </c>
      <c r="S82" s="91" t="s">
        <v>428</v>
      </c>
      <c r="AA82" s="253">
        <f>IF(OR(J82="Fail",ISBLANK(J82)),INDEX('Issue Code Table'!C:C,MATCH(N:N,'Issue Code Table'!A:A,0)),IF(M82="Critical",6,IF(M82="Significant",5,IF(M82="Moderate",3,2))))</f>
        <v>5</v>
      </c>
    </row>
    <row r="83" spans="1:27" ht="112.5" customHeight="1" x14ac:dyDescent="0.3">
      <c r="A83" s="94" t="s">
        <v>1918</v>
      </c>
      <c r="B83" s="94" t="s">
        <v>1024</v>
      </c>
      <c r="C83" s="99" t="s">
        <v>1025</v>
      </c>
      <c r="D83" s="94" t="s">
        <v>915</v>
      </c>
      <c r="E83" s="91" t="s">
        <v>431</v>
      </c>
      <c r="F83" s="92" t="s">
        <v>432</v>
      </c>
      <c r="G83" s="92" t="s">
        <v>435</v>
      </c>
      <c r="H83" s="92" t="s">
        <v>1731</v>
      </c>
      <c r="I83" s="91"/>
      <c r="J83" s="102"/>
      <c r="K83" s="92" t="s">
        <v>1136</v>
      </c>
      <c r="L83" s="91"/>
      <c r="M83" s="191" t="s">
        <v>2238</v>
      </c>
      <c r="N83" s="205" t="s">
        <v>2249</v>
      </c>
      <c r="O83" s="255"/>
      <c r="P83" s="91">
        <v>4.5999999999999996</v>
      </c>
      <c r="Q83" s="91" t="s">
        <v>430</v>
      </c>
      <c r="R83" s="91" t="s">
        <v>433</v>
      </c>
      <c r="S83" s="91" t="s">
        <v>434</v>
      </c>
      <c r="AA83" s="253">
        <f>IF(OR(J83="Fail",ISBLANK(J83)),INDEX('Issue Code Table'!C:C,MATCH(N:N,'Issue Code Table'!A:A,0)),IF(M83="Critical",6,IF(M83="Significant",5,IF(M83="Moderate",3,2))))</f>
        <v>5</v>
      </c>
    </row>
    <row r="84" spans="1:27" ht="145.19999999999999" x14ac:dyDescent="0.3">
      <c r="A84" s="94" t="s">
        <v>1919</v>
      </c>
      <c r="B84" s="94" t="s">
        <v>1024</v>
      </c>
      <c r="C84" s="99" t="s">
        <v>1025</v>
      </c>
      <c r="D84" s="94" t="s">
        <v>915</v>
      </c>
      <c r="E84" s="91" t="s">
        <v>437</v>
      </c>
      <c r="F84" s="92" t="s">
        <v>438</v>
      </c>
      <c r="G84" s="92" t="s">
        <v>441</v>
      </c>
      <c r="H84" s="92" t="s">
        <v>1732</v>
      </c>
      <c r="I84" s="91"/>
      <c r="J84" s="102"/>
      <c r="K84" s="92" t="s">
        <v>1137</v>
      </c>
      <c r="L84" s="91"/>
      <c r="M84" s="191" t="s">
        <v>2238</v>
      </c>
      <c r="N84" s="205" t="s">
        <v>2249</v>
      </c>
      <c r="O84" s="255"/>
      <c r="P84" s="91">
        <v>4.5999999999999996</v>
      </c>
      <c r="Q84" s="91" t="s">
        <v>436</v>
      </c>
      <c r="R84" s="91" t="s">
        <v>439</v>
      </c>
      <c r="S84" s="91" t="s">
        <v>440</v>
      </c>
      <c r="AA84" s="253">
        <f>IF(OR(J84="Fail",ISBLANK(J84)),INDEX('Issue Code Table'!C:C,MATCH(N:N,'Issue Code Table'!A:A,0)),IF(M84="Critical",6,IF(M84="Significant",5,IF(M84="Moderate",3,2))))</f>
        <v>5</v>
      </c>
    </row>
    <row r="85" spans="1:27" ht="91.5" customHeight="1" x14ac:dyDescent="0.3">
      <c r="A85" s="94" t="s">
        <v>1920</v>
      </c>
      <c r="B85" s="94" t="s">
        <v>1024</v>
      </c>
      <c r="C85" s="99" t="s">
        <v>1025</v>
      </c>
      <c r="D85" s="94" t="s">
        <v>915</v>
      </c>
      <c r="E85" s="91" t="s">
        <v>443</v>
      </c>
      <c r="F85" s="92" t="s">
        <v>444</v>
      </c>
      <c r="G85" s="92" t="s">
        <v>446</v>
      </c>
      <c r="H85" s="92" t="s">
        <v>1733</v>
      </c>
      <c r="I85" s="91"/>
      <c r="J85" s="102"/>
      <c r="K85" s="92" t="s">
        <v>1138</v>
      </c>
      <c r="L85" s="91"/>
      <c r="M85" s="191" t="s">
        <v>2238</v>
      </c>
      <c r="N85" s="205" t="s">
        <v>2249</v>
      </c>
      <c r="O85" s="255"/>
      <c r="P85" s="91">
        <v>4.5999999999999996</v>
      </c>
      <c r="Q85" s="91" t="s">
        <v>442</v>
      </c>
      <c r="R85" s="91" t="s">
        <v>439</v>
      </c>
      <c r="S85" s="91" t="s">
        <v>445</v>
      </c>
      <c r="AA85" s="253">
        <f>IF(OR(J85="Fail",ISBLANK(J85)),INDEX('Issue Code Table'!C:C,MATCH(N:N,'Issue Code Table'!A:A,0)),IF(M85="Critical",6,IF(M85="Significant",5,IF(M85="Moderate",3,2))))</f>
        <v>5</v>
      </c>
    </row>
    <row r="86" spans="1:27" ht="79.2" x14ac:dyDescent="0.3">
      <c r="A86" s="94" t="s">
        <v>1921</v>
      </c>
      <c r="B86" s="94" t="s">
        <v>1024</v>
      </c>
      <c r="C86" s="99" t="s">
        <v>1025</v>
      </c>
      <c r="D86" s="94" t="s">
        <v>915</v>
      </c>
      <c r="E86" s="91" t="s">
        <v>448</v>
      </c>
      <c r="F86" s="92" t="s">
        <v>449</v>
      </c>
      <c r="G86" s="92" t="s">
        <v>451</v>
      </c>
      <c r="H86" s="92" t="s">
        <v>1734</v>
      </c>
      <c r="I86" s="91"/>
      <c r="J86" s="102"/>
      <c r="K86" s="92" t="s">
        <v>1139</v>
      </c>
      <c r="L86" s="91"/>
      <c r="M86" s="191" t="s">
        <v>2238</v>
      </c>
      <c r="N86" s="205" t="s">
        <v>2249</v>
      </c>
      <c r="O86" s="255"/>
      <c r="P86" s="91">
        <v>4.5999999999999996</v>
      </c>
      <c r="Q86" s="91" t="s">
        <v>447</v>
      </c>
      <c r="R86" s="91" t="s">
        <v>439</v>
      </c>
      <c r="S86" s="91" t="s">
        <v>450</v>
      </c>
      <c r="AA86" s="253">
        <f>IF(OR(J86="Fail",ISBLANK(J86)),INDEX('Issue Code Table'!C:C,MATCH(N:N,'Issue Code Table'!A:A,0)),IF(M86="Critical",6,IF(M86="Significant",5,IF(M86="Moderate",3,2))))</f>
        <v>5</v>
      </c>
    </row>
    <row r="87" spans="1:27" ht="86.25" customHeight="1" x14ac:dyDescent="0.3">
      <c r="A87" s="94" t="s">
        <v>1922</v>
      </c>
      <c r="B87" s="94" t="s">
        <v>1165</v>
      </c>
      <c r="C87" s="100" t="s">
        <v>1166</v>
      </c>
      <c r="D87" s="94" t="s">
        <v>915</v>
      </c>
      <c r="E87" s="92" t="s">
        <v>452</v>
      </c>
      <c r="F87" s="91" t="s">
        <v>453</v>
      </c>
      <c r="G87" s="92" t="s">
        <v>456</v>
      </c>
      <c r="H87" s="92" t="s">
        <v>1735</v>
      </c>
      <c r="I87" s="91"/>
      <c r="J87" s="102"/>
      <c r="K87" s="92" t="s">
        <v>1140</v>
      </c>
      <c r="L87" s="91"/>
      <c r="M87" s="197" t="s">
        <v>2237</v>
      </c>
      <c r="N87" s="205" t="s">
        <v>2262</v>
      </c>
      <c r="O87" s="255"/>
      <c r="P87" s="91">
        <v>4</v>
      </c>
      <c r="Q87" s="91">
        <v>4.7</v>
      </c>
      <c r="R87" s="91" t="s">
        <v>454</v>
      </c>
      <c r="S87" s="91" t="s">
        <v>455</v>
      </c>
      <c r="AA87" s="253">
        <f>IF(OR(J87="Fail",ISBLANK(J87)),INDEX('Issue Code Table'!C:C,MATCH(N:N,'Issue Code Table'!A:A,0)),IF(M87="Critical",6,IF(M87="Significant",5,IF(M87="Moderate",3,2))))</f>
        <v>4</v>
      </c>
    </row>
    <row r="88" spans="1:27" ht="86.25" customHeight="1" x14ac:dyDescent="0.3">
      <c r="A88" s="94" t="s">
        <v>1923</v>
      </c>
      <c r="B88" s="94" t="s">
        <v>1165</v>
      </c>
      <c r="C88" s="100" t="s">
        <v>1166</v>
      </c>
      <c r="D88" s="94" t="s">
        <v>915</v>
      </c>
      <c r="E88" s="91" t="s">
        <v>457</v>
      </c>
      <c r="F88" s="91" t="s">
        <v>458</v>
      </c>
      <c r="G88" s="92" t="s">
        <v>461</v>
      </c>
      <c r="H88" s="92" t="s">
        <v>1736</v>
      </c>
      <c r="I88" s="91"/>
      <c r="J88" s="102"/>
      <c r="K88" s="92" t="s">
        <v>1141</v>
      </c>
      <c r="L88" s="91"/>
      <c r="M88" s="197" t="s">
        <v>2237</v>
      </c>
      <c r="N88" s="205" t="s">
        <v>2262</v>
      </c>
      <c r="O88" s="255"/>
      <c r="P88" s="91">
        <v>4</v>
      </c>
      <c r="Q88" s="91">
        <v>4.8</v>
      </c>
      <c r="R88" s="91" t="s">
        <v>459</v>
      </c>
      <c r="S88" s="91" t="s">
        <v>460</v>
      </c>
      <c r="AA88" s="253">
        <f>IF(OR(J88="Fail",ISBLANK(J88)),INDEX('Issue Code Table'!C:C,MATCH(N:N,'Issue Code Table'!A:A,0)),IF(M88="Critical",6,IF(M88="Significant",5,IF(M88="Moderate",3,2))))</f>
        <v>4</v>
      </c>
    </row>
    <row r="89" spans="1:27" ht="92.4" x14ac:dyDescent="0.3">
      <c r="A89" s="94" t="s">
        <v>1924</v>
      </c>
      <c r="B89" s="95" t="s">
        <v>1181</v>
      </c>
      <c r="C89" s="99" t="s">
        <v>1182</v>
      </c>
      <c r="D89" s="94" t="s">
        <v>915</v>
      </c>
      <c r="E89" s="91" t="s">
        <v>463</v>
      </c>
      <c r="F89" s="121" t="s">
        <v>2025</v>
      </c>
      <c r="G89" s="92" t="s">
        <v>466</v>
      </c>
      <c r="H89" s="92" t="s">
        <v>1387</v>
      </c>
      <c r="I89" s="91"/>
      <c r="J89" s="102"/>
      <c r="K89" s="92" t="s">
        <v>1142</v>
      </c>
      <c r="L89" s="91"/>
      <c r="M89" s="197" t="s">
        <v>2239</v>
      </c>
      <c r="N89" s="205" t="s">
        <v>2265</v>
      </c>
      <c r="O89" s="255"/>
      <c r="P89" s="91">
        <v>5.0999999999999996</v>
      </c>
      <c r="Q89" s="91" t="s">
        <v>462</v>
      </c>
      <c r="R89" s="91" t="s">
        <v>464</v>
      </c>
      <c r="S89" s="91" t="s">
        <v>465</v>
      </c>
      <c r="AA89" s="253">
        <f>IF(OR(J89="Fail",ISBLANK(J89)),INDEX('Issue Code Table'!C:C,MATCH(N:N,'Issue Code Table'!A:A,0)),IF(M89="Critical",6,IF(M89="Significant",5,IF(M89="Moderate",3,2))))</f>
        <v>4</v>
      </c>
    </row>
    <row r="90" spans="1:27" ht="135" customHeight="1" x14ac:dyDescent="0.3">
      <c r="A90" s="94" t="s">
        <v>1925</v>
      </c>
      <c r="B90" s="95" t="s">
        <v>1181</v>
      </c>
      <c r="C90" s="99" t="s">
        <v>1182</v>
      </c>
      <c r="D90" s="94" t="s">
        <v>915</v>
      </c>
      <c r="E90" s="91" t="s">
        <v>468</v>
      </c>
      <c r="F90" s="92" t="s">
        <v>469</v>
      </c>
      <c r="G90" s="92" t="s">
        <v>472</v>
      </c>
      <c r="H90" s="92" t="s">
        <v>1388</v>
      </c>
      <c r="I90" s="91"/>
      <c r="J90" s="102"/>
      <c r="K90" s="92" t="s">
        <v>1143</v>
      </c>
      <c r="L90" s="91"/>
      <c r="M90" s="197" t="s">
        <v>2239</v>
      </c>
      <c r="N90" s="205" t="s">
        <v>2265</v>
      </c>
      <c r="O90" s="255"/>
      <c r="P90" s="91">
        <v>5.0999999999999996</v>
      </c>
      <c r="Q90" s="91" t="s">
        <v>467</v>
      </c>
      <c r="R90" s="91" t="s">
        <v>470</v>
      </c>
      <c r="S90" s="91" t="s">
        <v>471</v>
      </c>
      <c r="AA90" s="253">
        <f>IF(OR(J90="Fail",ISBLANK(J90)),INDEX('Issue Code Table'!C:C,MATCH(N:N,'Issue Code Table'!A:A,0)),IF(M90="Critical",6,IF(M90="Significant",5,IF(M90="Moderate",3,2))))</f>
        <v>4</v>
      </c>
    </row>
    <row r="91" spans="1:27" ht="207.75" customHeight="1" x14ac:dyDescent="0.3">
      <c r="A91" s="94" t="s">
        <v>1926</v>
      </c>
      <c r="B91" s="95" t="s">
        <v>1181</v>
      </c>
      <c r="C91" s="99" t="s">
        <v>1182</v>
      </c>
      <c r="D91" s="94" t="s">
        <v>916</v>
      </c>
      <c r="E91" s="92" t="s">
        <v>474</v>
      </c>
      <c r="F91" s="91" t="s">
        <v>475</v>
      </c>
      <c r="G91" s="91" t="s">
        <v>478</v>
      </c>
      <c r="H91" s="92" t="s">
        <v>1389</v>
      </c>
      <c r="I91" s="91"/>
      <c r="J91" s="102"/>
      <c r="K91" s="92" t="s">
        <v>1144</v>
      </c>
      <c r="L91" s="91"/>
      <c r="M91" s="191" t="s">
        <v>2238</v>
      </c>
      <c r="N91" s="205" t="s">
        <v>2249</v>
      </c>
      <c r="O91" s="255"/>
      <c r="P91" s="91">
        <v>5.0999999999999996</v>
      </c>
      <c r="Q91" s="91" t="s">
        <v>473</v>
      </c>
      <c r="R91" s="92" t="s">
        <v>476</v>
      </c>
      <c r="S91" s="92" t="s">
        <v>477</v>
      </c>
      <c r="AA91" s="253">
        <f>IF(OR(J91="Fail",ISBLANK(J91)),INDEX('Issue Code Table'!C:C,MATCH(N:N,'Issue Code Table'!A:A,0)),IF(M91="Critical",6,IF(M91="Significant",5,IF(M91="Moderate",3,2))))</f>
        <v>5</v>
      </c>
    </row>
    <row r="92" spans="1:27" ht="309.75" customHeight="1" x14ac:dyDescent="0.3">
      <c r="A92" s="94" t="s">
        <v>1927</v>
      </c>
      <c r="B92" s="95" t="s">
        <v>1165</v>
      </c>
      <c r="C92" s="100" t="s">
        <v>1166</v>
      </c>
      <c r="D92" s="94" t="s">
        <v>916</v>
      </c>
      <c r="E92" s="91" t="s">
        <v>480</v>
      </c>
      <c r="F92" s="91" t="s">
        <v>481</v>
      </c>
      <c r="G92" s="92" t="s">
        <v>484</v>
      </c>
      <c r="H92" s="92" t="s">
        <v>1782</v>
      </c>
      <c r="I92" s="91"/>
      <c r="J92" s="102"/>
      <c r="K92" s="92" t="s">
        <v>1784</v>
      </c>
      <c r="L92" s="91"/>
      <c r="M92" s="197" t="s">
        <v>2237</v>
      </c>
      <c r="N92" s="205" t="s">
        <v>2261</v>
      </c>
      <c r="O92" s="255"/>
      <c r="P92" s="91">
        <v>5.0999999999999996</v>
      </c>
      <c r="Q92" s="91" t="s">
        <v>479</v>
      </c>
      <c r="R92" s="91" t="s">
        <v>482</v>
      </c>
      <c r="S92" s="91" t="s">
        <v>483</v>
      </c>
      <c r="AA92" s="253">
        <f>IF(OR(J92="Fail",ISBLANK(J92)),INDEX('Issue Code Table'!C:C,MATCH(N:N,'Issue Code Table'!A:A,0)),IF(M92="Critical",6,IF(M92="Significant",5,IF(M92="Moderate",3,2))))</f>
        <v>5</v>
      </c>
    </row>
    <row r="93" spans="1:27" ht="189.75" customHeight="1" x14ac:dyDescent="0.3">
      <c r="A93" s="94" t="s">
        <v>1928</v>
      </c>
      <c r="B93" s="95" t="s">
        <v>1181</v>
      </c>
      <c r="C93" s="99" t="s">
        <v>1182</v>
      </c>
      <c r="D93" s="94" t="s">
        <v>916</v>
      </c>
      <c r="E93" s="92" t="s">
        <v>486</v>
      </c>
      <c r="F93" s="91" t="s">
        <v>487</v>
      </c>
      <c r="G93" s="91" t="s">
        <v>490</v>
      </c>
      <c r="H93" s="92" t="s">
        <v>1275</v>
      </c>
      <c r="I93" s="91"/>
      <c r="J93" s="102"/>
      <c r="K93" s="92" t="s">
        <v>1145</v>
      </c>
      <c r="L93" s="91" t="s">
        <v>1046</v>
      </c>
      <c r="M93" s="197" t="s">
        <v>2239</v>
      </c>
      <c r="N93" s="205" t="s">
        <v>2265</v>
      </c>
      <c r="O93" s="255"/>
      <c r="P93" s="91">
        <v>5.0999999999999996</v>
      </c>
      <c r="Q93" s="91" t="s">
        <v>485</v>
      </c>
      <c r="R93" s="91" t="s">
        <v>488</v>
      </c>
      <c r="S93" s="91" t="s">
        <v>489</v>
      </c>
      <c r="AA93" s="253">
        <f>IF(OR(J93="Fail",ISBLANK(J93)),INDEX('Issue Code Table'!C:C,MATCH(N:N,'Issue Code Table'!A:A,0)),IF(M93="Critical",6,IF(M93="Significant",5,IF(M93="Moderate",3,2))))</f>
        <v>4</v>
      </c>
    </row>
    <row r="94" spans="1:27" ht="213.75" customHeight="1" x14ac:dyDescent="0.3">
      <c r="A94" s="94" t="s">
        <v>1929</v>
      </c>
      <c r="B94" s="95" t="s">
        <v>1024</v>
      </c>
      <c r="C94" s="99" t="s">
        <v>1025</v>
      </c>
      <c r="D94" s="94" t="s">
        <v>915</v>
      </c>
      <c r="E94" s="91" t="s">
        <v>492</v>
      </c>
      <c r="F94" s="91" t="s">
        <v>493</v>
      </c>
      <c r="G94" s="92" t="s">
        <v>496</v>
      </c>
      <c r="H94" s="92" t="s">
        <v>1390</v>
      </c>
      <c r="I94" s="91"/>
      <c r="J94" s="102"/>
      <c r="K94" s="92" t="s">
        <v>1146</v>
      </c>
      <c r="L94" s="91"/>
      <c r="M94" s="197" t="s">
        <v>2237</v>
      </c>
      <c r="N94" s="205" t="s">
        <v>2264</v>
      </c>
      <c r="O94" s="255"/>
      <c r="P94" s="91">
        <v>5.0999999999999996</v>
      </c>
      <c r="Q94" s="91" t="s">
        <v>491</v>
      </c>
      <c r="R94" s="91" t="s">
        <v>494</v>
      </c>
      <c r="S94" s="91" t="s">
        <v>495</v>
      </c>
      <c r="AA94" s="253">
        <f>IF(OR(J94="Fail",ISBLANK(J94)),INDEX('Issue Code Table'!C:C,MATCH(N:N,'Issue Code Table'!A:A,0)),IF(M94="Critical",6,IF(M94="Significant",5,IF(M94="Moderate",3,2))))</f>
        <v>4</v>
      </c>
    </row>
    <row r="95" spans="1:27" ht="133.5" customHeight="1" x14ac:dyDescent="0.3">
      <c r="A95" s="94" t="s">
        <v>1930</v>
      </c>
      <c r="B95" s="95" t="s">
        <v>1011</v>
      </c>
      <c r="C95" s="99" t="s">
        <v>1183</v>
      </c>
      <c r="D95" s="94" t="s">
        <v>915</v>
      </c>
      <c r="E95" s="91" t="s">
        <v>497</v>
      </c>
      <c r="F95" s="91" t="s">
        <v>498</v>
      </c>
      <c r="G95" s="91" t="s">
        <v>501</v>
      </c>
      <c r="H95" s="92" t="s">
        <v>1276</v>
      </c>
      <c r="I95" s="91"/>
      <c r="J95" s="102"/>
      <c r="K95" s="92" t="s">
        <v>1147</v>
      </c>
      <c r="L95" s="91"/>
      <c r="M95" s="197" t="s">
        <v>2239</v>
      </c>
      <c r="N95" s="205" t="s">
        <v>2266</v>
      </c>
      <c r="O95" s="255"/>
      <c r="P95" s="91">
        <v>5</v>
      </c>
      <c r="Q95" s="91">
        <v>5.3</v>
      </c>
      <c r="R95" s="91" t="s">
        <v>499</v>
      </c>
      <c r="S95" s="91" t="s">
        <v>500</v>
      </c>
      <c r="AA95" s="253">
        <f>IF(OR(J95="Fail",ISBLANK(J95)),INDEX('Issue Code Table'!C:C,MATCH(N:N,'Issue Code Table'!A:A,0)),IF(M95="Critical",6,IF(M95="Significant",5,IF(M95="Moderate",3,2))))</f>
        <v>4</v>
      </c>
    </row>
    <row r="96" spans="1:27" ht="145.19999999999999" x14ac:dyDescent="0.3">
      <c r="A96" s="94" t="s">
        <v>1931</v>
      </c>
      <c r="B96" s="94" t="s">
        <v>1165</v>
      </c>
      <c r="C96" s="99" t="s">
        <v>1184</v>
      </c>
      <c r="D96" s="94" t="s">
        <v>915</v>
      </c>
      <c r="E96" s="91" t="s">
        <v>503</v>
      </c>
      <c r="F96" s="91" t="s">
        <v>504</v>
      </c>
      <c r="G96" s="92" t="s">
        <v>507</v>
      </c>
      <c r="H96" s="92" t="s">
        <v>1391</v>
      </c>
      <c r="I96" s="91"/>
      <c r="J96" s="102"/>
      <c r="K96" s="92" t="s">
        <v>1265</v>
      </c>
      <c r="L96" s="91"/>
      <c r="M96" s="197" t="s">
        <v>2237</v>
      </c>
      <c r="N96" s="205" t="s">
        <v>2264</v>
      </c>
      <c r="O96" s="255"/>
      <c r="P96" s="91">
        <v>6.1</v>
      </c>
      <c r="Q96" s="91" t="s">
        <v>502</v>
      </c>
      <c r="R96" s="91" t="s">
        <v>505</v>
      </c>
      <c r="S96" s="91" t="s">
        <v>506</v>
      </c>
      <c r="AA96" s="253">
        <f>IF(OR(J96="Fail",ISBLANK(J96)),INDEX('Issue Code Table'!C:C,MATCH(N:N,'Issue Code Table'!A:A,0)),IF(M96="Critical",6,IF(M96="Significant",5,IF(M96="Moderate",3,2))))</f>
        <v>4</v>
      </c>
    </row>
    <row r="97" spans="1:27" ht="85.5" customHeight="1" x14ac:dyDescent="0.3">
      <c r="A97" s="94" t="s">
        <v>1932</v>
      </c>
      <c r="B97" s="112" t="s">
        <v>1059</v>
      </c>
      <c r="C97" s="113" t="s">
        <v>1156</v>
      </c>
      <c r="D97" s="94" t="s">
        <v>915</v>
      </c>
      <c r="E97" s="91" t="s">
        <v>509</v>
      </c>
      <c r="F97" s="91" t="s">
        <v>510</v>
      </c>
      <c r="G97" s="92" t="s">
        <v>513</v>
      </c>
      <c r="H97" s="92" t="s">
        <v>1392</v>
      </c>
      <c r="I97" s="91"/>
      <c r="J97" s="102"/>
      <c r="K97" s="92" t="s">
        <v>1266</v>
      </c>
      <c r="L97" s="91"/>
      <c r="M97" s="197" t="s">
        <v>2237</v>
      </c>
      <c r="N97" s="205" t="s">
        <v>2264</v>
      </c>
      <c r="O97" s="255"/>
      <c r="P97" s="91">
        <v>6.1</v>
      </c>
      <c r="Q97" s="91" t="s">
        <v>508</v>
      </c>
      <c r="R97" s="91" t="s">
        <v>511</v>
      </c>
      <c r="S97" s="91" t="s">
        <v>512</v>
      </c>
      <c r="AA97" s="253">
        <f>IF(OR(J97="Fail",ISBLANK(J97)),INDEX('Issue Code Table'!C:C,MATCH(N:N,'Issue Code Table'!A:A,0)),IF(M97="Critical",6,IF(M97="Significant",5,IF(M97="Moderate",3,2))))</f>
        <v>4</v>
      </c>
    </row>
    <row r="98" spans="1:27" ht="138" customHeight="1" x14ac:dyDescent="0.3">
      <c r="A98" s="94" t="s">
        <v>1933</v>
      </c>
      <c r="B98" s="94" t="s">
        <v>1165</v>
      </c>
      <c r="C98" s="99" t="s">
        <v>1184</v>
      </c>
      <c r="D98" s="94" t="s">
        <v>915</v>
      </c>
      <c r="E98" s="92" t="s">
        <v>515</v>
      </c>
      <c r="F98" s="92" t="s">
        <v>516</v>
      </c>
      <c r="G98" s="92" t="s">
        <v>519</v>
      </c>
      <c r="H98" s="92" t="s">
        <v>1316</v>
      </c>
      <c r="I98" s="91"/>
      <c r="J98" s="102"/>
      <c r="K98" s="92" t="s">
        <v>1155</v>
      </c>
      <c r="L98" s="91"/>
      <c r="M98" s="197" t="s">
        <v>2237</v>
      </c>
      <c r="N98" s="205" t="s">
        <v>2261</v>
      </c>
      <c r="O98" s="255"/>
      <c r="P98" s="91">
        <v>6.1</v>
      </c>
      <c r="Q98" s="91" t="s">
        <v>514</v>
      </c>
      <c r="R98" s="91" t="s">
        <v>517</v>
      </c>
      <c r="S98" s="91" t="s">
        <v>518</v>
      </c>
      <c r="AA98" s="253">
        <f>IF(OR(J98="Fail",ISBLANK(J98)),INDEX('Issue Code Table'!C:C,MATCH(N:N,'Issue Code Table'!A:A,0)),IF(M98="Critical",6,IF(M98="Significant",5,IF(M98="Moderate",3,2))))</f>
        <v>5</v>
      </c>
    </row>
    <row r="99" spans="1:27" ht="137.25" customHeight="1" x14ac:dyDescent="0.3">
      <c r="A99" s="94" t="s">
        <v>1934</v>
      </c>
      <c r="B99" s="94" t="s">
        <v>1165</v>
      </c>
      <c r="C99" s="99" t="s">
        <v>1184</v>
      </c>
      <c r="D99" s="94" t="s">
        <v>915</v>
      </c>
      <c r="E99" s="91" t="s">
        <v>521</v>
      </c>
      <c r="F99" s="91" t="s">
        <v>522</v>
      </c>
      <c r="G99" s="92" t="s">
        <v>525</v>
      </c>
      <c r="H99" s="92" t="s">
        <v>1317</v>
      </c>
      <c r="I99" s="91"/>
      <c r="J99" s="102"/>
      <c r="K99" s="92" t="s">
        <v>1154</v>
      </c>
      <c r="L99" s="91"/>
      <c r="M99" s="197" t="s">
        <v>2237</v>
      </c>
      <c r="N99" s="205" t="s">
        <v>2261</v>
      </c>
      <c r="O99" s="255"/>
      <c r="P99" s="91">
        <v>6.1</v>
      </c>
      <c r="Q99" s="91" t="s">
        <v>520</v>
      </c>
      <c r="R99" s="91" t="s">
        <v>523</v>
      </c>
      <c r="S99" s="91" t="s">
        <v>524</v>
      </c>
      <c r="AA99" s="253">
        <f>IF(OR(J99="Fail",ISBLANK(J99)),INDEX('Issue Code Table'!C:C,MATCH(N:N,'Issue Code Table'!A:A,0)),IF(M99="Critical",6,IF(M99="Significant",5,IF(M99="Moderate",3,2))))</f>
        <v>5</v>
      </c>
    </row>
    <row r="100" spans="1:27" ht="137.25" customHeight="1" x14ac:dyDescent="0.3">
      <c r="A100" s="94" t="s">
        <v>1935</v>
      </c>
      <c r="B100" s="94" t="s">
        <v>1165</v>
      </c>
      <c r="C100" s="99" t="s">
        <v>1184</v>
      </c>
      <c r="D100" s="94" t="s">
        <v>915</v>
      </c>
      <c r="E100" s="92" t="s">
        <v>527</v>
      </c>
      <c r="F100" s="91" t="s">
        <v>528</v>
      </c>
      <c r="G100" s="92" t="s">
        <v>531</v>
      </c>
      <c r="H100" s="92" t="s">
        <v>1318</v>
      </c>
      <c r="I100" s="91"/>
      <c r="J100" s="102"/>
      <c r="K100" s="92" t="s">
        <v>1153</v>
      </c>
      <c r="L100" s="91"/>
      <c r="M100" s="197" t="s">
        <v>2237</v>
      </c>
      <c r="N100" s="205" t="s">
        <v>2261</v>
      </c>
      <c r="O100" s="255"/>
      <c r="P100" s="91">
        <v>6.1</v>
      </c>
      <c r="Q100" s="91" t="s">
        <v>526</v>
      </c>
      <c r="R100" s="91" t="s">
        <v>529</v>
      </c>
      <c r="S100" s="91" t="s">
        <v>530</v>
      </c>
      <c r="AA100" s="253">
        <f>IF(OR(J100="Fail",ISBLANK(J100)),INDEX('Issue Code Table'!C:C,MATCH(N:N,'Issue Code Table'!A:A,0)),IF(M100="Critical",6,IF(M100="Significant",5,IF(M100="Moderate",3,2))))</f>
        <v>5</v>
      </c>
    </row>
    <row r="101" spans="1:27" ht="132" x14ac:dyDescent="0.3">
      <c r="A101" s="94" t="s">
        <v>1936</v>
      </c>
      <c r="B101" s="94" t="s">
        <v>1165</v>
      </c>
      <c r="C101" s="99" t="s">
        <v>1184</v>
      </c>
      <c r="D101" s="94" t="s">
        <v>915</v>
      </c>
      <c r="E101" s="92" t="s">
        <v>533</v>
      </c>
      <c r="F101" s="91" t="s">
        <v>534</v>
      </c>
      <c r="G101" s="92" t="s">
        <v>536</v>
      </c>
      <c r="H101" s="92" t="s">
        <v>1319</v>
      </c>
      <c r="I101" s="91"/>
      <c r="J101" s="102"/>
      <c r="K101" s="92" t="s">
        <v>1152</v>
      </c>
      <c r="L101" s="91"/>
      <c r="M101" s="197" t="s">
        <v>2237</v>
      </c>
      <c r="N101" s="205" t="s">
        <v>2261</v>
      </c>
      <c r="O101" s="255"/>
      <c r="P101" s="91">
        <v>6.1</v>
      </c>
      <c r="Q101" s="91" t="s">
        <v>532</v>
      </c>
      <c r="R101" s="91" t="s">
        <v>529</v>
      </c>
      <c r="S101" s="91" t="s">
        <v>535</v>
      </c>
      <c r="AA101" s="253">
        <f>IF(OR(J101="Fail",ISBLANK(J101)),INDEX('Issue Code Table'!C:C,MATCH(N:N,'Issue Code Table'!A:A,0)),IF(M101="Critical",6,IF(M101="Significant",5,IF(M101="Moderate",3,2))))</f>
        <v>5</v>
      </c>
    </row>
    <row r="102" spans="1:27" ht="143.25" customHeight="1" x14ac:dyDescent="0.3">
      <c r="A102" s="94" t="s">
        <v>1937</v>
      </c>
      <c r="B102" s="95" t="s">
        <v>1165</v>
      </c>
      <c r="C102" s="100" t="s">
        <v>1166</v>
      </c>
      <c r="D102" s="94" t="s">
        <v>915</v>
      </c>
      <c r="E102" s="92" t="s">
        <v>538</v>
      </c>
      <c r="F102" s="91" t="s">
        <v>539</v>
      </c>
      <c r="G102" s="92" t="s">
        <v>541</v>
      </c>
      <c r="H102" s="92" t="s">
        <v>1320</v>
      </c>
      <c r="I102" s="91"/>
      <c r="J102" s="102"/>
      <c r="K102" s="92" t="s">
        <v>1151</v>
      </c>
      <c r="L102" s="91"/>
      <c r="M102" s="197" t="s">
        <v>2237</v>
      </c>
      <c r="N102" s="205" t="s">
        <v>2261</v>
      </c>
      <c r="O102" s="255"/>
      <c r="P102" s="91">
        <v>6.1</v>
      </c>
      <c r="Q102" s="91" t="s">
        <v>537</v>
      </c>
      <c r="R102" s="91" t="s">
        <v>529</v>
      </c>
      <c r="S102" s="91" t="s">
        <v>540</v>
      </c>
      <c r="AA102" s="253">
        <f>IF(OR(J102="Fail",ISBLANK(J102)),INDEX('Issue Code Table'!C:C,MATCH(N:N,'Issue Code Table'!A:A,0)),IF(M102="Critical",6,IF(M102="Significant",5,IF(M102="Moderate",3,2))))</f>
        <v>5</v>
      </c>
    </row>
    <row r="103" spans="1:27" ht="135" customHeight="1" x14ac:dyDescent="0.3">
      <c r="A103" s="94" t="s">
        <v>1938</v>
      </c>
      <c r="B103" s="95" t="s">
        <v>1165</v>
      </c>
      <c r="C103" s="100" t="s">
        <v>1166</v>
      </c>
      <c r="D103" s="94" t="s">
        <v>915</v>
      </c>
      <c r="E103" s="92" t="s">
        <v>543</v>
      </c>
      <c r="F103" s="91" t="s">
        <v>544</v>
      </c>
      <c r="G103" s="92" t="s">
        <v>546</v>
      </c>
      <c r="H103" s="92" t="s">
        <v>1321</v>
      </c>
      <c r="I103" s="91"/>
      <c r="J103" s="102"/>
      <c r="K103" s="92" t="s">
        <v>1150</v>
      </c>
      <c r="L103" s="91"/>
      <c r="M103" s="197" t="s">
        <v>2237</v>
      </c>
      <c r="N103" s="205" t="s">
        <v>2261</v>
      </c>
      <c r="O103" s="255"/>
      <c r="P103" s="91">
        <v>6.1</v>
      </c>
      <c r="Q103" s="91" t="s">
        <v>542</v>
      </c>
      <c r="R103" s="91" t="s">
        <v>529</v>
      </c>
      <c r="S103" s="91" t="s">
        <v>545</v>
      </c>
      <c r="AA103" s="253">
        <f>IF(OR(J103="Fail",ISBLANK(J103)),INDEX('Issue Code Table'!C:C,MATCH(N:N,'Issue Code Table'!A:A,0)),IF(M103="Critical",6,IF(M103="Significant",5,IF(M103="Moderate",3,2))))</f>
        <v>5</v>
      </c>
    </row>
    <row r="104" spans="1:27" ht="171.6" x14ac:dyDescent="0.3">
      <c r="A104" s="94" t="s">
        <v>1939</v>
      </c>
      <c r="B104" s="95" t="s">
        <v>1165</v>
      </c>
      <c r="C104" s="100" t="s">
        <v>1166</v>
      </c>
      <c r="D104" s="94" t="s">
        <v>915</v>
      </c>
      <c r="E104" s="92" t="s">
        <v>548</v>
      </c>
      <c r="F104" s="91" t="s">
        <v>549</v>
      </c>
      <c r="G104" s="92" t="s">
        <v>551</v>
      </c>
      <c r="H104" s="92" t="s">
        <v>1322</v>
      </c>
      <c r="I104" s="91"/>
      <c r="J104" s="102"/>
      <c r="K104" s="92" t="s">
        <v>1149</v>
      </c>
      <c r="L104" s="91"/>
      <c r="M104" s="197" t="s">
        <v>2237</v>
      </c>
      <c r="N104" s="205" t="s">
        <v>2261</v>
      </c>
      <c r="O104" s="255"/>
      <c r="P104" s="91">
        <v>6.1</v>
      </c>
      <c r="Q104" s="91" t="s">
        <v>547</v>
      </c>
      <c r="R104" s="91" t="s">
        <v>529</v>
      </c>
      <c r="S104" s="91" t="s">
        <v>550</v>
      </c>
      <c r="AA104" s="253">
        <f>IF(OR(J104="Fail",ISBLANK(J104)),INDEX('Issue Code Table'!C:C,MATCH(N:N,'Issue Code Table'!A:A,0)),IF(M104="Critical",6,IF(M104="Significant",5,IF(M104="Moderate",3,2))))</f>
        <v>5</v>
      </c>
    </row>
    <row r="105" spans="1:27" ht="272.25" customHeight="1" x14ac:dyDescent="0.3">
      <c r="A105" s="94" t="s">
        <v>1940</v>
      </c>
      <c r="B105" s="95" t="s">
        <v>1165</v>
      </c>
      <c r="C105" s="100" t="s">
        <v>1166</v>
      </c>
      <c r="D105" s="94" t="s">
        <v>916</v>
      </c>
      <c r="E105" s="91" t="s">
        <v>553</v>
      </c>
      <c r="F105" s="92" t="s">
        <v>1307</v>
      </c>
      <c r="G105" s="91" t="s">
        <v>555</v>
      </c>
      <c r="H105" s="92" t="s">
        <v>1329</v>
      </c>
      <c r="I105" s="91"/>
      <c r="J105" s="102"/>
      <c r="K105" s="92" t="s">
        <v>1148</v>
      </c>
      <c r="L105" s="91"/>
      <c r="M105" s="197" t="s">
        <v>2237</v>
      </c>
      <c r="N105" s="205" t="s">
        <v>2261</v>
      </c>
      <c r="O105" s="255"/>
      <c r="P105" s="91">
        <v>6.1</v>
      </c>
      <c r="Q105" s="91" t="s">
        <v>552</v>
      </c>
      <c r="R105" s="91" t="s">
        <v>554</v>
      </c>
      <c r="S105" s="92" t="s">
        <v>1308</v>
      </c>
      <c r="AA105" s="253">
        <f>IF(OR(J105="Fail",ISBLANK(J105)),INDEX('Issue Code Table'!C:C,MATCH(N:N,'Issue Code Table'!A:A,0)),IF(M105="Critical",6,IF(M105="Significant",5,IF(M105="Moderate",3,2))))</f>
        <v>5</v>
      </c>
    </row>
    <row r="106" spans="1:27" ht="224.25" customHeight="1" x14ac:dyDescent="0.3">
      <c r="A106" s="94" t="s">
        <v>1941</v>
      </c>
      <c r="B106" s="95" t="s">
        <v>1165</v>
      </c>
      <c r="C106" s="100" t="s">
        <v>1166</v>
      </c>
      <c r="D106" s="94" t="s">
        <v>916</v>
      </c>
      <c r="E106" s="91" t="s">
        <v>557</v>
      </c>
      <c r="F106" s="91" t="s">
        <v>558</v>
      </c>
      <c r="G106" s="91" t="s">
        <v>561</v>
      </c>
      <c r="H106" s="92" t="s">
        <v>1309</v>
      </c>
      <c r="I106" s="91"/>
      <c r="J106" s="102"/>
      <c r="K106" s="92" t="s">
        <v>1255</v>
      </c>
      <c r="L106" s="91" t="s">
        <v>1046</v>
      </c>
      <c r="M106" s="191" t="s">
        <v>2238</v>
      </c>
      <c r="N106" s="205" t="s">
        <v>2252</v>
      </c>
      <c r="O106" s="255"/>
      <c r="P106" s="91">
        <v>6.1</v>
      </c>
      <c r="Q106" s="91" t="s">
        <v>556</v>
      </c>
      <c r="R106" s="91" t="s">
        <v>559</v>
      </c>
      <c r="S106" s="91" t="s">
        <v>560</v>
      </c>
      <c r="AA106" s="253">
        <f>IF(OR(J106="Fail",ISBLANK(J106)),INDEX('Issue Code Table'!C:C,MATCH(N:N,'Issue Code Table'!A:A,0)),IF(M106="Critical",6,IF(M106="Significant",5,IF(M106="Moderate",3,2))))</f>
        <v>5</v>
      </c>
    </row>
    <row r="107" spans="1:27" ht="82.5" customHeight="1" x14ac:dyDescent="0.3">
      <c r="A107" s="94" t="s">
        <v>1942</v>
      </c>
      <c r="B107" s="95" t="s">
        <v>1024</v>
      </c>
      <c r="C107" s="99" t="s">
        <v>1025</v>
      </c>
      <c r="D107" s="94" t="s">
        <v>915</v>
      </c>
      <c r="E107" s="91" t="s">
        <v>563</v>
      </c>
      <c r="F107" s="91" t="s">
        <v>564</v>
      </c>
      <c r="G107" s="92" t="s">
        <v>567</v>
      </c>
      <c r="H107" s="92" t="s">
        <v>1393</v>
      </c>
      <c r="I107" s="91"/>
      <c r="J107" s="102"/>
      <c r="K107" s="92" t="s">
        <v>1196</v>
      </c>
      <c r="L107" s="91"/>
      <c r="M107" s="191" t="s">
        <v>2238</v>
      </c>
      <c r="N107" s="205" t="s">
        <v>2256</v>
      </c>
      <c r="O107" s="255"/>
      <c r="P107" s="91">
        <v>6.2</v>
      </c>
      <c r="Q107" s="91" t="s">
        <v>562</v>
      </c>
      <c r="R107" s="91" t="s">
        <v>565</v>
      </c>
      <c r="S107" s="91" t="s">
        <v>566</v>
      </c>
      <c r="AA107" s="253">
        <f>IF(OR(J107="Fail",ISBLANK(J107)),INDEX('Issue Code Table'!C:C,MATCH(N:N,'Issue Code Table'!A:A,0)),IF(M107="Critical",6,IF(M107="Significant",5,IF(M107="Moderate",3,2))))</f>
        <v>6</v>
      </c>
    </row>
    <row r="108" spans="1:27" ht="158.4" x14ac:dyDescent="0.3">
      <c r="A108" s="94" t="s">
        <v>1943</v>
      </c>
      <c r="B108" s="95" t="s">
        <v>1059</v>
      </c>
      <c r="C108" s="99" t="s">
        <v>1156</v>
      </c>
      <c r="D108" s="94" t="s">
        <v>915</v>
      </c>
      <c r="E108" s="91" t="s">
        <v>569</v>
      </c>
      <c r="F108" s="91" t="s">
        <v>570</v>
      </c>
      <c r="G108" s="92" t="s">
        <v>573</v>
      </c>
      <c r="H108" s="92" t="s">
        <v>1332</v>
      </c>
      <c r="I108" s="91"/>
      <c r="J108" s="102"/>
      <c r="K108" s="92" t="s">
        <v>1197</v>
      </c>
      <c r="L108" s="91"/>
      <c r="M108" s="191" t="s">
        <v>2238</v>
      </c>
      <c r="N108" s="205" t="s">
        <v>2257</v>
      </c>
      <c r="O108" s="255"/>
      <c r="P108" s="91">
        <v>6.2</v>
      </c>
      <c r="Q108" s="91" t="s">
        <v>568</v>
      </c>
      <c r="R108" s="91" t="s">
        <v>571</v>
      </c>
      <c r="S108" s="91" t="s">
        <v>572</v>
      </c>
      <c r="AA108" s="253">
        <f>IF(OR(J108="Fail",ISBLANK(J108)),INDEX('Issue Code Table'!C:C,MATCH(N:N,'Issue Code Table'!A:A,0)),IF(M108="Critical",6,IF(M108="Significant",5,IF(M108="Moderate",3,2))))</f>
        <v>6</v>
      </c>
    </row>
    <row r="109" spans="1:27" ht="132" x14ac:dyDescent="0.3">
      <c r="A109" s="94" t="s">
        <v>1944</v>
      </c>
      <c r="B109" s="95" t="s">
        <v>1165</v>
      </c>
      <c r="C109" s="100" t="s">
        <v>1166</v>
      </c>
      <c r="D109" s="94" t="s">
        <v>915</v>
      </c>
      <c r="E109" s="92" t="s">
        <v>575</v>
      </c>
      <c r="F109" s="92" t="s">
        <v>576</v>
      </c>
      <c r="G109" s="92" t="s">
        <v>579</v>
      </c>
      <c r="H109" s="92" t="s">
        <v>1738</v>
      </c>
      <c r="I109" s="92"/>
      <c r="J109" s="102"/>
      <c r="K109" s="92" t="s">
        <v>1198</v>
      </c>
      <c r="L109" s="91"/>
      <c r="M109" s="197" t="s">
        <v>2237</v>
      </c>
      <c r="N109" s="205" t="s">
        <v>2261</v>
      </c>
      <c r="O109" s="255"/>
      <c r="P109" s="91">
        <v>6.2</v>
      </c>
      <c r="Q109" s="91" t="s">
        <v>574</v>
      </c>
      <c r="R109" s="91" t="s">
        <v>577</v>
      </c>
      <c r="S109" s="91" t="s">
        <v>578</v>
      </c>
      <c r="AA109" s="253">
        <f>IF(OR(J109="Fail",ISBLANK(J109)),INDEX('Issue Code Table'!C:C,MATCH(N:N,'Issue Code Table'!A:A,0)),IF(M109="Critical",6,IF(M109="Significant",5,IF(M109="Moderate",3,2))))</f>
        <v>5</v>
      </c>
    </row>
    <row r="110" spans="1:27" ht="105.6" x14ac:dyDescent="0.3">
      <c r="A110" s="94" t="s">
        <v>1945</v>
      </c>
      <c r="B110" s="95" t="s">
        <v>1165</v>
      </c>
      <c r="C110" s="100" t="s">
        <v>1166</v>
      </c>
      <c r="D110" s="94" t="s">
        <v>915</v>
      </c>
      <c r="E110" s="91" t="s">
        <v>581</v>
      </c>
      <c r="F110" s="91" t="s">
        <v>582</v>
      </c>
      <c r="G110" s="92" t="s">
        <v>585</v>
      </c>
      <c r="H110" s="92" t="s">
        <v>1333</v>
      </c>
      <c r="I110" s="91"/>
      <c r="J110" s="102"/>
      <c r="K110" s="92" t="s">
        <v>1199</v>
      </c>
      <c r="L110" s="91"/>
      <c r="M110" s="191" t="s">
        <v>2238</v>
      </c>
      <c r="N110" s="205" t="s">
        <v>2252</v>
      </c>
      <c r="O110" s="255"/>
      <c r="P110" s="91">
        <v>6.2</v>
      </c>
      <c r="Q110" s="91" t="s">
        <v>580</v>
      </c>
      <c r="R110" s="91" t="s">
        <v>583</v>
      </c>
      <c r="S110" s="91" t="s">
        <v>584</v>
      </c>
      <c r="AA110" s="253">
        <f>IF(OR(J110="Fail",ISBLANK(J110)),INDEX('Issue Code Table'!C:C,MATCH(N:N,'Issue Code Table'!A:A,0)),IF(M110="Critical",6,IF(M110="Significant",5,IF(M110="Moderate",3,2))))</f>
        <v>5</v>
      </c>
    </row>
    <row r="111" spans="1:27" ht="112.5" customHeight="1" x14ac:dyDescent="0.3">
      <c r="A111" s="94" t="s">
        <v>1946</v>
      </c>
      <c r="B111" s="95" t="s">
        <v>1165</v>
      </c>
      <c r="C111" s="100" t="s">
        <v>1166</v>
      </c>
      <c r="D111" s="94" t="s">
        <v>915</v>
      </c>
      <c r="E111" s="92" t="s">
        <v>987</v>
      </c>
      <c r="F111" s="91" t="s">
        <v>587</v>
      </c>
      <c r="G111" s="92" t="s">
        <v>986</v>
      </c>
      <c r="H111" s="92" t="s">
        <v>1334</v>
      </c>
      <c r="I111" s="91"/>
      <c r="J111" s="102"/>
      <c r="K111" s="92" t="s">
        <v>1200</v>
      </c>
      <c r="L111" s="104" t="s">
        <v>980</v>
      </c>
      <c r="M111" s="191" t="s">
        <v>2238</v>
      </c>
      <c r="N111" s="205" t="s">
        <v>2252</v>
      </c>
      <c r="O111" s="255"/>
      <c r="P111" s="91">
        <v>6.2</v>
      </c>
      <c r="Q111" s="91" t="s">
        <v>586</v>
      </c>
      <c r="R111" s="91" t="s">
        <v>988</v>
      </c>
      <c r="S111" s="91" t="s">
        <v>985</v>
      </c>
      <c r="AA111" s="253">
        <f>IF(OR(J111="Fail",ISBLANK(J111)),INDEX('Issue Code Table'!C:C,MATCH(N:N,'Issue Code Table'!A:A,0)),IF(M111="Critical",6,IF(M111="Significant",5,IF(M111="Moderate",3,2))))</f>
        <v>5</v>
      </c>
    </row>
    <row r="112" spans="1:27" ht="107.25" customHeight="1" x14ac:dyDescent="0.3">
      <c r="A112" s="94" t="s">
        <v>1947</v>
      </c>
      <c r="B112" s="95" t="s">
        <v>1165</v>
      </c>
      <c r="C112" s="100" t="s">
        <v>1166</v>
      </c>
      <c r="D112" s="94" t="s">
        <v>915</v>
      </c>
      <c r="E112" s="92" t="s">
        <v>589</v>
      </c>
      <c r="F112" s="91" t="s">
        <v>590</v>
      </c>
      <c r="G112" s="92" t="s">
        <v>593</v>
      </c>
      <c r="H112" s="92" t="s">
        <v>1335</v>
      </c>
      <c r="I112" s="91"/>
      <c r="J112" s="102"/>
      <c r="K112" s="92" t="s">
        <v>1201</v>
      </c>
      <c r="L112" s="91"/>
      <c r="M112" s="191" t="s">
        <v>2238</v>
      </c>
      <c r="N112" s="205" t="s">
        <v>2252</v>
      </c>
      <c r="O112" s="255"/>
      <c r="P112" s="91">
        <v>6.2</v>
      </c>
      <c r="Q112" s="91" t="s">
        <v>588</v>
      </c>
      <c r="R112" s="91" t="s">
        <v>591</v>
      </c>
      <c r="S112" s="91" t="s">
        <v>592</v>
      </c>
      <c r="AA112" s="253">
        <f>IF(OR(J112="Fail",ISBLANK(J112)),INDEX('Issue Code Table'!C:C,MATCH(N:N,'Issue Code Table'!A:A,0)),IF(M112="Critical",6,IF(M112="Significant",5,IF(M112="Moderate",3,2))))</f>
        <v>5</v>
      </c>
    </row>
    <row r="113" spans="1:27" ht="110.25" customHeight="1" x14ac:dyDescent="0.3">
      <c r="A113" s="94" t="s">
        <v>1948</v>
      </c>
      <c r="B113" s="95" t="s">
        <v>1165</v>
      </c>
      <c r="C113" s="100" t="s">
        <v>1166</v>
      </c>
      <c r="D113" s="94" t="s">
        <v>915</v>
      </c>
      <c r="E113" s="92" t="s">
        <v>595</v>
      </c>
      <c r="F113" s="91" t="s">
        <v>596</v>
      </c>
      <c r="G113" s="92" t="s">
        <v>599</v>
      </c>
      <c r="H113" s="92" t="s">
        <v>1336</v>
      </c>
      <c r="I113" s="91"/>
      <c r="J113" s="102"/>
      <c r="K113" s="92" t="s">
        <v>1202</v>
      </c>
      <c r="L113" s="91"/>
      <c r="M113" s="191" t="s">
        <v>2238</v>
      </c>
      <c r="N113" s="205" t="s">
        <v>2252</v>
      </c>
      <c r="O113" s="255"/>
      <c r="P113" s="91">
        <v>6.2</v>
      </c>
      <c r="Q113" s="91" t="s">
        <v>594</v>
      </c>
      <c r="R113" s="91" t="s">
        <v>597</v>
      </c>
      <c r="S113" s="91" t="s">
        <v>598</v>
      </c>
      <c r="AA113" s="253">
        <f>IF(OR(J113="Fail",ISBLANK(J113)),INDEX('Issue Code Table'!C:C,MATCH(N:N,'Issue Code Table'!A:A,0)),IF(M113="Critical",6,IF(M113="Significant",5,IF(M113="Moderate",3,2))))</f>
        <v>5</v>
      </c>
    </row>
    <row r="114" spans="1:27" ht="102.75" customHeight="1" x14ac:dyDescent="0.3">
      <c r="A114" s="94" t="s">
        <v>1949</v>
      </c>
      <c r="B114" s="94" t="s">
        <v>1179</v>
      </c>
      <c r="C114" s="99" t="s">
        <v>1187</v>
      </c>
      <c r="D114" s="94" t="s">
        <v>915</v>
      </c>
      <c r="E114" s="92" t="s">
        <v>601</v>
      </c>
      <c r="F114" s="91" t="s">
        <v>602</v>
      </c>
      <c r="G114" s="92" t="s">
        <v>605</v>
      </c>
      <c r="H114" s="92" t="s">
        <v>1337</v>
      </c>
      <c r="I114" s="91"/>
      <c r="J114" s="102"/>
      <c r="K114" s="92" t="s">
        <v>1203</v>
      </c>
      <c r="L114" s="91"/>
      <c r="M114" s="191" t="s">
        <v>2238</v>
      </c>
      <c r="N114" s="205" t="s">
        <v>2252</v>
      </c>
      <c r="O114" s="255"/>
      <c r="P114" s="91">
        <v>6.2</v>
      </c>
      <c r="Q114" s="91" t="s">
        <v>600</v>
      </c>
      <c r="R114" s="91" t="s">
        <v>603</v>
      </c>
      <c r="S114" s="91" t="s">
        <v>604</v>
      </c>
      <c r="AA114" s="253">
        <f>IF(OR(J114="Fail",ISBLANK(J114)),INDEX('Issue Code Table'!C:C,MATCH(N:N,'Issue Code Table'!A:A,0)),IF(M114="Critical",6,IF(M114="Significant",5,IF(M114="Moderate",3,2))))</f>
        <v>5</v>
      </c>
    </row>
    <row r="115" spans="1:27" ht="96" customHeight="1" x14ac:dyDescent="0.3">
      <c r="A115" s="94" t="s">
        <v>1950</v>
      </c>
      <c r="B115" s="94" t="s">
        <v>1179</v>
      </c>
      <c r="C115" s="99" t="s">
        <v>1187</v>
      </c>
      <c r="D115" s="94" t="s">
        <v>915</v>
      </c>
      <c r="E115" s="92" t="s">
        <v>607</v>
      </c>
      <c r="F115" s="91" t="s">
        <v>608</v>
      </c>
      <c r="G115" s="92" t="s">
        <v>611</v>
      </c>
      <c r="H115" s="92" t="s">
        <v>1338</v>
      </c>
      <c r="I115" s="91"/>
      <c r="J115" s="102"/>
      <c r="K115" s="92" t="s">
        <v>1267</v>
      </c>
      <c r="L115" s="121" t="s">
        <v>2287</v>
      </c>
      <c r="M115" s="197" t="s">
        <v>2288</v>
      </c>
      <c r="N115" s="205" t="s">
        <v>2267</v>
      </c>
      <c r="O115" s="255"/>
      <c r="P115" s="91">
        <v>6.2</v>
      </c>
      <c r="Q115" s="91" t="s">
        <v>606</v>
      </c>
      <c r="R115" s="91" t="s">
        <v>609</v>
      </c>
      <c r="S115" s="91" t="s">
        <v>610</v>
      </c>
      <c r="AA115" s="253">
        <f>IF(OR(J115="Fail",ISBLANK(J115)),INDEX('Issue Code Table'!C:C,MATCH(N:N,'Issue Code Table'!A:A,0)),IF(M115="Critical",6,IF(M115="Significant",5,IF(M115="Moderate",3,2))))</f>
        <v>7</v>
      </c>
    </row>
    <row r="116" spans="1:27" ht="92.4" x14ac:dyDescent="0.3">
      <c r="A116" s="94" t="s">
        <v>1951</v>
      </c>
      <c r="B116" s="95" t="s">
        <v>1024</v>
      </c>
      <c r="C116" s="99" t="s">
        <v>1025</v>
      </c>
      <c r="D116" s="94" t="s">
        <v>915</v>
      </c>
      <c r="E116" s="91" t="s">
        <v>613</v>
      </c>
      <c r="F116" s="92" t="s">
        <v>614</v>
      </c>
      <c r="G116" s="92" t="s">
        <v>617</v>
      </c>
      <c r="H116" s="92" t="s">
        <v>1339</v>
      </c>
      <c r="I116" s="91"/>
      <c r="J116" s="102"/>
      <c r="K116" s="92" t="s">
        <v>1204</v>
      </c>
      <c r="L116" s="91"/>
      <c r="M116" s="197" t="s">
        <v>2237</v>
      </c>
      <c r="N116" s="205" t="s">
        <v>2268</v>
      </c>
      <c r="O116" s="255"/>
      <c r="P116" s="91">
        <v>6.2</v>
      </c>
      <c r="Q116" s="91" t="s">
        <v>612</v>
      </c>
      <c r="R116" s="91" t="s">
        <v>615</v>
      </c>
      <c r="S116" s="91" t="s">
        <v>616</v>
      </c>
      <c r="AA116" s="253">
        <f>IF(OR(J116="Fail",ISBLANK(J116)),INDEX('Issue Code Table'!C:C,MATCH(N:N,'Issue Code Table'!A:A,0)),IF(M116="Critical",6,IF(M116="Significant",5,IF(M116="Moderate",3,2))))</f>
        <v>4</v>
      </c>
    </row>
    <row r="117" spans="1:27" ht="166.5" customHeight="1" x14ac:dyDescent="0.3">
      <c r="A117" s="94" t="s">
        <v>1952</v>
      </c>
      <c r="B117" s="95" t="s">
        <v>1185</v>
      </c>
      <c r="C117" s="99" t="s">
        <v>1186</v>
      </c>
      <c r="D117" s="94" t="s">
        <v>915</v>
      </c>
      <c r="E117" s="92" t="s">
        <v>619</v>
      </c>
      <c r="F117" s="91" t="s">
        <v>620</v>
      </c>
      <c r="G117" s="92" t="s">
        <v>623</v>
      </c>
      <c r="H117" s="92" t="s">
        <v>1394</v>
      </c>
      <c r="I117" s="91"/>
      <c r="J117" s="102"/>
      <c r="K117" s="92" t="s">
        <v>1205</v>
      </c>
      <c r="L117" s="91"/>
      <c r="M117" s="191" t="s">
        <v>2238</v>
      </c>
      <c r="N117" s="205" t="s">
        <v>2256</v>
      </c>
      <c r="O117" s="255"/>
      <c r="P117" s="91">
        <v>6.2</v>
      </c>
      <c r="Q117" s="91" t="s">
        <v>618</v>
      </c>
      <c r="R117" s="91" t="s">
        <v>621</v>
      </c>
      <c r="S117" s="91" t="s">
        <v>622</v>
      </c>
      <c r="AA117" s="253">
        <f>IF(OR(J117="Fail",ISBLANK(J117)),INDEX('Issue Code Table'!C:C,MATCH(N:N,'Issue Code Table'!A:A,0)),IF(M117="Critical",6,IF(M117="Significant",5,IF(M117="Moderate",3,2))))</f>
        <v>6</v>
      </c>
    </row>
    <row r="118" spans="1:27" ht="192.75" customHeight="1" x14ac:dyDescent="0.3">
      <c r="A118" s="94" t="s">
        <v>1953</v>
      </c>
      <c r="B118" s="112" t="s">
        <v>1400</v>
      </c>
      <c r="C118" s="113" t="s">
        <v>1401</v>
      </c>
      <c r="D118" s="94" t="s">
        <v>915</v>
      </c>
      <c r="E118" s="91" t="s">
        <v>625</v>
      </c>
      <c r="F118" s="91" t="s">
        <v>626</v>
      </c>
      <c r="G118" s="92" t="s">
        <v>1207</v>
      </c>
      <c r="H118" s="92" t="s">
        <v>1395</v>
      </c>
      <c r="I118" s="91"/>
      <c r="J118" s="102"/>
      <c r="K118" s="92" t="s">
        <v>1798</v>
      </c>
      <c r="L118" s="92" t="s">
        <v>1257</v>
      </c>
      <c r="M118" s="197" t="s">
        <v>2237</v>
      </c>
      <c r="N118" s="205" t="s">
        <v>2269</v>
      </c>
      <c r="O118" s="255"/>
      <c r="P118" s="91">
        <v>6.2</v>
      </c>
      <c r="Q118" s="91" t="s">
        <v>624</v>
      </c>
      <c r="R118" s="92" t="s">
        <v>1796</v>
      </c>
      <c r="S118" s="92" t="s">
        <v>1206</v>
      </c>
      <c r="AA118" s="253">
        <f>IF(OR(J118="Fail",ISBLANK(J118)),INDEX('Issue Code Table'!C:C,MATCH(N:N,'Issue Code Table'!A:A,0)),IF(M118="Critical",6,IF(M118="Significant",5,IF(M118="Moderate",3,2))))</f>
        <v>4</v>
      </c>
    </row>
    <row r="119" spans="1:27" ht="409.6" x14ac:dyDescent="0.3">
      <c r="A119" s="94" t="s">
        <v>1954</v>
      </c>
      <c r="B119" s="95" t="s">
        <v>1165</v>
      </c>
      <c r="C119" s="100" t="s">
        <v>1166</v>
      </c>
      <c r="D119" s="94" t="s">
        <v>916</v>
      </c>
      <c r="E119" s="91" t="s">
        <v>628</v>
      </c>
      <c r="F119" s="91" t="s">
        <v>629</v>
      </c>
      <c r="G119" s="91" t="s">
        <v>632</v>
      </c>
      <c r="H119" s="92" t="s">
        <v>1310</v>
      </c>
      <c r="I119" s="91"/>
      <c r="J119" s="102"/>
      <c r="K119" s="92" t="s">
        <v>1208</v>
      </c>
      <c r="L119" s="91"/>
      <c r="M119" s="191" t="s">
        <v>2238</v>
      </c>
      <c r="N119" s="205" t="s">
        <v>2252</v>
      </c>
      <c r="O119" s="255"/>
      <c r="P119" s="91">
        <v>6.2</v>
      </c>
      <c r="Q119" s="91" t="s">
        <v>627</v>
      </c>
      <c r="R119" s="91" t="s">
        <v>630</v>
      </c>
      <c r="S119" s="91" t="s">
        <v>631</v>
      </c>
      <c r="AA119" s="253">
        <f>IF(OR(J119="Fail",ISBLANK(J119)),INDEX('Issue Code Table'!C:C,MATCH(N:N,'Issue Code Table'!A:A,0)),IF(M119="Critical",6,IF(M119="Significant",5,IF(M119="Moderate",3,2))))</f>
        <v>5</v>
      </c>
    </row>
    <row r="120" spans="1:27" ht="176.25" customHeight="1" x14ac:dyDescent="0.3">
      <c r="A120" s="94" t="s">
        <v>1955</v>
      </c>
      <c r="B120" s="94" t="s">
        <v>1188</v>
      </c>
      <c r="C120" s="99" t="s">
        <v>1189</v>
      </c>
      <c r="D120" s="94" t="s">
        <v>916</v>
      </c>
      <c r="E120" s="91" t="s">
        <v>634</v>
      </c>
      <c r="F120" s="91" t="s">
        <v>635</v>
      </c>
      <c r="G120" s="91" t="s">
        <v>638</v>
      </c>
      <c r="H120" s="91" t="s">
        <v>998</v>
      </c>
      <c r="I120" s="91"/>
      <c r="J120" s="102"/>
      <c r="K120" s="92" t="s">
        <v>1209</v>
      </c>
      <c r="L120" s="92" t="s">
        <v>1396</v>
      </c>
      <c r="M120" s="197" t="s">
        <v>2239</v>
      </c>
      <c r="N120" s="205" t="s">
        <v>2270</v>
      </c>
      <c r="O120" s="255"/>
      <c r="P120" s="91">
        <v>6.2</v>
      </c>
      <c r="Q120" s="91" t="s">
        <v>633</v>
      </c>
      <c r="R120" s="91" t="s">
        <v>636</v>
      </c>
      <c r="S120" s="91" t="s">
        <v>637</v>
      </c>
      <c r="AA120" s="253">
        <f>IF(OR(J120="Fail",ISBLANK(J120)),INDEX('Issue Code Table'!C:C,MATCH(N:N,'Issue Code Table'!A:A,0)),IF(M120="Critical",6,IF(M120="Significant",5,IF(M120="Moderate",3,2))))</f>
        <v>1</v>
      </c>
    </row>
    <row r="121" spans="1:27" ht="224.4" x14ac:dyDescent="0.3">
      <c r="A121" s="94" t="s">
        <v>1956</v>
      </c>
      <c r="B121" s="95" t="s">
        <v>1060</v>
      </c>
      <c r="C121" s="99" t="s">
        <v>1190</v>
      </c>
      <c r="D121" s="94" t="s">
        <v>915</v>
      </c>
      <c r="E121" s="91" t="s">
        <v>640</v>
      </c>
      <c r="F121" s="121" t="s">
        <v>2019</v>
      </c>
      <c r="G121" s="92" t="s">
        <v>643</v>
      </c>
      <c r="H121" s="92" t="s">
        <v>1340</v>
      </c>
      <c r="I121" s="91"/>
      <c r="J121" s="102"/>
      <c r="K121" s="92" t="s">
        <v>1210</v>
      </c>
      <c r="L121" s="91"/>
      <c r="M121" s="191" t="s">
        <v>2238</v>
      </c>
      <c r="N121" s="205" t="s">
        <v>2256</v>
      </c>
      <c r="O121" s="255"/>
      <c r="P121" s="91">
        <v>6.3</v>
      </c>
      <c r="Q121" s="91" t="s">
        <v>639</v>
      </c>
      <c r="R121" s="91" t="s">
        <v>641</v>
      </c>
      <c r="S121" s="91" t="s">
        <v>642</v>
      </c>
      <c r="AA121" s="253">
        <f>IF(OR(J121="Fail",ISBLANK(J121)),INDEX('Issue Code Table'!C:C,MATCH(N:N,'Issue Code Table'!A:A,0)),IF(M121="Critical",6,IF(M121="Significant",5,IF(M121="Moderate",3,2))))</f>
        <v>6</v>
      </c>
    </row>
    <row r="122" spans="1:27" ht="382.8" x14ac:dyDescent="0.3">
      <c r="A122" s="94" t="s">
        <v>1957</v>
      </c>
      <c r="B122" s="95" t="s">
        <v>1060</v>
      </c>
      <c r="C122" s="99" t="s">
        <v>1190</v>
      </c>
      <c r="D122" s="94" t="s">
        <v>915</v>
      </c>
      <c r="E122" s="91" t="s">
        <v>645</v>
      </c>
      <c r="F122" s="92" t="s">
        <v>2284</v>
      </c>
      <c r="G122" s="92" t="s">
        <v>990</v>
      </c>
      <c r="H122" s="92" t="s">
        <v>1341</v>
      </c>
      <c r="I122" s="91"/>
      <c r="J122" s="102"/>
      <c r="K122" s="92" t="s">
        <v>1799</v>
      </c>
      <c r="L122" s="104" t="s">
        <v>981</v>
      </c>
      <c r="M122" s="197" t="s">
        <v>2237</v>
      </c>
      <c r="N122" s="205" t="s">
        <v>2271</v>
      </c>
      <c r="O122" s="255"/>
      <c r="P122" s="91">
        <v>6.3</v>
      </c>
      <c r="Q122" s="91" t="s">
        <v>644</v>
      </c>
      <c r="R122" s="91" t="s">
        <v>646</v>
      </c>
      <c r="S122" s="91" t="s">
        <v>989</v>
      </c>
      <c r="AA122" s="253">
        <f>IF(OR(J122="Fail",ISBLANK(J122)),INDEX('Issue Code Table'!C:C,MATCH(N:N,'Issue Code Table'!A:A,0)),IF(M122="Critical",6,IF(M122="Significant",5,IF(M122="Moderate",3,2))))</f>
        <v>4</v>
      </c>
    </row>
    <row r="123" spans="1:27" ht="198" customHeight="1" x14ac:dyDescent="0.3">
      <c r="A123" s="94" t="s">
        <v>1958</v>
      </c>
      <c r="B123" s="94" t="s">
        <v>1191</v>
      </c>
      <c r="C123" s="99" t="s">
        <v>1192</v>
      </c>
      <c r="D123" s="94" t="s">
        <v>915</v>
      </c>
      <c r="E123" s="92" t="s">
        <v>648</v>
      </c>
      <c r="F123" s="92" t="s">
        <v>2277</v>
      </c>
      <c r="G123" s="92" t="s">
        <v>1285</v>
      </c>
      <c r="H123" s="92" t="s">
        <v>1284</v>
      </c>
      <c r="I123" s="91"/>
      <c r="J123" s="102"/>
      <c r="K123" s="92" t="s">
        <v>1217</v>
      </c>
      <c r="L123" s="94" t="s">
        <v>1286</v>
      </c>
      <c r="M123" s="191" t="s">
        <v>2238</v>
      </c>
      <c r="N123" s="205" t="s">
        <v>2258</v>
      </c>
      <c r="O123" s="255"/>
      <c r="P123" s="91">
        <v>6.3</v>
      </c>
      <c r="Q123" s="91" t="s">
        <v>647</v>
      </c>
      <c r="R123" s="92" t="s">
        <v>2279</v>
      </c>
      <c r="S123" s="92" t="s">
        <v>2278</v>
      </c>
      <c r="AA123" s="253">
        <f>IF(OR(J123="Fail",ISBLANK(J123)),INDEX('Issue Code Table'!C:C,MATCH(N:N,'Issue Code Table'!A:A,0)),IF(M123="Critical",6,IF(M123="Significant",5,IF(M123="Moderate",3,2))))</f>
        <v>5</v>
      </c>
    </row>
    <row r="124" spans="1:27" ht="106.5" customHeight="1" x14ac:dyDescent="0.3">
      <c r="A124" s="94" t="s">
        <v>1959</v>
      </c>
      <c r="B124" s="95" t="s">
        <v>1060</v>
      </c>
      <c r="C124" s="99" t="s">
        <v>1190</v>
      </c>
      <c r="D124" s="94" t="s">
        <v>915</v>
      </c>
      <c r="E124" s="91" t="s">
        <v>650</v>
      </c>
      <c r="F124" s="91" t="s">
        <v>651</v>
      </c>
      <c r="G124" s="91" t="s">
        <v>992</v>
      </c>
      <c r="H124" s="92" t="s">
        <v>1312</v>
      </c>
      <c r="I124" s="91"/>
      <c r="J124" s="102"/>
      <c r="K124" s="92" t="s">
        <v>1216</v>
      </c>
      <c r="L124" s="104" t="s">
        <v>982</v>
      </c>
      <c r="M124" s="197" t="s">
        <v>2237</v>
      </c>
      <c r="N124" s="205" t="s">
        <v>2272</v>
      </c>
      <c r="O124" s="255"/>
      <c r="P124" s="91">
        <v>6.3</v>
      </c>
      <c r="Q124" s="91" t="s">
        <v>649</v>
      </c>
      <c r="R124" s="92" t="s">
        <v>2280</v>
      </c>
      <c r="S124" s="91" t="s">
        <v>991</v>
      </c>
      <c r="AA124" s="253">
        <f>IF(OR(J124="Fail",ISBLANK(J124)),INDEX('Issue Code Table'!C:C,MATCH(N:N,'Issue Code Table'!A:A,0)),IF(M124="Critical",6,IF(M124="Significant",5,IF(M124="Moderate",3,2))))</f>
        <v>3</v>
      </c>
    </row>
    <row r="125" spans="1:27" ht="66" x14ac:dyDescent="0.3">
      <c r="A125" s="94" t="s">
        <v>1960</v>
      </c>
      <c r="B125" s="95" t="s">
        <v>1059</v>
      </c>
      <c r="C125" s="99" t="s">
        <v>1156</v>
      </c>
      <c r="D125" s="94" t="s">
        <v>916</v>
      </c>
      <c r="E125" s="91" t="s">
        <v>652</v>
      </c>
      <c r="F125" s="91" t="s">
        <v>653</v>
      </c>
      <c r="G125" s="91" t="s">
        <v>656</v>
      </c>
      <c r="H125" s="92" t="s">
        <v>1311</v>
      </c>
      <c r="I125" s="91"/>
      <c r="J125" s="102"/>
      <c r="K125" s="92" t="s">
        <v>1211</v>
      </c>
      <c r="L125" s="91" t="s">
        <v>1046</v>
      </c>
      <c r="M125" s="191" t="s">
        <v>2238</v>
      </c>
      <c r="N125" s="205" t="s">
        <v>2252</v>
      </c>
      <c r="O125" s="255"/>
      <c r="P125" s="91">
        <v>6</v>
      </c>
      <c r="Q125" s="91">
        <v>6.4</v>
      </c>
      <c r="R125" s="92" t="s">
        <v>654</v>
      </c>
      <c r="S125" s="91" t="s">
        <v>655</v>
      </c>
      <c r="AA125" s="253">
        <f>IF(OR(J125="Fail",ISBLANK(J125)),INDEX('Issue Code Table'!C:C,MATCH(N:N,'Issue Code Table'!A:A,0)),IF(M125="Critical",6,IF(M125="Significant",5,IF(M125="Moderate",3,2))))</f>
        <v>5</v>
      </c>
    </row>
    <row r="126" spans="1:27" ht="141" customHeight="1" x14ac:dyDescent="0.3">
      <c r="A126" s="94" t="s">
        <v>1961</v>
      </c>
      <c r="B126" s="94" t="s">
        <v>1165</v>
      </c>
      <c r="C126" s="99" t="s">
        <v>1184</v>
      </c>
      <c r="D126" s="94" t="s">
        <v>915</v>
      </c>
      <c r="E126" s="91" t="s">
        <v>657</v>
      </c>
      <c r="F126" s="91" t="s">
        <v>658</v>
      </c>
      <c r="G126" s="92" t="s">
        <v>661</v>
      </c>
      <c r="H126" s="92" t="s">
        <v>1342</v>
      </c>
      <c r="I126" s="91"/>
      <c r="J126" s="102"/>
      <c r="K126" s="92" t="s">
        <v>1212</v>
      </c>
      <c r="L126" s="91"/>
      <c r="M126" s="191" t="s">
        <v>2238</v>
      </c>
      <c r="N126" s="205" t="s">
        <v>2252</v>
      </c>
      <c r="O126" s="255"/>
      <c r="P126" s="91">
        <v>6</v>
      </c>
      <c r="Q126" s="91">
        <v>6.5</v>
      </c>
      <c r="R126" s="91" t="s">
        <v>659</v>
      </c>
      <c r="S126" s="91" t="s">
        <v>660</v>
      </c>
      <c r="AA126" s="253">
        <f>IF(OR(J126="Fail",ISBLANK(J126)),INDEX('Issue Code Table'!C:C,MATCH(N:N,'Issue Code Table'!A:A,0)),IF(M126="Critical",6,IF(M126="Significant",5,IF(M126="Moderate",3,2))))</f>
        <v>5</v>
      </c>
    </row>
    <row r="127" spans="1:27" ht="230.25" customHeight="1" x14ac:dyDescent="0.3">
      <c r="A127" s="94" t="s">
        <v>1962</v>
      </c>
      <c r="B127" s="95" t="s">
        <v>1008</v>
      </c>
      <c r="C127" s="100" t="s">
        <v>1193</v>
      </c>
      <c r="D127" s="94" t="s">
        <v>916</v>
      </c>
      <c r="E127" s="91" t="s">
        <v>663</v>
      </c>
      <c r="F127" s="92" t="s">
        <v>1397</v>
      </c>
      <c r="G127" s="92" t="s">
        <v>997</v>
      </c>
      <c r="H127" s="92" t="s">
        <v>1283</v>
      </c>
      <c r="I127" s="91"/>
      <c r="J127" s="102"/>
      <c r="K127" s="92" t="s">
        <v>1215</v>
      </c>
      <c r="L127" s="104" t="s">
        <v>983</v>
      </c>
      <c r="M127" s="191" t="s">
        <v>2238</v>
      </c>
      <c r="N127" s="205" t="s">
        <v>2259</v>
      </c>
      <c r="O127" s="255"/>
      <c r="P127" s="91">
        <v>7.1</v>
      </c>
      <c r="Q127" s="91" t="s">
        <v>662</v>
      </c>
      <c r="R127" s="91" t="s">
        <v>664</v>
      </c>
      <c r="S127" s="92" t="s">
        <v>996</v>
      </c>
      <c r="AA127" s="253">
        <f>IF(OR(J127="Fail",ISBLANK(J127)),INDEX('Issue Code Table'!C:C,MATCH(N:N,'Issue Code Table'!A:A,0)),IF(M127="Critical",6,IF(M127="Significant",5,IF(M127="Moderate",3,2))))</f>
        <v>5</v>
      </c>
    </row>
    <row r="128" spans="1:27" ht="112.5" customHeight="1" x14ac:dyDescent="0.3">
      <c r="A128" s="94" t="s">
        <v>1963</v>
      </c>
      <c r="B128" s="95" t="s">
        <v>1060</v>
      </c>
      <c r="C128" s="99" t="s">
        <v>1190</v>
      </c>
      <c r="D128" s="94" t="s">
        <v>915</v>
      </c>
      <c r="E128" s="91" t="s">
        <v>666</v>
      </c>
      <c r="F128" s="91" t="s">
        <v>995</v>
      </c>
      <c r="G128" s="91" t="s">
        <v>994</v>
      </c>
      <c r="H128" s="92" t="s">
        <v>1282</v>
      </c>
      <c r="I128" s="91"/>
      <c r="J128" s="102"/>
      <c r="K128" s="92" t="s">
        <v>1214</v>
      </c>
      <c r="L128" s="104" t="s">
        <v>984</v>
      </c>
      <c r="M128" s="191" t="s">
        <v>2238</v>
      </c>
      <c r="N128" s="205" t="s">
        <v>2260</v>
      </c>
      <c r="O128" s="255"/>
      <c r="P128" s="91">
        <v>7.1</v>
      </c>
      <c r="Q128" s="91" t="s">
        <v>665</v>
      </c>
      <c r="R128" s="91" t="s">
        <v>667</v>
      </c>
      <c r="S128" s="91" t="s">
        <v>993</v>
      </c>
      <c r="AA128" s="253">
        <f>IF(OR(J128="Fail",ISBLANK(J128)),INDEX('Issue Code Table'!C:C,MATCH(N:N,'Issue Code Table'!A:A,0)),IF(M128="Critical",6,IF(M128="Significant",5,IF(M128="Moderate",3,2))))</f>
        <v>3</v>
      </c>
    </row>
    <row r="129" spans="1:27" ht="92.4" x14ac:dyDescent="0.3">
      <c r="A129" s="94" t="s">
        <v>1964</v>
      </c>
      <c r="B129" s="94" t="s">
        <v>1194</v>
      </c>
      <c r="C129" s="99" t="s">
        <v>1193</v>
      </c>
      <c r="D129" s="94" t="s">
        <v>915</v>
      </c>
      <c r="E129" s="91" t="s">
        <v>669</v>
      </c>
      <c r="F129" s="92" t="s">
        <v>1281</v>
      </c>
      <c r="G129" s="92" t="s">
        <v>1280</v>
      </c>
      <c r="H129" s="92" t="s">
        <v>1279</v>
      </c>
      <c r="I129" s="91"/>
      <c r="J129" s="102"/>
      <c r="K129" s="92" t="s">
        <v>1213</v>
      </c>
      <c r="L129" s="94" t="s">
        <v>1258</v>
      </c>
      <c r="M129" s="197" t="s">
        <v>2239</v>
      </c>
      <c r="N129" s="205" t="s">
        <v>2273</v>
      </c>
      <c r="O129" s="255"/>
      <c r="P129" s="91">
        <v>7.1</v>
      </c>
      <c r="Q129" s="91" t="s">
        <v>668</v>
      </c>
      <c r="R129" s="91" t="s">
        <v>670</v>
      </c>
      <c r="S129" s="92" t="s">
        <v>2285</v>
      </c>
      <c r="AA129" s="253">
        <f>IF(OR(J129="Fail",ISBLANK(J129)),INDEX('Issue Code Table'!C:C,MATCH(N:N,'Issue Code Table'!A:A,0)),IF(M129="Critical",6,IF(M129="Significant",5,IF(M129="Moderate",3,2))))</f>
        <v>1</v>
      </c>
    </row>
    <row r="130" spans="1:27" ht="264" x14ac:dyDescent="0.3">
      <c r="A130" s="94" t="s">
        <v>1965</v>
      </c>
      <c r="B130" s="95" t="s">
        <v>1008</v>
      </c>
      <c r="C130" s="100" t="s">
        <v>1193</v>
      </c>
      <c r="D130" s="94" t="s">
        <v>915</v>
      </c>
      <c r="E130" s="91" t="s">
        <v>671</v>
      </c>
      <c r="F130" s="121" t="s">
        <v>2020</v>
      </c>
      <c r="G130" s="91" t="s">
        <v>673</v>
      </c>
      <c r="H130" s="92" t="s">
        <v>1278</v>
      </c>
      <c r="I130" s="91"/>
      <c r="J130" s="102"/>
      <c r="K130" s="92" t="s">
        <v>1234</v>
      </c>
      <c r="L130" s="91"/>
      <c r="M130" s="191" t="s">
        <v>2238</v>
      </c>
      <c r="N130" s="205" t="s">
        <v>2252</v>
      </c>
      <c r="O130" s="255"/>
      <c r="P130" s="91">
        <v>7</v>
      </c>
      <c r="Q130" s="91">
        <v>7.2</v>
      </c>
      <c r="R130" s="121" t="s">
        <v>2028</v>
      </c>
      <c r="S130" s="91" t="s">
        <v>672</v>
      </c>
      <c r="AA130" s="253">
        <f>IF(OR(J130="Fail",ISBLANK(J130)),INDEX('Issue Code Table'!C:C,MATCH(N:N,'Issue Code Table'!A:A,0)),IF(M130="Critical",6,IF(M130="Significant",5,IF(M130="Moderate",3,2))))</f>
        <v>5</v>
      </c>
    </row>
    <row r="131" spans="1:27" ht="68.25" customHeight="1" x14ac:dyDescent="0.3">
      <c r="A131" s="94" t="s">
        <v>1966</v>
      </c>
      <c r="B131" s="95" t="s">
        <v>1008</v>
      </c>
      <c r="C131" s="100" t="s">
        <v>1193</v>
      </c>
      <c r="D131" s="94" t="s">
        <v>915</v>
      </c>
      <c r="E131" s="91" t="s">
        <v>674</v>
      </c>
      <c r="F131" s="91" t="s">
        <v>675</v>
      </c>
      <c r="G131" s="91" t="s">
        <v>678</v>
      </c>
      <c r="H131" s="92" t="s">
        <v>1277</v>
      </c>
      <c r="I131" s="91"/>
      <c r="J131" s="102"/>
      <c r="K131" s="92" t="s">
        <v>1233</v>
      </c>
      <c r="L131" s="91"/>
      <c r="M131" s="191" t="s">
        <v>2238</v>
      </c>
      <c r="N131" s="205" t="s">
        <v>2252</v>
      </c>
      <c r="O131" s="255"/>
      <c r="P131" s="91">
        <v>7</v>
      </c>
      <c r="Q131" s="91">
        <v>7.3</v>
      </c>
      <c r="R131" s="91" t="s">
        <v>676</v>
      </c>
      <c r="S131" s="91" t="s">
        <v>677</v>
      </c>
      <c r="AA131" s="253">
        <f>IF(OR(J131="Fail",ISBLANK(J131)),INDEX('Issue Code Table'!C:C,MATCH(N:N,'Issue Code Table'!A:A,0)),IF(M131="Critical",6,IF(M131="Significant",5,IF(M131="Moderate",3,2))))</f>
        <v>5</v>
      </c>
    </row>
    <row r="132" spans="1:27" ht="188.25" customHeight="1" x14ac:dyDescent="0.3">
      <c r="A132" s="94" t="s">
        <v>1967</v>
      </c>
      <c r="B132" s="94" t="s">
        <v>1024</v>
      </c>
      <c r="C132" s="99" t="s">
        <v>1025</v>
      </c>
      <c r="D132" s="94" t="s">
        <v>915</v>
      </c>
      <c r="E132" s="91" t="s">
        <v>679</v>
      </c>
      <c r="F132" s="91" t="s">
        <v>680</v>
      </c>
      <c r="G132" s="91" t="s">
        <v>683</v>
      </c>
      <c r="H132" s="92" t="s">
        <v>1343</v>
      </c>
      <c r="I132" s="91"/>
      <c r="J132" s="102"/>
      <c r="K132" s="92" t="s">
        <v>1235</v>
      </c>
      <c r="L132" s="91"/>
      <c r="M132" s="197" t="s">
        <v>2237</v>
      </c>
      <c r="N132" s="205" t="s">
        <v>2261</v>
      </c>
      <c r="O132" s="255"/>
      <c r="P132" s="91">
        <v>7</v>
      </c>
      <c r="Q132" s="91">
        <v>7.4</v>
      </c>
      <c r="R132" s="91" t="s">
        <v>681</v>
      </c>
      <c r="S132" s="91" t="s">
        <v>682</v>
      </c>
      <c r="AA132" s="253">
        <f>IF(OR(J132="Fail",ISBLANK(J132)),INDEX('Issue Code Table'!C:C,MATCH(N:N,'Issue Code Table'!A:A,0)),IF(M132="Critical",6,IF(M132="Significant",5,IF(M132="Moderate",3,2))))</f>
        <v>5</v>
      </c>
    </row>
    <row r="133" spans="1:27" ht="76.5" customHeight="1" x14ac:dyDescent="0.3">
      <c r="A133" s="94" t="s">
        <v>1968</v>
      </c>
      <c r="B133" s="95" t="s">
        <v>1008</v>
      </c>
      <c r="C133" s="100" t="s">
        <v>1193</v>
      </c>
      <c r="D133" s="94" t="s">
        <v>915</v>
      </c>
      <c r="E133" s="91" t="s">
        <v>684</v>
      </c>
      <c r="F133" s="92" t="s">
        <v>1237</v>
      </c>
      <c r="G133" s="91" t="s">
        <v>686</v>
      </c>
      <c r="H133" s="92" t="s">
        <v>1287</v>
      </c>
      <c r="I133" s="91"/>
      <c r="J133" s="102"/>
      <c r="K133" s="92" t="s">
        <v>1238</v>
      </c>
      <c r="L133" s="92" t="s">
        <v>1259</v>
      </c>
      <c r="M133" s="197" t="s">
        <v>2237</v>
      </c>
      <c r="N133" s="205" t="s">
        <v>2274</v>
      </c>
      <c r="O133" s="255"/>
      <c r="P133" s="91">
        <v>7</v>
      </c>
      <c r="Q133" s="91">
        <v>7.5</v>
      </c>
      <c r="R133" s="91" t="s">
        <v>685</v>
      </c>
      <c r="S133" s="92" t="s">
        <v>1236</v>
      </c>
      <c r="AA133" s="253">
        <f>IF(OR(J133="Fail",ISBLANK(J133)),INDEX('Issue Code Table'!C:C,MATCH(N:N,'Issue Code Table'!A:A,0)),IF(M133="Critical",6,IF(M133="Significant",5,IF(M133="Moderate",3,2))))</f>
        <v>4</v>
      </c>
    </row>
    <row r="134" spans="1:27" ht="259.5" customHeight="1" x14ac:dyDescent="0.3">
      <c r="A134" s="94" t="s">
        <v>1969</v>
      </c>
      <c r="B134" s="94" t="s">
        <v>1188</v>
      </c>
      <c r="C134" s="99" t="s">
        <v>1189</v>
      </c>
      <c r="D134" s="94" t="s">
        <v>916</v>
      </c>
      <c r="E134" s="91" t="s">
        <v>687</v>
      </c>
      <c r="F134" s="91" t="s">
        <v>688</v>
      </c>
      <c r="G134" s="91" t="s">
        <v>691</v>
      </c>
      <c r="H134" s="116" t="s">
        <v>1741</v>
      </c>
      <c r="I134" s="91"/>
      <c r="J134" s="102"/>
      <c r="K134" s="94" t="s">
        <v>1742</v>
      </c>
      <c r="L134" s="91" t="s">
        <v>1046</v>
      </c>
      <c r="M134" s="197" t="s">
        <v>2239</v>
      </c>
      <c r="N134" s="205" t="s">
        <v>2270</v>
      </c>
      <c r="O134" s="255"/>
      <c r="P134" s="91">
        <v>8</v>
      </c>
      <c r="Q134" s="91">
        <v>8.1</v>
      </c>
      <c r="R134" s="91" t="s">
        <v>689</v>
      </c>
      <c r="S134" s="91" t="s">
        <v>690</v>
      </c>
      <c r="AA134" s="253">
        <f>IF(OR(J134="Fail",ISBLANK(J134)),INDEX('Issue Code Table'!C:C,MATCH(N:N,'Issue Code Table'!A:A,0)),IF(M134="Critical",6,IF(M134="Significant",5,IF(M134="Moderate",3,2))))</f>
        <v>1</v>
      </c>
    </row>
    <row r="135" spans="1:27" ht="177.75" customHeight="1" x14ac:dyDescent="0.3">
      <c r="A135" s="94" t="s">
        <v>1970</v>
      </c>
      <c r="B135" s="94" t="s">
        <v>1188</v>
      </c>
      <c r="C135" s="99" t="s">
        <v>1189</v>
      </c>
      <c r="D135" s="94" t="s">
        <v>916</v>
      </c>
      <c r="E135" s="91" t="s">
        <v>692</v>
      </c>
      <c r="F135" s="91" t="s">
        <v>693</v>
      </c>
      <c r="G135" s="91" t="s">
        <v>696</v>
      </c>
      <c r="H135" s="92" t="s">
        <v>1313</v>
      </c>
      <c r="I135" s="91"/>
      <c r="J135" s="102"/>
      <c r="K135" s="92" t="s">
        <v>1253</v>
      </c>
      <c r="L135" s="91"/>
      <c r="M135" s="197" t="s">
        <v>2239</v>
      </c>
      <c r="N135" s="205" t="s">
        <v>2270</v>
      </c>
      <c r="O135" s="255"/>
      <c r="P135" s="91">
        <v>8</v>
      </c>
      <c r="Q135" s="91">
        <v>8.1999999999999993</v>
      </c>
      <c r="R135" s="91" t="s">
        <v>694</v>
      </c>
      <c r="S135" s="91" t="s">
        <v>695</v>
      </c>
      <c r="AA135" s="253">
        <f>IF(OR(J135="Fail",ISBLANK(J135)),INDEX('Issue Code Table'!C:C,MATCH(N:N,'Issue Code Table'!A:A,0)),IF(M135="Critical",6,IF(M135="Significant",5,IF(M135="Moderate",3,2))))</f>
        <v>1</v>
      </c>
    </row>
    <row r="136" spans="1:27" ht="183.75" customHeight="1" x14ac:dyDescent="0.3">
      <c r="A136" s="94" t="s">
        <v>1971</v>
      </c>
      <c r="B136" s="94" t="s">
        <v>1188</v>
      </c>
      <c r="C136" s="99" t="s">
        <v>1189</v>
      </c>
      <c r="D136" s="94" t="s">
        <v>916</v>
      </c>
      <c r="E136" s="91" t="s">
        <v>697</v>
      </c>
      <c r="F136" s="92" t="s">
        <v>698</v>
      </c>
      <c r="G136" s="91" t="s">
        <v>700</v>
      </c>
      <c r="H136" s="91" t="s">
        <v>998</v>
      </c>
      <c r="I136" s="91"/>
      <c r="J136" s="102"/>
      <c r="K136" s="92" t="s">
        <v>1239</v>
      </c>
      <c r="L136" s="91" t="s">
        <v>1046</v>
      </c>
      <c r="M136" s="197" t="s">
        <v>2239</v>
      </c>
      <c r="N136" s="205" t="s">
        <v>2270</v>
      </c>
      <c r="O136" s="255"/>
      <c r="P136" s="91">
        <v>8</v>
      </c>
      <c r="Q136" s="91">
        <v>8.3000000000000007</v>
      </c>
      <c r="R136" s="91" t="s">
        <v>689</v>
      </c>
      <c r="S136" s="91" t="s">
        <v>699</v>
      </c>
      <c r="AA136" s="253">
        <f>IF(OR(J136="Fail",ISBLANK(J136)),INDEX('Issue Code Table'!C:C,MATCH(N:N,'Issue Code Table'!A:A,0)),IF(M136="Critical",6,IF(M136="Significant",5,IF(M136="Moderate",3,2))))</f>
        <v>1</v>
      </c>
    </row>
    <row r="137" spans="1:27" ht="79.2" x14ac:dyDescent="0.3">
      <c r="A137" s="94" t="s">
        <v>1972</v>
      </c>
      <c r="B137" s="94" t="s">
        <v>1165</v>
      </c>
      <c r="C137" s="99" t="s">
        <v>1184</v>
      </c>
      <c r="D137" s="94" t="s">
        <v>915</v>
      </c>
      <c r="E137" s="92" t="s">
        <v>702</v>
      </c>
      <c r="F137" s="91" t="s">
        <v>703</v>
      </c>
      <c r="G137" s="91" t="s">
        <v>706</v>
      </c>
      <c r="H137" s="92" t="s">
        <v>1743</v>
      </c>
      <c r="I137" s="91"/>
      <c r="J137" s="102"/>
      <c r="K137" s="92" t="s">
        <v>1240</v>
      </c>
      <c r="L137" s="91"/>
      <c r="M137" s="197" t="s">
        <v>2237</v>
      </c>
      <c r="N137" s="205" t="s">
        <v>2261</v>
      </c>
      <c r="O137" s="255"/>
      <c r="P137" s="91">
        <v>9.1</v>
      </c>
      <c r="Q137" s="91" t="s">
        <v>701</v>
      </c>
      <c r="R137" s="91" t="s">
        <v>704</v>
      </c>
      <c r="S137" s="91" t="s">
        <v>705</v>
      </c>
      <c r="AA137" s="253">
        <f>IF(OR(J137="Fail",ISBLANK(J137)),INDEX('Issue Code Table'!C:C,MATCH(N:N,'Issue Code Table'!A:A,0)),IF(M137="Critical",6,IF(M137="Significant",5,IF(M137="Moderate",3,2))))</f>
        <v>5</v>
      </c>
    </row>
    <row r="138" spans="1:27" ht="93.75" customHeight="1" x14ac:dyDescent="0.3">
      <c r="A138" s="94" t="s">
        <v>1973</v>
      </c>
      <c r="B138" s="94" t="s">
        <v>1165</v>
      </c>
      <c r="C138" s="99" t="s">
        <v>1184</v>
      </c>
      <c r="D138" s="94" t="s">
        <v>915</v>
      </c>
      <c r="E138" s="92" t="s">
        <v>708</v>
      </c>
      <c r="F138" s="91" t="s">
        <v>709</v>
      </c>
      <c r="G138" s="91" t="s">
        <v>712</v>
      </c>
      <c r="H138" s="92" t="s">
        <v>1744</v>
      </c>
      <c r="I138" s="91"/>
      <c r="J138" s="102"/>
      <c r="K138" s="92" t="s">
        <v>1241</v>
      </c>
      <c r="L138" s="91"/>
      <c r="M138" s="197" t="s">
        <v>2237</v>
      </c>
      <c r="N138" s="205" t="s">
        <v>2261</v>
      </c>
      <c r="O138" s="255"/>
      <c r="P138" s="91">
        <v>9.1</v>
      </c>
      <c r="Q138" s="91" t="s">
        <v>707</v>
      </c>
      <c r="R138" s="91" t="s">
        <v>710</v>
      </c>
      <c r="S138" s="91" t="s">
        <v>711</v>
      </c>
      <c r="AA138" s="253">
        <f>IF(OR(J138="Fail",ISBLANK(J138)),INDEX('Issue Code Table'!C:C,MATCH(N:N,'Issue Code Table'!A:A,0)),IF(M138="Critical",6,IF(M138="Significant",5,IF(M138="Moderate",3,2))))</f>
        <v>5</v>
      </c>
    </row>
    <row r="139" spans="1:27" ht="87.75" customHeight="1" x14ac:dyDescent="0.3">
      <c r="A139" s="94" t="s">
        <v>1974</v>
      </c>
      <c r="B139" s="94" t="s">
        <v>1165</v>
      </c>
      <c r="C139" s="99" t="s">
        <v>1184</v>
      </c>
      <c r="D139" s="94" t="s">
        <v>915</v>
      </c>
      <c r="E139" s="92" t="s">
        <v>714</v>
      </c>
      <c r="F139" s="91" t="s">
        <v>715</v>
      </c>
      <c r="G139" s="91" t="s">
        <v>718</v>
      </c>
      <c r="H139" s="92" t="s">
        <v>1745</v>
      </c>
      <c r="I139" s="91"/>
      <c r="J139" s="102"/>
      <c r="K139" s="92" t="s">
        <v>1242</v>
      </c>
      <c r="L139" s="91"/>
      <c r="M139" s="197" t="s">
        <v>2237</v>
      </c>
      <c r="N139" s="205" t="s">
        <v>2261</v>
      </c>
      <c r="O139" s="255"/>
      <c r="P139" s="91">
        <v>9.1</v>
      </c>
      <c r="Q139" s="91" t="s">
        <v>713</v>
      </c>
      <c r="R139" s="91" t="s">
        <v>716</v>
      </c>
      <c r="S139" s="91" t="s">
        <v>717</v>
      </c>
      <c r="AA139" s="253">
        <f>IF(OR(J139="Fail",ISBLANK(J139)),INDEX('Issue Code Table'!C:C,MATCH(N:N,'Issue Code Table'!A:A,0)),IF(M139="Critical",6,IF(M139="Significant",5,IF(M139="Moderate",3,2))))</f>
        <v>5</v>
      </c>
    </row>
    <row r="140" spans="1:27" ht="79.2" x14ac:dyDescent="0.3">
      <c r="A140" s="94" t="s">
        <v>1975</v>
      </c>
      <c r="B140" s="94" t="s">
        <v>1165</v>
      </c>
      <c r="C140" s="99" t="s">
        <v>1184</v>
      </c>
      <c r="D140" s="94" t="s">
        <v>915</v>
      </c>
      <c r="E140" s="92" t="s">
        <v>720</v>
      </c>
      <c r="F140" s="91" t="s">
        <v>721</v>
      </c>
      <c r="G140" s="91" t="s">
        <v>724</v>
      </c>
      <c r="H140" s="92" t="s">
        <v>1746</v>
      </c>
      <c r="I140" s="91"/>
      <c r="J140" s="102"/>
      <c r="K140" s="92" t="s">
        <v>1243</v>
      </c>
      <c r="L140" s="91"/>
      <c r="M140" s="197" t="s">
        <v>2237</v>
      </c>
      <c r="N140" s="205" t="s">
        <v>2261</v>
      </c>
      <c r="O140" s="255"/>
      <c r="P140" s="91">
        <v>9.1</v>
      </c>
      <c r="Q140" s="91" t="s">
        <v>719</v>
      </c>
      <c r="R140" s="91" t="s">
        <v>722</v>
      </c>
      <c r="S140" s="91" t="s">
        <v>723</v>
      </c>
      <c r="AA140" s="253">
        <f>IF(OR(J140="Fail",ISBLANK(J140)),INDEX('Issue Code Table'!C:C,MATCH(N:N,'Issue Code Table'!A:A,0)),IF(M140="Critical",6,IF(M140="Significant",5,IF(M140="Moderate",3,2))))</f>
        <v>5</v>
      </c>
    </row>
    <row r="141" spans="1:27" ht="92.4" x14ac:dyDescent="0.3">
      <c r="A141" s="94" t="s">
        <v>1976</v>
      </c>
      <c r="B141" s="94" t="s">
        <v>1165</v>
      </c>
      <c r="C141" s="99" t="s">
        <v>1184</v>
      </c>
      <c r="D141" s="94" t="s">
        <v>915</v>
      </c>
      <c r="E141" s="92" t="s">
        <v>726</v>
      </c>
      <c r="F141" s="91" t="s">
        <v>727</v>
      </c>
      <c r="G141" s="92" t="s">
        <v>730</v>
      </c>
      <c r="H141" s="92" t="s">
        <v>1749</v>
      </c>
      <c r="I141" s="91"/>
      <c r="J141" s="102"/>
      <c r="K141" s="92" t="s">
        <v>1244</v>
      </c>
      <c r="L141" s="91"/>
      <c r="M141" s="191" t="s">
        <v>2238</v>
      </c>
      <c r="N141" s="205" t="s">
        <v>2252</v>
      </c>
      <c r="O141" s="255"/>
      <c r="P141" s="91">
        <v>9.1</v>
      </c>
      <c r="Q141" s="91" t="s">
        <v>725</v>
      </c>
      <c r="R141" s="91" t="s">
        <v>728</v>
      </c>
      <c r="S141" s="91" t="s">
        <v>729</v>
      </c>
      <c r="AA141" s="253">
        <f>IF(OR(J141="Fail",ISBLANK(J141)),INDEX('Issue Code Table'!C:C,MATCH(N:N,'Issue Code Table'!A:A,0)),IF(M141="Critical",6,IF(M141="Significant",5,IF(M141="Moderate",3,2))))</f>
        <v>5</v>
      </c>
    </row>
    <row r="142" spans="1:27" ht="102" customHeight="1" x14ac:dyDescent="0.3">
      <c r="A142" s="94" t="s">
        <v>1977</v>
      </c>
      <c r="B142" s="94" t="s">
        <v>1165</v>
      </c>
      <c r="C142" s="99" t="s">
        <v>1184</v>
      </c>
      <c r="D142" s="94" t="s">
        <v>915</v>
      </c>
      <c r="E142" s="91" t="s">
        <v>732</v>
      </c>
      <c r="F142" s="91" t="s">
        <v>733</v>
      </c>
      <c r="G142" s="92" t="s">
        <v>1751</v>
      </c>
      <c r="H142" s="92" t="s">
        <v>1750</v>
      </c>
      <c r="I142" s="91"/>
      <c r="J142" s="102"/>
      <c r="K142" s="92" t="s">
        <v>1245</v>
      </c>
      <c r="L142" s="91"/>
      <c r="M142" s="191" t="s">
        <v>2238</v>
      </c>
      <c r="N142" s="205" t="s">
        <v>2252</v>
      </c>
      <c r="O142" s="255"/>
      <c r="P142" s="91">
        <v>9.1</v>
      </c>
      <c r="Q142" s="91" t="s">
        <v>731</v>
      </c>
      <c r="R142" s="91" t="s">
        <v>710</v>
      </c>
      <c r="S142" s="91" t="s">
        <v>734</v>
      </c>
      <c r="AA142" s="253">
        <f>IF(OR(J142="Fail",ISBLANK(J142)),INDEX('Issue Code Table'!C:C,MATCH(N:N,'Issue Code Table'!A:A,0)),IF(M142="Critical",6,IF(M142="Significant",5,IF(M142="Moderate",3,2))))</f>
        <v>5</v>
      </c>
    </row>
    <row r="143" spans="1:27" ht="92.4" x14ac:dyDescent="0.3">
      <c r="A143" s="94" t="s">
        <v>1978</v>
      </c>
      <c r="B143" s="94" t="s">
        <v>1165</v>
      </c>
      <c r="C143" s="99" t="s">
        <v>1184</v>
      </c>
      <c r="D143" s="94" t="s">
        <v>915</v>
      </c>
      <c r="E143" s="91" t="s">
        <v>736</v>
      </c>
      <c r="F143" s="91" t="s">
        <v>715</v>
      </c>
      <c r="G143" s="92" t="s">
        <v>1752</v>
      </c>
      <c r="H143" s="92" t="s">
        <v>1755</v>
      </c>
      <c r="I143" s="91"/>
      <c r="J143" s="102"/>
      <c r="K143" s="92" t="s">
        <v>1246</v>
      </c>
      <c r="L143" s="91"/>
      <c r="M143" s="191" t="s">
        <v>2238</v>
      </c>
      <c r="N143" s="205" t="s">
        <v>2252</v>
      </c>
      <c r="O143" s="255"/>
      <c r="P143" s="91">
        <v>9.1</v>
      </c>
      <c r="Q143" s="91" t="s">
        <v>735</v>
      </c>
      <c r="R143" s="91" t="s">
        <v>716</v>
      </c>
      <c r="S143" s="91" t="s">
        <v>737</v>
      </c>
      <c r="AA143" s="253">
        <f>IF(OR(J143="Fail",ISBLANK(J143)),INDEX('Issue Code Table'!C:C,MATCH(N:N,'Issue Code Table'!A:A,0)),IF(M143="Critical",6,IF(M143="Significant",5,IF(M143="Moderate",3,2))))</f>
        <v>5</v>
      </c>
    </row>
    <row r="144" spans="1:27" ht="92.4" x14ac:dyDescent="0.3">
      <c r="A144" s="94" t="s">
        <v>1979</v>
      </c>
      <c r="B144" s="94" t="s">
        <v>1165</v>
      </c>
      <c r="C144" s="99" t="s">
        <v>1184</v>
      </c>
      <c r="D144" s="94" t="s">
        <v>915</v>
      </c>
      <c r="E144" s="91" t="s">
        <v>739</v>
      </c>
      <c r="F144" s="91" t="s">
        <v>721</v>
      </c>
      <c r="G144" s="92" t="s">
        <v>1753</v>
      </c>
      <c r="H144" s="92" t="s">
        <v>1754</v>
      </c>
      <c r="I144" s="91"/>
      <c r="J144" s="102"/>
      <c r="K144" s="92" t="s">
        <v>1247</v>
      </c>
      <c r="L144" s="91"/>
      <c r="M144" s="191" t="s">
        <v>2238</v>
      </c>
      <c r="N144" s="205" t="s">
        <v>2252</v>
      </c>
      <c r="O144" s="255"/>
      <c r="P144" s="91">
        <v>9.1</v>
      </c>
      <c r="Q144" s="91" t="s">
        <v>738</v>
      </c>
      <c r="R144" s="91" t="s">
        <v>722</v>
      </c>
      <c r="S144" s="91" t="s">
        <v>740</v>
      </c>
      <c r="AA144" s="253">
        <f>IF(OR(J144="Fail",ISBLANK(J144)),INDEX('Issue Code Table'!C:C,MATCH(N:N,'Issue Code Table'!A:A,0)),IF(M144="Critical",6,IF(M144="Significant",5,IF(M144="Moderate",3,2))))</f>
        <v>5</v>
      </c>
    </row>
    <row r="145" spans="1:27" ht="66" x14ac:dyDescent="0.3">
      <c r="A145" s="94" t="s">
        <v>1980</v>
      </c>
      <c r="B145" s="94" t="s">
        <v>1024</v>
      </c>
      <c r="C145" s="99" t="s">
        <v>1025</v>
      </c>
      <c r="D145" s="94" t="s">
        <v>915</v>
      </c>
      <c r="E145" s="91" t="s">
        <v>743</v>
      </c>
      <c r="F145" s="91" t="s">
        <v>744</v>
      </c>
      <c r="G145" s="91" t="s">
        <v>747</v>
      </c>
      <c r="H145" s="92" t="s">
        <v>1288</v>
      </c>
      <c r="I145" s="91"/>
      <c r="J145" s="102"/>
      <c r="K145" s="92" t="s">
        <v>1248</v>
      </c>
      <c r="L145" s="91"/>
      <c r="M145" s="197" t="s">
        <v>2237</v>
      </c>
      <c r="N145" s="205" t="s">
        <v>2261</v>
      </c>
      <c r="O145" s="255"/>
      <c r="P145" s="91">
        <v>9.1</v>
      </c>
      <c r="Q145" s="91" t="s">
        <v>742</v>
      </c>
      <c r="R145" s="91" t="s">
        <v>745</v>
      </c>
      <c r="S145" s="91" t="s">
        <v>746</v>
      </c>
      <c r="AA145" s="253">
        <f>IF(OR(J145="Fail",ISBLANK(J145)),INDEX('Issue Code Table'!C:C,MATCH(N:N,'Issue Code Table'!A:A,0)),IF(M145="Critical",6,IF(M145="Significant",5,IF(M145="Moderate",3,2))))</f>
        <v>5</v>
      </c>
    </row>
    <row r="146" spans="1:27" ht="52.8" x14ac:dyDescent="0.3">
      <c r="A146" s="94" t="s">
        <v>1981</v>
      </c>
      <c r="B146" s="95" t="s">
        <v>1008</v>
      </c>
      <c r="C146" s="100" t="s">
        <v>1193</v>
      </c>
      <c r="D146" s="94" t="s">
        <v>915</v>
      </c>
      <c r="E146" s="91" t="s">
        <v>749</v>
      </c>
      <c r="F146" s="91" t="s">
        <v>750</v>
      </c>
      <c r="G146" s="91" t="s">
        <v>753</v>
      </c>
      <c r="H146" s="92" t="s">
        <v>1289</v>
      </c>
      <c r="I146" s="91"/>
      <c r="J146" s="102"/>
      <c r="K146" s="92" t="s">
        <v>1249</v>
      </c>
      <c r="L146" s="91"/>
      <c r="M146" s="197" t="s">
        <v>2237</v>
      </c>
      <c r="N146" s="205" t="s">
        <v>2262</v>
      </c>
      <c r="O146" s="255"/>
      <c r="P146" s="91">
        <v>9.1</v>
      </c>
      <c r="Q146" s="91" t="s">
        <v>748</v>
      </c>
      <c r="R146" s="91" t="s">
        <v>751</v>
      </c>
      <c r="S146" s="91" t="s">
        <v>752</v>
      </c>
      <c r="AA146" s="253">
        <f>IF(OR(J146="Fail",ISBLANK(J146)),INDEX('Issue Code Table'!C:C,MATCH(N:N,'Issue Code Table'!A:A,0)),IF(M146="Critical",6,IF(M146="Significant",5,IF(M146="Moderate",3,2))))</f>
        <v>4</v>
      </c>
    </row>
    <row r="147" spans="1:27" ht="52.8" x14ac:dyDescent="0.3">
      <c r="A147" s="94" t="s">
        <v>1982</v>
      </c>
      <c r="B147" s="95" t="s">
        <v>1008</v>
      </c>
      <c r="C147" s="100" t="s">
        <v>1193</v>
      </c>
      <c r="D147" s="94" t="s">
        <v>915</v>
      </c>
      <c r="E147" s="91" t="s">
        <v>755</v>
      </c>
      <c r="F147" s="91" t="s">
        <v>750</v>
      </c>
      <c r="G147" s="91" t="s">
        <v>756</v>
      </c>
      <c r="H147" s="92" t="s">
        <v>1290</v>
      </c>
      <c r="I147" s="91"/>
      <c r="J147" s="102"/>
      <c r="K147" s="92" t="s">
        <v>1250</v>
      </c>
      <c r="L147" s="91"/>
      <c r="M147" s="197" t="s">
        <v>2237</v>
      </c>
      <c r="N147" s="205" t="s">
        <v>2262</v>
      </c>
      <c r="O147" s="255"/>
      <c r="P147" s="91">
        <v>9.1</v>
      </c>
      <c r="Q147" s="91" t="s">
        <v>754</v>
      </c>
      <c r="R147" s="91" t="s">
        <v>751</v>
      </c>
      <c r="S147" s="91" t="s">
        <v>752</v>
      </c>
      <c r="AA147" s="253">
        <f>IF(OR(J147="Fail",ISBLANK(J147)),INDEX('Issue Code Table'!C:C,MATCH(N:N,'Issue Code Table'!A:A,0)),IF(M147="Critical",6,IF(M147="Significant",5,IF(M147="Moderate",3,2))))</f>
        <v>4</v>
      </c>
    </row>
    <row r="148" spans="1:27" ht="118.8" x14ac:dyDescent="0.3">
      <c r="A148" s="94" t="s">
        <v>1983</v>
      </c>
      <c r="B148" s="94" t="s">
        <v>1024</v>
      </c>
      <c r="C148" s="99" t="s">
        <v>1025</v>
      </c>
      <c r="D148" s="94" t="s">
        <v>916</v>
      </c>
      <c r="E148" s="91" t="s">
        <v>758</v>
      </c>
      <c r="F148" s="91" t="s">
        <v>759</v>
      </c>
      <c r="G148" s="91" t="s">
        <v>762</v>
      </c>
      <c r="H148" s="92" t="s">
        <v>1291</v>
      </c>
      <c r="I148" s="91"/>
      <c r="J148" s="102"/>
      <c r="K148" s="92" t="s">
        <v>1251</v>
      </c>
      <c r="L148" s="91" t="s">
        <v>1046</v>
      </c>
      <c r="M148" s="197" t="s">
        <v>2237</v>
      </c>
      <c r="N148" s="205" t="s">
        <v>2262</v>
      </c>
      <c r="O148" s="255"/>
      <c r="P148" s="91">
        <v>9.1</v>
      </c>
      <c r="Q148" s="91" t="s">
        <v>757</v>
      </c>
      <c r="R148" s="91" t="s">
        <v>760</v>
      </c>
      <c r="S148" s="91" t="s">
        <v>761</v>
      </c>
      <c r="AA148" s="253">
        <f>IF(OR(J148="Fail",ISBLANK(J148)),INDEX('Issue Code Table'!C:C,MATCH(N:N,'Issue Code Table'!A:A,0)),IF(M148="Critical",6,IF(M148="Significant",5,IF(M148="Moderate",3,2))))</f>
        <v>4</v>
      </c>
    </row>
    <row r="149" spans="1:27" ht="171.6" x14ac:dyDescent="0.3">
      <c r="A149" s="94" t="s">
        <v>1984</v>
      </c>
      <c r="B149" s="94" t="s">
        <v>1024</v>
      </c>
      <c r="C149" s="99" t="s">
        <v>1025</v>
      </c>
      <c r="D149" s="94" t="s">
        <v>916</v>
      </c>
      <c r="E149" s="91" t="s">
        <v>764</v>
      </c>
      <c r="F149" s="91" t="s">
        <v>765</v>
      </c>
      <c r="G149" s="91" t="s">
        <v>768</v>
      </c>
      <c r="H149" s="92" t="s">
        <v>1292</v>
      </c>
      <c r="I149" s="91"/>
      <c r="J149" s="102"/>
      <c r="K149" s="92" t="s">
        <v>1252</v>
      </c>
      <c r="L149" s="91" t="s">
        <v>1046</v>
      </c>
      <c r="M149" s="197" t="s">
        <v>2237</v>
      </c>
      <c r="N149" s="205" t="s">
        <v>2262</v>
      </c>
      <c r="O149" s="255"/>
      <c r="P149" s="91">
        <v>9.1</v>
      </c>
      <c r="Q149" s="91" t="s">
        <v>763</v>
      </c>
      <c r="R149" s="91" t="s">
        <v>766</v>
      </c>
      <c r="S149" s="91" t="s">
        <v>767</v>
      </c>
      <c r="AA149" s="253">
        <f>IF(OR(J149="Fail",ISBLANK(J149)),INDEX('Issue Code Table'!C:C,MATCH(N:N,'Issue Code Table'!A:A,0)),IF(M149="Critical",6,IF(M149="Significant",5,IF(M149="Moderate",3,2))))</f>
        <v>4</v>
      </c>
    </row>
    <row r="150" spans="1:27" ht="132" x14ac:dyDescent="0.3">
      <c r="A150" s="94" t="s">
        <v>1985</v>
      </c>
      <c r="B150" s="95" t="s">
        <v>1008</v>
      </c>
      <c r="C150" s="100" t="s">
        <v>1193</v>
      </c>
      <c r="D150" s="94" t="s">
        <v>915</v>
      </c>
      <c r="E150" s="91" t="s">
        <v>770</v>
      </c>
      <c r="F150" s="91" t="s">
        <v>771</v>
      </c>
      <c r="G150" s="91" t="s">
        <v>774</v>
      </c>
      <c r="H150" s="92" t="s">
        <v>1293</v>
      </c>
      <c r="I150" s="91"/>
      <c r="J150" s="102"/>
      <c r="K150" s="92" t="s">
        <v>1232</v>
      </c>
      <c r="L150" s="121" t="s">
        <v>2287</v>
      </c>
      <c r="M150" s="197" t="s">
        <v>2288</v>
      </c>
      <c r="N150" s="205" t="s">
        <v>2267</v>
      </c>
      <c r="O150" s="255"/>
      <c r="P150" s="91">
        <v>9.1999999999999993</v>
      </c>
      <c r="Q150" s="91" t="s">
        <v>769</v>
      </c>
      <c r="R150" s="91" t="s">
        <v>772</v>
      </c>
      <c r="S150" s="91" t="s">
        <v>773</v>
      </c>
      <c r="AA150" s="253">
        <f>IF(OR(J150="Fail",ISBLANK(J150)),INDEX('Issue Code Table'!C:C,MATCH(N:N,'Issue Code Table'!A:A,0)),IF(M150="Critical",6,IF(M150="Significant",5,IF(M150="Moderate",3,2))))</f>
        <v>7</v>
      </c>
    </row>
    <row r="151" spans="1:27" ht="92.4" x14ac:dyDescent="0.3">
      <c r="A151" s="94" t="s">
        <v>1986</v>
      </c>
      <c r="B151" s="95" t="s">
        <v>1008</v>
      </c>
      <c r="C151" s="100" t="s">
        <v>1193</v>
      </c>
      <c r="D151" s="94" t="s">
        <v>915</v>
      </c>
      <c r="E151" s="91" t="s">
        <v>776</v>
      </c>
      <c r="F151" s="92" t="s">
        <v>2026</v>
      </c>
      <c r="G151" s="91" t="s">
        <v>779</v>
      </c>
      <c r="H151" s="92" t="s">
        <v>1294</v>
      </c>
      <c r="I151" s="91"/>
      <c r="J151" s="102"/>
      <c r="K151" s="92" t="s">
        <v>1231</v>
      </c>
      <c r="L151" s="91"/>
      <c r="M151" s="197" t="s">
        <v>2237</v>
      </c>
      <c r="N151" s="205" t="s">
        <v>2262</v>
      </c>
      <c r="O151" s="255"/>
      <c r="P151" s="91">
        <v>9.1999999999999993</v>
      </c>
      <c r="Q151" s="91" t="s">
        <v>775</v>
      </c>
      <c r="R151" s="91" t="s">
        <v>777</v>
      </c>
      <c r="S151" s="91" t="s">
        <v>778</v>
      </c>
      <c r="AA151" s="253">
        <f>IF(OR(J151="Fail",ISBLANK(J151)),INDEX('Issue Code Table'!C:C,MATCH(N:N,'Issue Code Table'!A:A,0)),IF(M151="Critical",6,IF(M151="Significant",5,IF(M151="Moderate",3,2))))</f>
        <v>4</v>
      </c>
    </row>
    <row r="152" spans="1:27" ht="92.4" x14ac:dyDescent="0.3">
      <c r="A152" s="94" t="s">
        <v>1987</v>
      </c>
      <c r="B152" s="95" t="s">
        <v>1008</v>
      </c>
      <c r="C152" s="100" t="s">
        <v>1193</v>
      </c>
      <c r="D152" s="94" t="s">
        <v>915</v>
      </c>
      <c r="E152" s="91" t="s">
        <v>781</v>
      </c>
      <c r="F152" s="92" t="s">
        <v>2026</v>
      </c>
      <c r="G152" s="91" t="s">
        <v>782</v>
      </c>
      <c r="H152" s="92" t="s">
        <v>1295</v>
      </c>
      <c r="I152" s="91"/>
      <c r="J152" s="102"/>
      <c r="K152" s="92" t="s">
        <v>1230</v>
      </c>
      <c r="L152" s="91"/>
      <c r="M152" s="197" t="s">
        <v>2237</v>
      </c>
      <c r="N152" s="205" t="s">
        <v>2262</v>
      </c>
      <c r="O152" s="255"/>
      <c r="P152" s="91">
        <v>9.1999999999999993</v>
      </c>
      <c r="Q152" s="91" t="s">
        <v>780</v>
      </c>
      <c r="R152" s="91" t="s">
        <v>777</v>
      </c>
      <c r="S152" s="91" t="s">
        <v>778</v>
      </c>
      <c r="AA152" s="253">
        <f>IF(OR(J152="Fail",ISBLANK(J152)),INDEX('Issue Code Table'!C:C,MATCH(N:N,'Issue Code Table'!A:A,0)),IF(M152="Critical",6,IF(M152="Significant",5,IF(M152="Moderate",3,2))))</f>
        <v>4</v>
      </c>
    </row>
    <row r="153" spans="1:27" ht="92.4" x14ac:dyDescent="0.3">
      <c r="A153" s="94" t="s">
        <v>1988</v>
      </c>
      <c r="B153" s="95" t="s">
        <v>1008</v>
      </c>
      <c r="C153" s="100" t="s">
        <v>1193</v>
      </c>
      <c r="D153" s="94" t="s">
        <v>915</v>
      </c>
      <c r="E153" s="91" t="s">
        <v>784</v>
      </c>
      <c r="F153" s="92" t="s">
        <v>2026</v>
      </c>
      <c r="G153" s="91" t="s">
        <v>785</v>
      </c>
      <c r="H153" s="92" t="s">
        <v>1296</v>
      </c>
      <c r="I153" s="91"/>
      <c r="J153" s="102"/>
      <c r="K153" s="92" t="s">
        <v>1229</v>
      </c>
      <c r="L153" s="91"/>
      <c r="M153" s="197" t="s">
        <v>2237</v>
      </c>
      <c r="N153" s="205" t="s">
        <v>2262</v>
      </c>
      <c r="O153" s="255"/>
      <c r="P153" s="91">
        <v>9.1999999999999993</v>
      </c>
      <c r="Q153" s="91" t="s">
        <v>783</v>
      </c>
      <c r="R153" s="91" t="s">
        <v>777</v>
      </c>
      <c r="S153" s="91" t="s">
        <v>778</v>
      </c>
      <c r="AA153" s="253">
        <f>IF(OR(J153="Fail",ISBLANK(J153)),INDEX('Issue Code Table'!C:C,MATCH(N:N,'Issue Code Table'!A:A,0)),IF(M153="Critical",6,IF(M153="Significant",5,IF(M153="Moderate",3,2))))</f>
        <v>4</v>
      </c>
    </row>
    <row r="154" spans="1:27" ht="79.2" x14ac:dyDescent="0.3">
      <c r="A154" s="94" t="s">
        <v>1989</v>
      </c>
      <c r="B154" s="95" t="s">
        <v>1008</v>
      </c>
      <c r="C154" s="100" t="s">
        <v>1193</v>
      </c>
      <c r="D154" s="94" t="s">
        <v>915</v>
      </c>
      <c r="E154" s="91" t="s">
        <v>787</v>
      </c>
      <c r="F154" s="91" t="s">
        <v>788</v>
      </c>
      <c r="G154" s="91" t="s">
        <v>791</v>
      </c>
      <c r="H154" s="92" t="s">
        <v>1297</v>
      </c>
      <c r="I154" s="91"/>
      <c r="J154" s="102"/>
      <c r="K154" s="92" t="s">
        <v>1228</v>
      </c>
      <c r="L154" s="91"/>
      <c r="M154" s="197" t="s">
        <v>2237</v>
      </c>
      <c r="N154" s="205" t="s">
        <v>2262</v>
      </c>
      <c r="O154" s="255"/>
      <c r="P154" s="91">
        <v>9.1999999999999993</v>
      </c>
      <c r="Q154" s="91" t="s">
        <v>786</v>
      </c>
      <c r="R154" s="91" t="s">
        <v>789</v>
      </c>
      <c r="S154" s="91" t="s">
        <v>790</v>
      </c>
      <c r="AA154" s="253">
        <f>IF(OR(J154="Fail",ISBLANK(J154)),INDEX('Issue Code Table'!C:C,MATCH(N:N,'Issue Code Table'!A:A,0)),IF(M154="Critical",6,IF(M154="Significant",5,IF(M154="Moderate",3,2))))</f>
        <v>4</v>
      </c>
    </row>
    <row r="155" spans="1:27" ht="409.6" x14ac:dyDescent="0.3">
      <c r="A155" s="94" t="s">
        <v>1990</v>
      </c>
      <c r="B155" s="95" t="s">
        <v>1008</v>
      </c>
      <c r="C155" s="100" t="s">
        <v>1193</v>
      </c>
      <c r="D155" s="94" t="s">
        <v>916</v>
      </c>
      <c r="E155" s="91" t="s">
        <v>793</v>
      </c>
      <c r="F155" s="91" t="s">
        <v>794</v>
      </c>
      <c r="G155" s="91" t="s">
        <v>797</v>
      </c>
      <c r="H155" s="92" t="s">
        <v>1298</v>
      </c>
      <c r="I155" s="91"/>
      <c r="J155" s="102"/>
      <c r="K155" s="92" t="s">
        <v>1254</v>
      </c>
      <c r="L155" s="91" t="s">
        <v>1046</v>
      </c>
      <c r="M155" s="197" t="s">
        <v>2237</v>
      </c>
      <c r="N155" s="205" t="s">
        <v>2263</v>
      </c>
      <c r="O155" s="255"/>
      <c r="P155" s="91">
        <v>9.1999999999999993</v>
      </c>
      <c r="Q155" s="91" t="s">
        <v>792</v>
      </c>
      <c r="R155" s="91" t="s">
        <v>795</v>
      </c>
      <c r="S155" s="91" t="s">
        <v>796</v>
      </c>
      <c r="AA155" s="253">
        <f>IF(OR(J155="Fail",ISBLANK(J155)),INDEX('Issue Code Table'!C:C,MATCH(N:N,'Issue Code Table'!A:A,0)),IF(M155="Critical",6,IF(M155="Significant",5,IF(M155="Moderate",3,2))))</f>
        <v>4</v>
      </c>
    </row>
    <row r="156" spans="1:27" ht="343.2" x14ac:dyDescent="0.3">
      <c r="A156" s="94" t="s">
        <v>1991</v>
      </c>
      <c r="B156" s="94" t="s">
        <v>1165</v>
      </c>
      <c r="C156" s="99" t="s">
        <v>1184</v>
      </c>
      <c r="D156" s="94" t="s">
        <v>915</v>
      </c>
      <c r="E156" s="91" t="s">
        <v>799</v>
      </c>
      <c r="F156" s="91" t="s">
        <v>800</v>
      </c>
      <c r="G156" s="91" t="s">
        <v>803</v>
      </c>
      <c r="H156" s="92" t="s">
        <v>1299</v>
      </c>
      <c r="I156" s="91"/>
      <c r="J156" s="102"/>
      <c r="K156" s="92" t="s">
        <v>1268</v>
      </c>
      <c r="L156" s="91"/>
      <c r="M156" s="197" t="s">
        <v>2237</v>
      </c>
      <c r="N156" s="205" t="s">
        <v>2261</v>
      </c>
      <c r="O156" s="255"/>
      <c r="P156" s="91">
        <v>9.1999999999999993</v>
      </c>
      <c r="Q156" s="91" t="s">
        <v>798</v>
      </c>
      <c r="R156" s="91" t="s">
        <v>801</v>
      </c>
      <c r="S156" s="91" t="s">
        <v>802</v>
      </c>
      <c r="AA156" s="253">
        <f>IF(OR(J156="Fail",ISBLANK(J156)),INDEX('Issue Code Table'!C:C,MATCH(N:N,'Issue Code Table'!A:A,0)),IF(M156="Critical",6,IF(M156="Significant",5,IF(M156="Moderate",3,2))))</f>
        <v>5</v>
      </c>
    </row>
    <row r="157" spans="1:27" ht="264" x14ac:dyDescent="0.3">
      <c r="A157" s="94" t="s">
        <v>1992</v>
      </c>
      <c r="B157" s="95" t="s">
        <v>1165</v>
      </c>
      <c r="C157" s="100" t="s">
        <v>1166</v>
      </c>
      <c r="D157" s="94" t="s">
        <v>916</v>
      </c>
      <c r="E157" s="91" t="s">
        <v>805</v>
      </c>
      <c r="F157" s="91" t="s">
        <v>806</v>
      </c>
      <c r="G157" s="91" t="s">
        <v>809</v>
      </c>
      <c r="H157" s="92" t="s">
        <v>1300</v>
      </c>
      <c r="I157" s="91"/>
      <c r="J157" s="102"/>
      <c r="K157" s="92" t="s">
        <v>1269</v>
      </c>
      <c r="L157" s="91" t="s">
        <v>1046</v>
      </c>
      <c r="M157" s="197" t="s">
        <v>2237</v>
      </c>
      <c r="N157" s="205" t="s">
        <v>2261</v>
      </c>
      <c r="O157" s="255"/>
      <c r="P157" s="91">
        <v>9.1999999999999993</v>
      </c>
      <c r="Q157" s="91" t="s">
        <v>804</v>
      </c>
      <c r="R157" s="91" t="s">
        <v>807</v>
      </c>
      <c r="S157" s="91" t="s">
        <v>808</v>
      </c>
      <c r="AA157" s="253">
        <f>IF(OR(J157="Fail",ISBLANK(J157)),INDEX('Issue Code Table'!C:C,MATCH(N:N,'Issue Code Table'!A:A,0)),IF(M157="Critical",6,IF(M157="Significant",5,IF(M157="Moderate",3,2))))</f>
        <v>5</v>
      </c>
    </row>
    <row r="158" spans="1:27" ht="409.6" x14ac:dyDescent="0.3">
      <c r="A158" s="94" t="s">
        <v>1993</v>
      </c>
      <c r="B158" s="95" t="s">
        <v>1165</v>
      </c>
      <c r="C158" s="100" t="s">
        <v>1166</v>
      </c>
      <c r="D158" s="94" t="s">
        <v>915</v>
      </c>
      <c r="E158" s="91" t="s">
        <v>811</v>
      </c>
      <c r="F158" s="91" t="s">
        <v>812</v>
      </c>
      <c r="G158" s="91" t="s">
        <v>815</v>
      </c>
      <c r="H158" s="92" t="s">
        <v>1301</v>
      </c>
      <c r="I158" s="91"/>
      <c r="J158" s="102"/>
      <c r="K158" s="92" t="s">
        <v>1218</v>
      </c>
      <c r="L158" s="91"/>
      <c r="M158" s="197" t="s">
        <v>2237</v>
      </c>
      <c r="N158" s="205" t="s">
        <v>2261</v>
      </c>
      <c r="O158" s="255"/>
      <c r="P158" s="91">
        <v>9.1999999999999993</v>
      </c>
      <c r="Q158" s="91" t="s">
        <v>810</v>
      </c>
      <c r="R158" s="91" t="s">
        <v>813</v>
      </c>
      <c r="S158" s="91" t="s">
        <v>814</v>
      </c>
      <c r="AA158" s="253">
        <f>IF(OR(J158="Fail",ISBLANK(J158)),INDEX('Issue Code Table'!C:C,MATCH(N:N,'Issue Code Table'!A:A,0)),IF(M158="Critical",6,IF(M158="Significant",5,IF(M158="Moderate",3,2))))</f>
        <v>5</v>
      </c>
    </row>
    <row r="159" spans="1:27" ht="132" x14ac:dyDescent="0.3">
      <c r="A159" s="94" t="s">
        <v>1994</v>
      </c>
      <c r="B159" s="95" t="s">
        <v>1165</v>
      </c>
      <c r="C159" s="100" t="s">
        <v>1166</v>
      </c>
      <c r="D159" s="94" t="s">
        <v>915</v>
      </c>
      <c r="E159" s="91" t="s">
        <v>817</v>
      </c>
      <c r="F159" s="121" t="s">
        <v>2027</v>
      </c>
      <c r="G159" s="91" t="s">
        <v>820</v>
      </c>
      <c r="H159" s="92" t="s">
        <v>1302</v>
      </c>
      <c r="I159" s="91"/>
      <c r="J159" s="102"/>
      <c r="K159" s="92" t="s">
        <v>1227</v>
      </c>
      <c r="L159" s="91"/>
      <c r="M159" s="191" t="s">
        <v>2238</v>
      </c>
      <c r="N159" s="205" t="s">
        <v>2249</v>
      </c>
      <c r="O159" s="255"/>
      <c r="P159" s="91">
        <v>9.1999999999999993</v>
      </c>
      <c r="Q159" s="91" t="s">
        <v>816</v>
      </c>
      <c r="R159" s="91" t="s">
        <v>818</v>
      </c>
      <c r="S159" s="91" t="s">
        <v>819</v>
      </c>
      <c r="AA159" s="253">
        <f>IF(OR(J159="Fail",ISBLANK(J159)),INDEX('Issue Code Table'!C:C,MATCH(N:N,'Issue Code Table'!A:A,0)),IF(M159="Critical",6,IF(M159="Significant",5,IF(M159="Moderate",3,2))))</f>
        <v>5</v>
      </c>
    </row>
    <row r="160" spans="1:27" ht="145.19999999999999" x14ac:dyDescent="0.3">
      <c r="A160" s="94" t="s">
        <v>1995</v>
      </c>
      <c r="B160" s="95" t="s">
        <v>1165</v>
      </c>
      <c r="C160" s="100" t="s">
        <v>1166</v>
      </c>
      <c r="D160" s="94" t="s">
        <v>915</v>
      </c>
      <c r="E160" s="91" t="s">
        <v>822</v>
      </c>
      <c r="F160" s="91" t="s">
        <v>823</v>
      </c>
      <c r="G160" s="92" t="s">
        <v>825</v>
      </c>
      <c r="H160" s="92" t="s">
        <v>1303</v>
      </c>
      <c r="I160" s="91"/>
      <c r="J160" s="102"/>
      <c r="K160" s="92" t="s">
        <v>1226</v>
      </c>
      <c r="L160" s="91"/>
      <c r="M160" s="191" t="s">
        <v>2238</v>
      </c>
      <c r="N160" s="205" t="s">
        <v>2252</v>
      </c>
      <c r="O160" s="255"/>
      <c r="P160" s="91">
        <v>9.1999999999999993</v>
      </c>
      <c r="Q160" s="91" t="s">
        <v>821</v>
      </c>
      <c r="R160" s="91" t="s">
        <v>824</v>
      </c>
      <c r="S160" s="92" t="s">
        <v>1804</v>
      </c>
      <c r="AA160" s="253">
        <f>IF(OR(J160="Fail",ISBLANK(J160)),INDEX('Issue Code Table'!C:C,MATCH(N:N,'Issue Code Table'!A:A,0)),IF(M160="Critical",6,IF(M160="Significant",5,IF(M160="Moderate",3,2))))</f>
        <v>5</v>
      </c>
    </row>
    <row r="161" spans="1:27" ht="171.6" x14ac:dyDescent="0.3">
      <c r="A161" s="94" t="s">
        <v>1996</v>
      </c>
      <c r="B161" s="95" t="s">
        <v>1008</v>
      </c>
      <c r="C161" s="100" t="s">
        <v>1193</v>
      </c>
      <c r="D161" s="94" t="s">
        <v>915</v>
      </c>
      <c r="E161" s="91" t="s">
        <v>827</v>
      </c>
      <c r="F161" s="91" t="s">
        <v>828</v>
      </c>
      <c r="G161" s="91" t="s">
        <v>831</v>
      </c>
      <c r="H161" s="92" t="s">
        <v>1304</v>
      </c>
      <c r="I161" s="91"/>
      <c r="J161" s="102"/>
      <c r="K161" s="92" t="s">
        <v>1225</v>
      </c>
      <c r="L161" s="91"/>
      <c r="M161" s="197" t="s">
        <v>2237</v>
      </c>
      <c r="N161" s="205" t="s">
        <v>2261</v>
      </c>
      <c r="O161" s="255"/>
      <c r="P161" s="91">
        <v>9.1999999999999993</v>
      </c>
      <c r="Q161" s="91" t="s">
        <v>826</v>
      </c>
      <c r="R161" s="91" t="s">
        <v>829</v>
      </c>
      <c r="S161" s="91" t="s">
        <v>830</v>
      </c>
      <c r="AA161" s="253">
        <f>IF(OR(J161="Fail",ISBLANK(J161)),INDEX('Issue Code Table'!C:C,MATCH(N:N,'Issue Code Table'!A:A,0)),IF(M161="Critical",6,IF(M161="Significant",5,IF(M161="Moderate",3,2))))</f>
        <v>5</v>
      </c>
    </row>
    <row r="162" spans="1:27" ht="211.2" x14ac:dyDescent="0.3">
      <c r="A162" s="94" t="s">
        <v>1997</v>
      </c>
      <c r="B162" s="95" t="s">
        <v>1008</v>
      </c>
      <c r="C162" s="100" t="s">
        <v>1193</v>
      </c>
      <c r="D162" s="94" t="s">
        <v>915</v>
      </c>
      <c r="E162" s="91" t="s">
        <v>833</v>
      </c>
      <c r="F162" s="91" t="s">
        <v>834</v>
      </c>
      <c r="G162" s="91" t="s">
        <v>837</v>
      </c>
      <c r="H162" s="92" t="s">
        <v>1305</v>
      </c>
      <c r="I162" s="91"/>
      <c r="J162" s="102"/>
      <c r="K162" s="92" t="s">
        <v>1224</v>
      </c>
      <c r="L162" s="91"/>
      <c r="M162" s="197" t="s">
        <v>2237</v>
      </c>
      <c r="N162" s="205" t="s">
        <v>2261</v>
      </c>
      <c r="O162" s="255"/>
      <c r="P162" s="91">
        <v>9.1999999999999993</v>
      </c>
      <c r="Q162" s="91" t="s">
        <v>832</v>
      </c>
      <c r="R162" s="91" t="s">
        <v>835</v>
      </c>
      <c r="S162" s="91" t="s">
        <v>836</v>
      </c>
      <c r="AA162" s="253">
        <f>IF(OR(J162="Fail",ISBLANK(J162)),INDEX('Issue Code Table'!C:C,MATCH(N:N,'Issue Code Table'!A:A,0)),IF(M162="Critical",6,IF(M162="Significant",5,IF(M162="Moderate",3,2))))</f>
        <v>5</v>
      </c>
    </row>
    <row r="163" spans="1:27" ht="211.2" x14ac:dyDescent="0.3">
      <c r="A163" s="94" t="s">
        <v>1998</v>
      </c>
      <c r="B163" s="94" t="s">
        <v>1165</v>
      </c>
      <c r="C163" s="99" t="s">
        <v>1184</v>
      </c>
      <c r="D163" s="94" t="s">
        <v>915</v>
      </c>
      <c r="E163" s="91" t="s">
        <v>839</v>
      </c>
      <c r="F163" s="91" t="s">
        <v>840</v>
      </c>
      <c r="G163" s="91" t="s">
        <v>843</v>
      </c>
      <c r="H163" s="92" t="s">
        <v>1756</v>
      </c>
      <c r="I163" s="91"/>
      <c r="J163" s="102"/>
      <c r="K163" s="92" t="s">
        <v>1223</v>
      </c>
      <c r="L163" s="91"/>
      <c r="M163" s="197" t="s">
        <v>2237</v>
      </c>
      <c r="N163" s="205" t="s">
        <v>2246</v>
      </c>
      <c r="O163" s="255"/>
      <c r="P163" s="91">
        <v>9.1999999999999993</v>
      </c>
      <c r="Q163" s="91" t="s">
        <v>838</v>
      </c>
      <c r="R163" s="91" t="s">
        <v>841</v>
      </c>
      <c r="S163" s="91" t="s">
        <v>842</v>
      </c>
      <c r="AA163" s="253">
        <f>IF(OR(J163="Fail",ISBLANK(J163)),INDEX('Issue Code Table'!C:C,MATCH(N:N,'Issue Code Table'!A:A,0)),IF(M163="Critical",6,IF(M163="Significant",5,IF(M163="Moderate",3,2))))</f>
        <v>2</v>
      </c>
    </row>
    <row r="164" spans="1:27" ht="237.6" x14ac:dyDescent="0.3">
      <c r="A164" s="94" t="s">
        <v>1999</v>
      </c>
      <c r="B164" s="95" t="s">
        <v>1008</v>
      </c>
      <c r="C164" s="100" t="s">
        <v>1193</v>
      </c>
      <c r="D164" s="94" t="s">
        <v>915</v>
      </c>
      <c r="E164" s="91" t="s">
        <v>845</v>
      </c>
      <c r="F164" s="91" t="s">
        <v>846</v>
      </c>
      <c r="G164" s="91" t="s">
        <v>849</v>
      </c>
      <c r="H164" s="92" t="s">
        <v>1757</v>
      </c>
      <c r="I164" s="91"/>
      <c r="J164" s="102"/>
      <c r="K164" s="92" t="s">
        <v>1222</v>
      </c>
      <c r="L164" s="91"/>
      <c r="M164" s="197" t="s">
        <v>2237</v>
      </c>
      <c r="N164" s="205" t="s">
        <v>2246</v>
      </c>
      <c r="O164" s="255"/>
      <c r="P164" s="91">
        <v>9.1999999999999993</v>
      </c>
      <c r="Q164" s="91" t="s">
        <v>844</v>
      </c>
      <c r="R164" s="91" t="s">
        <v>847</v>
      </c>
      <c r="S164" s="91" t="s">
        <v>848</v>
      </c>
      <c r="AA164" s="253">
        <f>IF(OR(J164="Fail",ISBLANK(J164)),INDEX('Issue Code Table'!C:C,MATCH(N:N,'Issue Code Table'!A:A,0)),IF(M164="Critical",6,IF(M164="Significant",5,IF(M164="Moderate",3,2))))</f>
        <v>2</v>
      </c>
    </row>
    <row r="165" spans="1:27" ht="211.2" x14ac:dyDescent="0.3">
      <c r="A165" s="94" t="s">
        <v>2000</v>
      </c>
      <c r="B165" s="95" t="s">
        <v>1008</v>
      </c>
      <c r="C165" s="100" t="s">
        <v>1193</v>
      </c>
      <c r="D165" s="94" t="s">
        <v>915</v>
      </c>
      <c r="E165" s="91" t="s">
        <v>851</v>
      </c>
      <c r="F165" s="91" t="s">
        <v>852</v>
      </c>
      <c r="G165" s="91" t="s">
        <v>855</v>
      </c>
      <c r="H165" s="92" t="s">
        <v>1758</v>
      </c>
      <c r="I165" s="91"/>
      <c r="J165" s="102"/>
      <c r="K165" s="92" t="s">
        <v>1220</v>
      </c>
      <c r="L165" s="91"/>
      <c r="M165" s="197" t="s">
        <v>2237</v>
      </c>
      <c r="N165" s="205" t="s">
        <v>2246</v>
      </c>
      <c r="O165" s="255"/>
      <c r="P165" s="91">
        <v>9.1999999999999993</v>
      </c>
      <c r="Q165" s="91" t="s">
        <v>850</v>
      </c>
      <c r="R165" s="91" t="s">
        <v>853</v>
      </c>
      <c r="S165" s="91" t="s">
        <v>854</v>
      </c>
      <c r="AA165" s="253">
        <f>IF(OR(J165="Fail",ISBLANK(J165)),INDEX('Issue Code Table'!C:C,MATCH(N:N,'Issue Code Table'!A:A,0)),IF(M165="Critical",6,IF(M165="Significant",5,IF(M165="Moderate",3,2))))</f>
        <v>2</v>
      </c>
    </row>
    <row r="166" spans="1:27" ht="211.2" x14ac:dyDescent="0.3">
      <c r="A166" s="94" t="s">
        <v>2001</v>
      </c>
      <c r="B166" s="95" t="s">
        <v>1008</v>
      </c>
      <c r="C166" s="100" t="s">
        <v>1193</v>
      </c>
      <c r="D166" s="94" t="s">
        <v>915</v>
      </c>
      <c r="E166" s="91" t="s">
        <v>857</v>
      </c>
      <c r="F166" s="91" t="s">
        <v>858</v>
      </c>
      <c r="G166" s="91" t="s">
        <v>861</v>
      </c>
      <c r="H166" s="92" t="s">
        <v>1759</v>
      </c>
      <c r="I166" s="91"/>
      <c r="J166" s="102"/>
      <c r="K166" s="92" t="s">
        <v>1221</v>
      </c>
      <c r="L166" s="91"/>
      <c r="M166" s="197" t="s">
        <v>2237</v>
      </c>
      <c r="N166" s="205" t="s">
        <v>2246</v>
      </c>
      <c r="O166" s="255"/>
      <c r="P166" s="91">
        <v>9.1999999999999993</v>
      </c>
      <c r="Q166" s="91" t="s">
        <v>856</v>
      </c>
      <c r="R166" s="91" t="s">
        <v>859</v>
      </c>
      <c r="S166" s="91" t="s">
        <v>860</v>
      </c>
      <c r="AA166" s="253">
        <f>IF(OR(J166="Fail",ISBLANK(J166)),INDEX('Issue Code Table'!C:C,MATCH(N:N,'Issue Code Table'!A:A,0)),IF(M166="Critical",6,IF(M166="Significant",5,IF(M166="Moderate",3,2))))</f>
        <v>2</v>
      </c>
    </row>
    <row r="167" spans="1:27" ht="101.25" customHeight="1" x14ac:dyDescent="0.3">
      <c r="A167" s="94" t="s">
        <v>2002</v>
      </c>
      <c r="B167" s="95" t="s">
        <v>1165</v>
      </c>
      <c r="C167" s="100" t="s">
        <v>1166</v>
      </c>
      <c r="D167" s="94" t="s">
        <v>915</v>
      </c>
      <c r="E167" s="91" t="s">
        <v>863</v>
      </c>
      <c r="F167" s="91" t="s">
        <v>864</v>
      </c>
      <c r="G167" s="91" t="s">
        <v>867</v>
      </c>
      <c r="H167" s="92" t="s">
        <v>1301</v>
      </c>
      <c r="I167" s="91"/>
      <c r="J167" s="102"/>
      <c r="K167" s="92" t="s">
        <v>1218</v>
      </c>
      <c r="L167" s="91"/>
      <c r="M167" s="191" t="s">
        <v>2238</v>
      </c>
      <c r="N167" s="205" t="s">
        <v>2249</v>
      </c>
      <c r="O167" s="255"/>
      <c r="P167" s="91">
        <v>9.1999999999999993</v>
      </c>
      <c r="Q167" s="91" t="s">
        <v>862</v>
      </c>
      <c r="R167" s="91" t="s">
        <v>865</v>
      </c>
      <c r="S167" s="91" t="s">
        <v>866</v>
      </c>
      <c r="AA167" s="253">
        <f>IF(OR(J167="Fail",ISBLANK(J167)),INDEX('Issue Code Table'!C:C,MATCH(N:N,'Issue Code Table'!A:A,0)),IF(M167="Critical",6,IF(M167="Significant",5,IF(M167="Moderate",3,2))))</f>
        <v>5</v>
      </c>
    </row>
    <row r="168" spans="1:27" ht="171.75" customHeight="1" x14ac:dyDescent="0.3">
      <c r="A168" s="94" t="s">
        <v>2003</v>
      </c>
      <c r="B168" s="95" t="s">
        <v>1165</v>
      </c>
      <c r="C168" s="100" t="s">
        <v>1166</v>
      </c>
      <c r="D168" s="94" t="s">
        <v>915</v>
      </c>
      <c r="E168" s="91" t="s">
        <v>869</v>
      </c>
      <c r="F168" s="91" t="s">
        <v>870</v>
      </c>
      <c r="G168" s="91" t="s">
        <v>873</v>
      </c>
      <c r="H168" s="92" t="s">
        <v>1306</v>
      </c>
      <c r="I168" s="91"/>
      <c r="J168" s="102"/>
      <c r="K168" s="92" t="s">
        <v>1219</v>
      </c>
      <c r="L168" s="91"/>
      <c r="M168" s="191" t="s">
        <v>2238</v>
      </c>
      <c r="N168" s="205" t="s">
        <v>2249</v>
      </c>
      <c r="O168" s="255"/>
      <c r="P168" s="91">
        <v>9.1999999999999993</v>
      </c>
      <c r="Q168" s="91" t="s">
        <v>868</v>
      </c>
      <c r="R168" s="91" t="s">
        <v>871</v>
      </c>
      <c r="S168" s="91" t="s">
        <v>872</v>
      </c>
      <c r="AA168" s="253">
        <f>IF(OR(J168="Fail",ISBLANK(J168)),INDEX('Issue Code Table'!C:C,MATCH(N:N,'Issue Code Table'!A:A,0)),IF(M168="Critical",6,IF(M168="Significant",5,IF(M168="Moderate",3,2))))</f>
        <v>5</v>
      </c>
    </row>
    <row r="169" spans="1:27" ht="14.4" x14ac:dyDescent="0.3">
      <c r="A169" s="202"/>
      <c r="B169" s="202"/>
      <c r="C169" s="202"/>
      <c r="D169" s="202"/>
      <c r="E169" s="202"/>
      <c r="F169" s="202"/>
      <c r="G169" s="202"/>
      <c r="H169" s="202"/>
      <c r="I169" s="202"/>
      <c r="J169" s="202"/>
      <c r="K169" s="202"/>
      <c r="L169" s="202"/>
      <c r="M169" s="202"/>
      <c r="N169" s="202"/>
      <c r="O169" s="202"/>
      <c r="P169" s="202"/>
      <c r="Q169" s="202"/>
      <c r="R169" s="202"/>
      <c r="S169" s="202"/>
      <c r="T169" s="202"/>
      <c r="AA169" s="206"/>
    </row>
    <row r="170" spans="1:27" ht="14.4" hidden="1" x14ac:dyDescent="0.3"/>
    <row r="171" spans="1:27" ht="14.4" hidden="1" x14ac:dyDescent="0.3">
      <c r="I171" s="103" t="s">
        <v>911</v>
      </c>
    </row>
    <row r="172" spans="1:27" ht="14.4" hidden="1" x14ac:dyDescent="0.3">
      <c r="I172" s="103" t="s">
        <v>912</v>
      </c>
    </row>
    <row r="173" spans="1:27" ht="14.4" hidden="1" x14ac:dyDescent="0.3">
      <c r="I173" s="103" t="s">
        <v>914</v>
      </c>
    </row>
    <row r="174" spans="1:27" ht="14.4" hidden="1" x14ac:dyDescent="0.3">
      <c r="I174" s="103" t="s">
        <v>913</v>
      </c>
    </row>
    <row r="175" spans="1:27" ht="14.4" hidden="1" x14ac:dyDescent="0.3"/>
    <row r="176" spans="1:27" ht="14.4" hidden="1" x14ac:dyDescent="0.3">
      <c r="I176" s="103" t="s">
        <v>2240</v>
      </c>
    </row>
    <row r="177" spans="9:9" ht="14.4" hidden="1" x14ac:dyDescent="0.3">
      <c r="I177" s="103" t="s">
        <v>2241</v>
      </c>
    </row>
    <row r="178" spans="9:9" ht="14.4" hidden="1" x14ac:dyDescent="0.3">
      <c r="I178" s="103" t="s">
        <v>2238</v>
      </c>
    </row>
    <row r="179" spans="9:9" ht="14.4" hidden="1" x14ac:dyDescent="0.3">
      <c r="I179" s="103" t="s">
        <v>2237</v>
      </c>
    </row>
    <row r="180" spans="9:9" ht="14.4" hidden="1" x14ac:dyDescent="0.3">
      <c r="I180" s="103" t="s">
        <v>2239</v>
      </c>
    </row>
  </sheetData>
  <protectedRanges>
    <protectedRange password="E1A2" sqref="N2 W12:X23 AA2 W2:X9" name="Range1"/>
    <protectedRange password="E1A2" sqref="N3:N23" name="Range1_1"/>
    <protectedRange password="E1A2" sqref="AA3:AA168" name="Range1_1_1"/>
  </protectedRanges>
  <autoFilter ref="A2:S2"/>
  <conditionalFormatting sqref="J3:J168">
    <cfRule type="cellIs" dxfId="17" priority="23" stopIfTrue="1" operator="equal">
      <formula>"Pass"</formula>
    </cfRule>
    <cfRule type="cellIs" dxfId="16" priority="24" stopIfTrue="1" operator="equal">
      <formula>"Info"</formula>
    </cfRule>
  </conditionalFormatting>
  <conditionalFormatting sqref="J3:J168">
    <cfRule type="cellIs" dxfId="15" priority="22" stopIfTrue="1" operator="equal">
      <formula>"Fail"</formula>
    </cfRule>
  </conditionalFormatting>
  <conditionalFormatting sqref="M3">
    <cfRule type="cellIs" dxfId="14" priority="18" stopIfTrue="1" operator="equal">
      <formula>"Critical"</formula>
    </cfRule>
  </conditionalFormatting>
  <conditionalFormatting sqref="M25:M28 M55 M66:M73 M75:M78 M80 M82 M109 M116 M118 M122 M124 M145:M149 M161:M166 M87:M90 M92:M105 M120 M129 M132:M140 M151:M158">
    <cfRule type="cellIs" dxfId="13" priority="14" stopIfTrue="1" operator="equal">
      <formula>"Critical"</formula>
    </cfRule>
  </conditionalFormatting>
  <conditionalFormatting sqref="M25:M28 M55 M66:M73 M75:M78 M80 M82 M109 M116 M118 M122 M124 M145:M149 M161:M166 M87:M90 M92:M105 M120 M129 M132:M140 M151:M158">
    <cfRule type="cellIs" dxfId="12" priority="11" stopIfTrue="1" operator="equal">
      <formula>"Pass"</formula>
    </cfRule>
    <cfRule type="cellIs" dxfId="11" priority="12" stopIfTrue="1" operator="equal">
      <formula>"Critical "</formula>
    </cfRule>
    <cfRule type="cellIs" dxfId="10" priority="13" stopIfTrue="1" operator="equal">
      <formula>"Info"</formula>
    </cfRule>
  </conditionalFormatting>
  <conditionalFormatting sqref="M167:M168 M159:M160 M141:M144 M130:M131 M125:M128 M123 M121 M119 M117 M110:M114 M106:M108 M91 M83:M86 M81 M79 M74 M56:M65 M29:M54 M4:M24">
    <cfRule type="cellIs" dxfId="9" priority="10" stopIfTrue="1" operator="equal">
      <formula>"Critical"</formula>
    </cfRule>
  </conditionalFormatting>
  <conditionalFormatting sqref="M115">
    <cfRule type="cellIs" dxfId="8" priority="9" stopIfTrue="1" operator="equal">
      <formula>"Critical"</formula>
    </cfRule>
  </conditionalFormatting>
  <conditionalFormatting sqref="M115">
    <cfRule type="cellIs" dxfId="7" priority="6" stopIfTrue="1" operator="equal">
      <formula>"Pass"</formula>
    </cfRule>
    <cfRule type="cellIs" dxfId="6" priority="7" stopIfTrue="1" operator="equal">
      <formula>"Critical "</formula>
    </cfRule>
    <cfRule type="cellIs" dxfId="5" priority="8" stopIfTrue="1" operator="equal">
      <formula>"Info"</formula>
    </cfRule>
  </conditionalFormatting>
  <conditionalFormatting sqref="M150">
    <cfRule type="cellIs" dxfId="4" priority="5" stopIfTrue="1" operator="equal">
      <formula>"Critical"</formula>
    </cfRule>
  </conditionalFormatting>
  <conditionalFormatting sqref="M150">
    <cfRule type="cellIs" dxfId="3" priority="2" stopIfTrue="1" operator="equal">
      <formula>"Pass"</formula>
    </cfRule>
    <cfRule type="cellIs" dxfId="2" priority="3" stopIfTrue="1" operator="equal">
      <formula>"Critical "</formula>
    </cfRule>
    <cfRule type="cellIs" dxfId="1" priority="4" stopIfTrue="1" operator="equal">
      <formula>"Info"</formula>
    </cfRule>
  </conditionalFormatting>
  <conditionalFormatting sqref="N3:N168">
    <cfRule type="expression" dxfId="0" priority="1">
      <formula>ISERROR(AA3)</formula>
    </cfRule>
  </conditionalFormatting>
  <dataValidations count="2">
    <dataValidation type="list" allowBlank="1" showInputMessage="1" showErrorMessage="1" sqref="J3:J168">
      <formula1>$I$171:$I$174</formula1>
    </dataValidation>
    <dataValidation type="list" allowBlank="1" showInputMessage="1" showErrorMessage="1" sqref="M3:M168">
      <formula1>$I$177:$I$180</formula1>
    </dataValidation>
  </dataValidations>
  <pageMargins left="0.7" right="0.7" top="0.75" bottom="0.75" header="0.3" footer="0.3"/>
  <pageSetup orientation="portrait" r:id="rId1"/>
  <headerFooter alignWithMargins="0"/>
  <rowBreaks count="1" manualBreakCount="1">
    <brk id="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90" zoomScaleNormal="90" workbookViewId="0">
      <selection activeCell="B5" sqref="B5"/>
    </sheetView>
  </sheetViews>
  <sheetFormatPr defaultColWidth="18.77734375" defaultRowHeight="12.75" customHeight="1" x14ac:dyDescent="0.3"/>
  <cols>
    <col min="1" max="1" width="9.109375" style="39" customWidth="1"/>
    <col min="2" max="2" width="13.109375" style="39" customWidth="1"/>
    <col min="3" max="3" width="84.44140625" style="67" customWidth="1"/>
    <col min="4" max="4" width="22.44140625" style="39" customWidth="1"/>
    <col min="5" max="16384" width="18.77734375" style="39"/>
  </cols>
  <sheetData>
    <row r="1" spans="1:4" ht="14.4" x14ac:dyDescent="0.3">
      <c r="A1" s="37" t="s">
        <v>945</v>
      </c>
      <c r="B1" s="38"/>
      <c r="C1" s="64"/>
      <c r="D1" s="38"/>
    </row>
    <row r="2" spans="1:4" s="40" customFormat="1" ht="12.75" customHeight="1" x14ac:dyDescent="0.3">
      <c r="A2" s="65" t="s">
        <v>946</v>
      </c>
      <c r="B2" s="65" t="s">
        <v>947</v>
      </c>
      <c r="C2" s="66" t="s">
        <v>948</v>
      </c>
      <c r="D2" s="65" t="s">
        <v>949</v>
      </c>
    </row>
    <row r="3" spans="1:4" ht="14.4" x14ac:dyDescent="0.3">
      <c r="A3" s="256">
        <v>1</v>
      </c>
      <c r="B3" s="257">
        <v>41666</v>
      </c>
      <c r="C3" s="258" t="s">
        <v>950</v>
      </c>
      <c r="D3" s="259" t="s">
        <v>951</v>
      </c>
    </row>
    <row r="4" spans="1:4" ht="26.4" x14ac:dyDescent="0.3">
      <c r="A4" s="260">
        <v>1.1000000000000001</v>
      </c>
      <c r="B4" s="261">
        <v>42454</v>
      </c>
      <c r="C4" s="262" t="s">
        <v>2286</v>
      </c>
      <c r="D4" s="263" t="s">
        <v>951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80" zoomScaleNormal="80" workbookViewId="0"/>
  </sheetViews>
  <sheetFormatPr defaultColWidth="18.77734375" defaultRowHeight="12.75" customHeight="1" x14ac:dyDescent="0.3"/>
  <cols>
    <col min="1" max="1" width="13.5546875" style="42" customWidth="1"/>
    <col min="2" max="2" width="19.33203125" style="42" customWidth="1"/>
    <col min="3" max="3" width="20.109375" style="42" customWidth="1"/>
    <col min="4" max="4" width="18.6640625" style="42" customWidth="1"/>
    <col min="5" max="5" width="21.44140625" style="42" customWidth="1"/>
    <col min="6" max="16384" width="18.77734375" style="42"/>
  </cols>
  <sheetData>
    <row r="1" spans="1:5" ht="14.4" x14ac:dyDescent="0.3">
      <c r="A1" s="37" t="s">
        <v>952</v>
      </c>
      <c r="B1" s="38"/>
      <c r="C1" s="38"/>
      <c r="D1" s="38"/>
      <c r="E1" s="38"/>
    </row>
    <row r="2" spans="1:5" s="70" customFormat="1" ht="12.75" customHeight="1" x14ac:dyDescent="0.3">
      <c r="A2" s="68" t="s">
        <v>953</v>
      </c>
      <c r="B2" s="69"/>
      <c r="C2" s="69"/>
      <c r="D2" s="69"/>
      <c r="E2" s="69"/>
    </row>
    <row r="3" spans="1:5" s="70" customFormat="1" ht="12.75" customHeight="1" x14ac:dyDescent="0.3">
      <c r="A3" s="246" t="s">
        <v>2221</v>
      </c>
      <c r="B3" s="247"/>
      <c r="C3" s="247"/>
      <c r="D3" s="247"/>
      <c r="E3" s="247"/>
    </row>
    <row r="4" spans="1:5" s="70" customFormat="1" ht="14.4" x14ac:dyDescent="0.3">
      <c r="A4" s="141" t="s">
        <v>1810</v>
      </c>
      <c r="B4" s="142"/>
      <c r="C4" s="142"/>
      <c r="D4" s="142"/>
      <c r="E4" s="142"/>
    </row>
    <row r="5" spans="1:5" s="70" customFormat="1" ht="14.4" x14ac:dyDescent="0.3">
      <c r="A5" s="141" t="s">
        <v>954</v>
      </c>
      <c r="B5" s="142"/>
      <c r="C5" s="142"/>
      <c r="D5" s="142"/>
      <c r="E5" s="142"/>
    </row>
    <row r="6" spans="1:5" s="70" customFormat="1" ht="14.4" x14ac:dyDescent="0.3">
      <c r="A6" s="141" t="s">
        <v>2030</v>
      </c>
      <c r="B6" s="142"/>
      <c r="C6" s="142"/>
      <c r="D6" s="142"/>
      <c r="E6" s="142"/>
    </row>
    <row r="7" spans="1:5" s="70" customFormat="1" ht="14.4" x14ac:dyDescent="0.3">
      <c r="A7" s="143" t="s">
        <v>2031</v>
      </c>
      <c r="B7" s="144"/>
      <c r="C7" s="144"/>
      <c r="D7" s="144"/>
      <c r="E7" s="144"/>
    </row>
    <row r="8" spans="1:5" ht="14.4" x14ac:dyDescent="0.3">
      <c r="A8" s="245"/>
      <c r="B8" s="245"/>
      <c r="C8" s="245"/>
      <c r="D8" s="245"/>
      <c r="E8" s="245"/>
    </row>
    <row r="9" spans="1:5" ht="12.75" customHeight="1" x14ac:dyDescent="0.3">
      <c r="A9" s="71" t="s">
        <v>955</v>
      </c>
      <c r="B9" s="72"/>
      <c r="C9" s="72"/>
      <c r="D9" s="72"/>
      <c r="E9" s="72"/>
    </row>
    <row r="10" spans="1:5" ht="12.75" customHeight="1" x14ac:dyDescent="0.3">
      <c r="A10" s="73" t="s">
        <v>956</v>
      </c>
      <c r="B10" s="74"/>
      <c r="C10" s="74"/>
      <c r="D10" s="74"/>
      <c r="E10" s="74"/>
    </row>
    <row r="11" spans="1:5" s="245" customFormat="1" ht="12.75" customHeight="1" x14ac:dyDescent="0.3">
      <c r="A11" s="246" t="s">
        <v>957</v>
      </c>
      <c r="B11" s="247"/>
      <c r="C11" s="247"/>
      <c r="D11" s="247"/>
      <c r="E11" s="247"/>
    </row>
    <row r="12" spans="1:5" s="245" customFormat="1" ht="14.4" x14ac:dyDescent="0.3">
      <c r="A12" s="141" t="s">
        <v>958</v>
      </c>
      <c r="B12" s="142"/>
      <c r="C12" s="142"/>
      <c r="D12" s="142"/>
      <c r="E12" s="142"/>
    </row>
    <row r="13" spans="1:5" s="245" customFormat="1" ht="14.4" x14ac:dyDescent="0.3">
      <c r="A13" s="143" t="s">
        <v>959</v>
      </c>
      <c r="B13" s="144"/>
      <c r="C13" s="144"/>
      <c r="D13" s="144"/>
      <c r="E13" s="144"/>
    </row>
    <row r="14" spans="1:5" s="245" customFormat="1" ht="14.4" x14ac:dyDescent="0.3"/>
    <row r="15" spans="1:5" ht="12.75" customHeight="1" x14ac:dyDescent="0.3">
      <c r="A15" s="71" t="s">
        <v>960</v>
      </c>
      <c r="B15" s="72"/>
      <c r="C15" s="72"/>
      <c r="D15" s="72"/>
      <c r="E15" s="72"/>
    </row>
    <row r="16" spans="1:5" ht="12.75" customHeight="1" x14ac:dyDescent="0.3">
      <c r="A16" s="73" t="s">
        <v>961</v>
      </c>
      <c r="B16" s="74"/>
      <c r="C16" s="74"/>
      <c r="D16" s="74"/>
      <c r="E16" s="74"/>
    </row>
    <row r="17" spans="1:5" s="245" customFormat="1" ht="12.75" customHeight="1" x14ac:dyDescent="0.3">
      <c r="A17" s="246" t="s">
        <v>962</v>
      </c>
      <c r="B17" s="247"/>
      <c r="C17" s="247"/>
      <c r="D17" s="247"/>
      <c r="E17" s="247"/>
    </row>
    <row r="18" spans="1:5" s="245" customFormat="1" ht="14.4" x14ac:dyDescent="0.3">
      <c r="A18" s="141" t="s">
        <v>963</v>
      </c>
      <c r="B18" s="142"/>
      <c r="C18" s="142"/>
      <c r="D18" s="142"/>
      <c r="E18" s="142"/>
    </row>
    <row r="19" spans="1:5" s="245" customFormat="1" ht="14.4" x14ac:dyDescent="0.3">
      <c r="A19" s="141" t="s">
        <v>964</v>
      </c>
      <c r="B19" s="142"/>
      <c r="C19" s="142"/>
      <c r="D19" s="142"/>
      <c r="E19" s="142"/>
    </row>
    <row r="20" spans="1:5" s="245" customFormat="1" ht="14.4" x14ac:dyDescent="0.3">
      <c r="A20" s="141" t="s">
        <v>965</v>
      </c>
      <c r="B20" s="142"/>
      <c r="C20" s="142"/>
      <c r="D20" s="142"/>
      <c r="E20" s="142"/>
    </row>
    <row r="21" spans="1:5" s="245" customFormat="1" ht="14.4" x14ac:dyDescent="0.3">
      <c r="A21" s="143"/>
      <c r="B21" s="144"/>
      <c r="C21" s="144"/>
      <c r="D21" s="144"/>
      <c r="E21" s="144"/>
    </row>
    <row r="22" spans="1:5" s="245" customFormat="1" ht="14.4" x14ac:dyDescent="0.3"/>
    <row r="23" spans="1:5" ht="12.75" customHeight="1" x14ac:dyDescent="0.3">
      <c r="A23" s="71" t="s">
        <v>966</v>
      </c>
      <c r="B23" s="72"/>
      <c r="C23" s="72"/>
      <c r="D23" s="72"/>
      <c r="E23" s="72"/>
    </row>
    <row r="24" spans="1:5" ht="12.75" customHeight="1" x14ac:dyDescent="0.3">
      <c r="A24" s="73" t="s">
        <v>967</v>
      </c>
      <c r="B24" s="74"/>
      <c r="C24" s="74"/>
      <c r="D24" s="74"/>
      <c r="E24" s="74"/>
    </row>
    <row r="25" spans="1:5" s="245" customFormat="1" ht="12.75" customHeight="1" x14ac:dyDescent="0.3">
      <c r="A25" s="246" t="s">
        <v>968</v>
      </c>
      <c r="B25" s="247"/>
      <c r="C25" s="247"/>
      <c r="D25" s="247"/>
      <c r="E25" s="247"/>
    </row>
    <row r="26" spans="1:5" s="245" customFormat="1" ht="14.4" x14ac:dyDescent="0.3">
      <c r="A26" s="141" t="s">
        <v>969</v>
      </c>
      <c r="B26" s="142"/>
      <c r="C26" s="142"/>
      <c r="D26" s="142"/>
      <c r="E26" s="142"/>
    </row>
    <row r="27" spans="1:5" s="245" customFormat="1" ht="14.4" x14ac:dyDescent="0.3">
      <c r="A27" s="143"/>
      <c r="B27" s="144"/>
      <c r="C27" s="144"/>
      <c r="D27" s="144"/>
      <c r="E27" s="144"/>
    </row>
    <row r="28" spans="1:5" s="245" customFormat="1" ht="15" thickBot="1" x14ac:dyDescent="0.35"/>
    <row r="29" spans="1:5" ht="30.75" customHeight="1" x14ac:dyDescent="0.3">
      <c r="A29" s="331" t="s">
        <v>2029</v>
      </c>
      <c r="B29" s="332"/>
      <c r="C29" s="332"/>
      <c r="D29" s="332"/>
      <c r="E29" s="333"/>
    </row>
    <row r="30" spans="1:5" ht="41.4" x14ac:dyDescent="0.3">
      <c r="A30" s="79" t="s">
        <v>946</v>
      </c>
      <c r="B30" s="78" t="s">
        <v>1819</v>
      </c>
      <c r="C30" s="78" t="s">
        <v>1811</v>
      </c>
      <c r="D30" s="78" t="s">
        <v>1821</v>
      </c>
      <c r="E30" s="80" t="s">
        <v>1820</v>
      </c>
    </row>
    <row r="31" spans="1:5" ht="28.5" customHeight="1" x14ac:dyDescent="0.3">
      <c r="A31" s="334" t="s">
        <v>1813</v>
      </c>
      <c r="B31" s="329">
        <v>37895</v>
      </c>
      <c r="C31" s="335">
        <v>40817</v>
      </c>
      <c r="D31" s="329" t="s">
        <v>1812</v>
      </c>
      <c r="E31" s="336" t="s">
        <v>1818</v>
      </c>
    </row>
    <row r="32" spans="1:5" ht="41.4" customHeight="1" x14ac:dyDescent="0.3">
      <c r="A32" s="334"/>
      <c r="B32" s="330"/>
      <c r="C32" s="335"/>
      <c r="D32" s="330"/>
      <c r="E32" s="337"/>
    </row>
    <row r="33" spans="1:5" ht="27.6" x14ac:dyDescent="0.3">
      <c r="A33" s="135" t="s">
        <v>1814</v>
      </c>
      <c r="B33" s="134">
        <v>38384</v>
      </c>
      <c r="C33" s="133">
        <v>41306</v>
      </c>
      <c r="D33" s="133" t="s">
        <v>1812</v>
      </c>
      <c r="E33" s="82" t="s">
        <v>1818</v>
      </c>
    </row>
    <row r="34" spans="1:5" ht="27.6" x14ac:dyDescent="0.3">
      <c r="A34" s="81" t="s">
        <v>1815</v>
      </c>
      <c r="B34" s="133">
        <v>39142</v>
      </c>
      <c r="C34" s="133">
        <v>42795</v>
      </c>
      <c r="D34" s="133" t="s">
        <v>1812</v>
      </c>
      <c r="E34" s="82" t="s">
        <v>1818</v>
      </c>
    </row>
    <row r="35" spans="1:5" ht="27.6" x14ac:dyDescent="0.3">
      <c r="A35" s="137" t="s">
        <v>1816</v>
      </c>
      <c r="B35" s="133">
        <v>40575</v>
      </c>
      <c r="C35" s="133">
        <v>44256</v>
      </c>
      <c r="D35" s="133" t="s">
        <v>1812</v>
      </c>
      <c r="E35" s="82" t="s">
        <v>1818</v>
      </c>
    </row>
    <row r="36" spans="1:5" ht="28.2" thickBot="1" x14ac:dyDescent="0.35">
      <c r="A36" s="85" t="s">
        <v>1817</v>
      </c>
      <c r="B36" s="136">
        <v>41821</v>
      </c>
      <c r="C36" s="83">
        <v>45474</v>
      </c>
      <c r="D36" s="83" t="s">
        <v>1812</v>
      </c>
      <c r="E36" s="84" t="s">
        <v>1818</v>
      </c>
    </row>
  </sheetData>
  <mergeCells count="6">
    <mergeCell ref="B31:B32"/>
    <mergeCell ref="A29:E29"/>
    <mergeCell ref="A31:A32"/>
    <mergeCell ref="C31:C32"/>
    <mergeCell ref="D31:D32"/>
    <mergeCell ref="E31:E3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0"/>
  <sheetViews>
    <sheetView workbookViewId="0">
      <selection activeCell="B366" sqref="B366"/>
    </sheetView>
  </sheetViews>
  <sheetFormatPr defaultColWidth="18.77734375" defaultRowHeight="12.75" customHeight="1" x14ac:dyDescent="0.3"/>
  <cols>
    <col min="1" max="1" width="8.88671875" customWidth="1"/>
    <col min="2" max="2" width="66.5546875" customWidth="1"/>
    <col min="3" max="3" width="8.88671875" customWidth="1"/>
  </cols>
  <sheetData>
    <row r="1" spans="1:3" ht="14.4" x14ac:dyDescent="0.3">
      <c r="A1" s="272" t="s">
        <v>2311</v>
      </c>
      <c r="B1" s="272" t="s">
        <v>1033</v>
      </c>
      <c r="C1" s="272" t="s">
        <v>2312</v>
      </c>
    </row>
    <row r="2" spans="1:3" ht="15.6" x14ac:dyDescent="0.3">
      <c r="A2" s="273" t="s">
        <v>2313</v>
      </c>
      <c r="B2" s="273" t="s">
        <v>2314</v>
      </c>
      <c r="C2" s="274">
        <v>6</v>
      </c>
    </row>
    <row r="3" spans="1:3" ht="31.2" x14ac:dyDescent="0.3">
      <c r="A3" s="273" t="s">
        <v>2269</v>
      </c>
      <c r="B3" s="273" t="s">
        <v>2315</v>
      </c>
      <c r="C3" s="274">
        <v>4</v>
      </c>
    </row>
    <row r="4" spans="1:3" ht="15.6" x14ac:dyDescent="0.3">
      <c r="A4" s="273" t="s">
        <v>2316</v>
      </c>
      <c r="B4" s="273" t="s">
        <v>2317</v>
      </c>
      <c r="C4" s="274">
        <v>5</v>
      </c>
    </row>
    <row r="5" spans="1:3" ht="15.6" x14ac:dyDescent="0.3">
      <c r="A5" s="273" t="s">
        <v>2318</v>
      </c>
      <c r="B5" s="273" t="s">
        <v>2319</v>
      </c>
      <c r="C5" s="274">
        <v>2</v>
      </c>
    </row>
    <row r="6" spans="1:3" ht="15.6" x14ac:dyDescent="0.3">
      <c r="A6" s="273" t="s">
        <v>2320</v>
      </c>
      <c r="B6" s="273" t="s">
        <v>2321</v>
      </c>
      <c r="C6" s="274">
        <v>2</v>
      </c>
    </row>
    <row r="7" spans="1:3" ht="15.6" x14ac:dyDescent="0.3">
      <c r="A7" s="273" t="s">
        <v>2322</v>
      </c>
      <c r="B7" s="273" t="s">
        <v>2323</v>
      </c>
      <c r="C7" s="274">
        <v>4</v>
      </c>
    </row>
    <row r="8" spans="1:3" ht="15.6" x14ac:dyDescent="0.3">
      <c r="A8" s="273" t="s">
        <v>2246</v>
      </c>
      <c r="B8" s="273" t="s">
        <v>2324</v>
      </c>
      <c r="C8" s="274">
        <v>2</v>
      </c>
    </row>
    <row r="9" spans="1:3" ht="15.6" x14ac:dyDescent="0.3">
      <c r="A9" s="273" t="s">
        <v>2325</v>
      </c>
      <c r="B9" s="273" t="s">
        <v>2326</v>
      </c>
      <c r="C9" s="274">
        <v>4</v>
      </c>
    </row>
    <row r="10" spans="1:3" ht="15.6" x14ac:dyDescent="0.3">
      <c r="A10" s="273" t="s">
        <v>2327</v>
      </c>
      <c r="B10" s="273" t="s">
        <v>2328</v>
      </c>
      <c r="C10" s="274">
        <v>5</v>
      </c>
    </row>
    <row r="11" spans="1:3" ht="15.6" x14ac:dyDescent="0.3">
      <c r="A11" s="273" t="s">
        <v>2274</v>
      </c>
      <c r="B11" s="273" t="s">
        <v>2329</v>
      </c>
      <c r="C11" s="274">
        <v>4</v>
      </c>
    </row>
    <row r="12" spans="1:3" ht="15.6" x14ac:dyDescent="0.3">
      <c r="A12" s="273" t="s">
        <v>2262</v>
      </c>
      <c r="B12" s="273" t="s">
        <v>2330</v>
      </c>
      <c r="C12" s="274">
        <v>4</v>
      </c>
    </row>
    <row r="13" spans="1:3" ht="15.6" x14ac:dyDescent="0.3">
      <c r="A13" s="273" t="s">
        <v>2252</v>
      </c>
      <c r="B13" s="273" t="s">
        <v>2331</v>
      </c>
      <c r="C13" s="274">
        <v>5</v>
      </c>
    </row>
    <row r="14" spans="1:3" ht="15.6" x14ac:dyDescent="0.3">
      <c r="A14" s="273" t="s">
        <v>2248</v>
      </c>
      <c r="B14" s="273" t="s">
        <v>2332</v>
      </c>
      <c r="C14" s="274">
        <v>4</v>
      </c>
    </row>
    <row r="15" spans="1:3" ht="15.6" x14ac:dyDescent="0.3">
      <c r="A15" s="273" t="s">
        <v>2261</v>
      </c>
      <c r="B15" s="273" t="s">
        <v>2333</v>
      </c>
      <c r="C15" s="274">
        <v>5</v>
      </c>
    </row>
    <row r="16" spans="1:3" ht="15.6" x14ac:dyDescent="0.3">
      <c r="A16" s="273" t="s">
        <v>2270</v>
      </c>
      <c r="B16" s="273" t="s">
        <v>2334</v>
      </c>
      <c r="C16" s="274">
        <v>1</v>
      </c>
    </row>
    <row r="17" spans="1:3" ht="15.6" x14ac:dyDescent="0.3">
      <c r="A17" s="273" t="s">
        <v>2258</v>
      </c>
      <c r="B17" s="273" t="s">
        <v>2335</v>
      </c>
      <c r="C17" s="274">
        <v>5</v>
      </c>
    </row>
    <row r="18" spans="1:3" ht="15.6" x14ac:dyDescent="0.3">
      <c r="A18" s="273" t="s">
        <v>2336</v>
      </c>
      <c r="B18" s="273" t="s">
        <v>2337</v>
      </c>
      <c r="C18" s="274">
        <v>7</v>
      </c>
    </row>
    <row r="19" spans="1:3" ht="15.6" x14ac:dyDescent="0.3">
      <c r="A19" s="273" t="s">
        <v>2338</v>
      </c>
      <c r="B19" s="273" t="s">
        <v>2339</v>
      </c>
      <c r="C19" s="274">
        <v>2</v>
      </c>
    </row>
    <row r="20" spans="1:3" ht="15.6" x14ac:dyDescent="0.3">
      <c r="A20" s="273" t="s">
        <v>2340</v>
      </c>
      <c r="B20" s="273" t="s">
        <v>2341</v>
      </c>
      <c r="C20" s="274">
        <v>8</v>
      </c>
    </row>
    <row r="21" spans="1:3" ht="15.6" x14ac:dyDescent="0.3">
      <c r="A21" s="273" t="s">
        <v>2342</v>
      </c>
      <c r="B21" s="273" t="s">
        <v>2343</v>
      </c>
      <c r="C21" s="274">
        <v>6</v>
      </c>
    </row>
    <row r="22" spans="1:3" ht="15.6" x14ac:dyDescent="0.3">
      <c r="A22" s="273" t="s">
        <v>2344</v>
      </c>
      <c r="B22" s="273" t="s">
        <v>2345</v>
      </c>
      <c r="C22" s="274">
        <v>5</v>
      </c>
    </row>
    <row r="23" spans="1:3" ht="15.6" x14ac:dyDescent="0.3">
      <c r="A23" s="273" t="s">
        <v>2346</v>
      </c>
      <c r="B23" s="273" t="s">
        <v>2347</v>
      </c>
      <c r="C23" s="274">
        <v>7</v>
      </c>
    </row>
    <row r="24" spans="1:3" ht="31.2" x14ac:dyDescent="0.3">
      <c r="A24" s="273" t="s">
        <v>2348</v>
      </c>
      <c r="B24" s="273" t="s">
        <v>2349</v>
      </c>
      <c r="C24" s="274">
        <v>6</v>
      </c>
    </row>
    <row r="25" spans="1:3" ht="15.6" x14ac:dyDescent="0.3">
      <c r="A25" s="273" t="s">
        <v>2350</v>
      </c>
      <c r="B25" s="273" t="s">
        <v>2351</v>
      </c>
      <c r="C25" s="274">
        <v>5</v>
      </c>
    </row>
    <row r="26" spans="1:3" ht="15.6" x14ac:dyDescent="0.3">
      <c r="A26" s="273" t="s">
        <v>2352</v>
      </c>
      <c r="B26" s="273" t="s">
        <v>2353</v>
      </c>
      <c r="C26" s="274">
        <v>5</v>
      </c>
    </row>
    <row r="27" spans="1:3" ht="15.6" x14ac:dyDescent="0.3">
      <c r="A27" s="273" t="s">
        <v>2354</v>
      </c>
      <c r="B27" s="273" t="s">
        <v>2355</v>
      </c>
      <c r="C27" s="274">
        <v>5</v>
      </c>
    </row>
    <row r="28" spans="1:3" ht="15.6" x14ac:dyDescent="0.3">
      <c r="A28" s="273" t="s">
        <v>2356</v>
      </c>
      <c r="B28" s="273" t="s">
        <v>2357</v>
      </c>
      <c r="C28" s="274">
        <v>6</v>
      </c>
    </row>
    <row r="29" spans="1:3" ht="15.6" x14ac:dyDescent="0.3">
      <c r="A29" s="273" t="s">
        <v>2358</v>
      </c>
      <c r="B29" s="273" t="s">
        <v>2359</v>
      </c>
      <c r="C29" s="274">
        <v>4</v>
      </c>
    </row>
    <row r="30" spans="1:3" ht="15.6" x14ac:dyDescent="0.3">
      <c r="A30" s="273" t="s">
        <v>2360</v>
      </c>
      <c r="B30" s="273" t="s">
        <v>2361</v>
      </c>
      <c r="C30" s="274">
        <v>4</v>
      </c>
    </row>
    <row r="31" spans="1:3" ht="31.2" x14ac:dyDescent="0.3">
      <c r="A31" s="273" t="s">
        <v>2255</v>
      </c>
      <c r="B31" s="273" t="s">
        <v>2362</v>
      </c>
      <c r="C31" s="274">
        <v>7</v>
      </c>
    </row>
    <row r="32" spans="1:3" ht="15.6" x14ac:dyDescent="0.3">
      <c r="A32" s="273" t="s">
        <v>2363</v>
      </c>
      <c r="B32" s="273" t="s">
        <v>2364</v>
      </c>
      <c r="C32" s="274">
        <v>5</v>
      </c>
    </row>
    <row r="33" spans="1:3" ht="31.2" x14ac:dyDescent="0.3">
      <c r="A33" s="273" t="s">
        <v>2365</v>
      </c>
      <c r="B33" s="273" t="s">
        <v>2366</v>
      </c>
      <c r="C33" s="274">
        <v>5</v>
      </c>
    </row>
    <row r="34" spans="1:3" ht="31.2" x14ac:dyDescent="0.3">
      <c r="A34" s="273" t="s">
        <v>2367</v>
      </c>
      <c r="B34" s="273" t="s">
        <v>2368</v>
      </c>
      <c r="C34" s="274">
        <v>7</v>
      </c>
    </row>
    <row r="35" spans="1:3" ht="15.6" x14ac:dyDescent="0.3">
      <c r="A35" s="273" t="s">
        <v>2369</v>
      </c>
      <c r="B35" s="273" t="s">
        <v>2370</v>
      </c>
      <c r="C35" s="274">
        <v>5</v>
      </c>
    </row>
    <row r="36" spans="1:3" ht="15.6" x14ac:dyDescent="0.3">
      <c r="A36" s="273" t="s">
        <v>2371</v>
      </c>
      <c r="B36" s="273" t="s">
        <v>2372</v>
      </c>
      <c r="C36" s="274">
        <v>5</v>
      </c>
    </row>
    <row r="37" spans="1:3" ht="15.6" x14ac:dyDescent="0.3">
      <c r="A37" s="273" t="s">
        <v>2373</v>
      </c>
      <c r="B37" s="273" t="s">
        <v>2374</v>
      </c>
      <c r="C37" s="274">
        <v>8</v>
      </c>
    </row>
    <row r="38" spans="1:3" ht="15.6" x14ac:dyDescent="0.3">
      <c r="A38" s="273" t="s">
        <v>2375</v>
      </c>
      <c r="B38" s="273" t="s">
        <v>2376</v>
      </c>
      <c r="C38" s="274">
        <v>5</v>
      </c>
    </row>
    <row r="39" spans="1:3" ht="15.6" x14ac:dyDescent="0.3">
      <c r="A39" s="273" t="s">
        <v>2377</v>
      </c>
      <c r="B39" s="275" t="s">
        <v>2378</v>
      </c>
      <c r="C39" s="276">
        <v>5</v>
      </c>
    </row>
    <row r="40" spans="1:3" ht="15.6" x14ac:dyDescent="0.3">
      <c r="A40" s="273" t="s">
        <v>2379</v>
      </c>
      <c r="B40" s="273" t="s">
        <v>2380</v>
      </c>
      <c r="C40" s="274">
        <v>2</v>
      </c>
    </row>
    <row r="41" spans="1:3" ht="15.6" x14ac:dyDescent="0.3">
      <c r="A41" s="273" t="s">
        <v>2381</v>
      </c>
      <c r="B41" s="273" t="s">
        <v>2382</v>
      </c>
      <c r="C41" s="274">
        <v>4</v>
      </c>
    </row>
    <row r="42" spans="1:3" ht="15.6" x14ac:dyDescent="0.3">
      <c r="A42" s="273" t="s">
        <v>2383</v>
      </c>
      <c r="B42" s="273" t="s">
        <v>2384</v>
      </c>
      <c r="C42" s="274">
        <v>5</v>
      </c>
    </row>
    <row r="43" spans="1:3" ht="15.6" x14ac:dyDescent="0.3">
      <c r="A43" s="273" t="s">
        <v>2385</v>
      </c>
      <c r="B43" s="273" t="s">
        <v>2386</v>
      </c>
      <c r="C43" s="274">
        <v>5</v>
      </c>
    </row>
    <row r="44" spans="1:3" ht="15.6" x14ac:dyDescent="0.3">
      <c r="A44" s="273" t="s">
        <v>2387</v>
      </c>
      <c r="B44" s="273" t="s">
        <v>2388</v>
      </c>
      <c r="C44" s="274">
        <v>6</v>
      </c>
    </row>
    <row r="45" spans="1:3" ht="15.6" x14ac:dyDescent="0.3">
      <c r="A45" s="273" t="s">
        <v>2389</v>
      </c>
      <c r="B45" s="273" t="s">
        <v>2390</v>
      </c>
      <c r="C45" s="274">
        <v>5</v>
      </c>
    </row>
    <row r="46" spans="1:3" ht="15.6" x14ac:dyDescent="0.3">
      <c r="A46" s="273" t="s">
        <v>2391</v>
      </c>
      <c r="B46" s="273" t="s">
        <v>2392</v>
      </c>
      <c r="C46" s="274">
        <v>4</v>
      </c>
    </row>
    <row r="47" spans="1:3" ht="15.6" x14ac:dyDescent="0.3">
      <c r="A47" s="273" t="s">
        <v>2393</v>
      </c>
      <c r="B47" s="273" t="s">
        <v>2394</v>
      </c>
      <c r="C47" s="274">
        <v>4</v>
      </c>
    </row>
    <row r="48" spans="1:3" ht="15.6" x14ac:dyDescent="0.3">
      <c r="A48" s="273" t="s">
        <v>2395</v>
      </c>
      <c r="B48" s="273" t="s">
        <v>2396</v>
      </c>
      <c r="C48" s="274">
        <v>6</v>
      </c>
    </row>
    <row r="49" spans="1:3" ht="31.2" x14ac:dyDescent="0.3">
      <c r="A49" s="273" t="s">
        <v>2397</v>
      </c>
      <c r="B49" s="273" t="s">
        <v>2398</v>
      </c>
      <c r="C49" s="274">
        <v>6</v>
      </c>
    </row>
    <row r="50" spans="1:3" ht="15.6" x14ac:dyDescent="0.3">
      <c r="A50" s="273" t="s">
        <v>2399</v>
      </c>
      <c r="B50" s="273" t="s">
        <v>2400</v>
      </c>
      <c r="C50" s="274">
        <v>4</v>
      </c>
    </row>
    <row r="51" spans="1:3" ht="15.6" x14ac:dyDescent="0.3">
      <c r="A51" s="273" t="s">
        <v>2401</v>
      </c>
      <c r="B51" s="273" t="s">
        <v>2402</v>
      </c>
      <c r="C51" s="274">
        <v>6</v>
      </c>
    </row>
    <row r="52" spans="1:3" ht="15.6" x14ac:dyDescent="0.3">
      <c r="A52" s="273" t="s">
        <v>2403</v>
      </c>
      <c r="B52" s="273" t="s">
        <v>2404</v>
      </c>
      <c r="C52" s="274">
        <v>4</v>
      </c>
    </row>
    <row r="53" spans="1:3" ht="15.6" x14ac:dyDescent="0.3">
      <c r="A53" s="273" t="s">
        <v>2405</v>
      </c>
      <c r="B53" s="273" t="s">
        <v>2406</v>
      </c>
      <c r="C53" s="276">
        <v>5</v>
      </c>
    </row>
    <row r="54" spans="1:3" ht="15.6" x14ac:dyDescent="0.3">
      <c r="A54" s="273" t="s">
        <v>2407</v>
      </c>
      <c r="B54" s="273" t="s">
        <v>2408</v>
      </c>
      <c r="C54" s="276">
        <v>2</v>
      </c>
    </row>
    <row r="55" spans="1:3" ht="15.6" x14ac:dyDescent="0.3">
      <c r="A55" s="273" t="s">
        <v>2409</v>
      </c>
      <c r="B55" s="273" t="s">
        <v>2410</v>
      </c>
      <c r="C55" s="276">
        <v>2</v>
      </c>
    </row>
    <row r="56" spans="1:3" ht="15.6" x14ac:dyDescent="0.3">
      <c r="A56" s="273" t="s">
        <v>2411</v>
      </c>
      <c r="B56" s="273" t="s">
        <v>2412</v>
      </c>
      <c r="C56" s="276">
        <v>4</v>
      </c>
    </row>
    <row r="57" spans="1:3" ht="15.6" x14ac:dyDescent="0.3">
      <c r="A57" s="273" t="s">
        <v>2413</v>
      </c>
      <c r="B57" s="273" t="s">
        <v>2414</v>
      </c>
      <c r="C57" s="276">
        <v>5</v>
      </c>
    </row>
    <row r="58" spans="1:3" ht="31.2" x14ac:dyDescent="0.3">
      <c r="A58" s="273" t="s">
        <v>2415</v>
      </c>
      <c r="B58" s="273" t="s">
        <v>2416</v>
      </c>
      <c r="C58" s="276">
        <v>5</v>
      </c>
    </row>
    <row r="59" spans="1:3" ht="15.6" x14ac:dyDescent="0.3">
      <c r="A59" s="273" t="s">
        <v>2417</v>
      </c>
      <c r="B59" s="273" t="s">
        <v>2418</v>
      </c>
      <c r="C59" s="276">
        <v>5</v>
      </c>
    </row>
    <row r="60" spans="1:3" ht="15.6" x14ac:dyDescent="0.3">
      <c r="A60" s="273" t="s">
        <v>2419</v>
      </c>
      <c r="B60" s="273" t="s">
        <v>2420</v>
      </c>
      <c r="C60" s="276">
        <v>3</v>
      </c>
    </row>
    <row r="61" spans="1:3" ht="15.6" x14ac:dyDescent="0.3">
      <c r="A61" s="273" t="s">
        <v>2421</v>
      </c>
      <c r="B61" s="273" t="s">
        <v>2422</v>
      </c>
      <c r="C61" s="274">
        <v>5</v>
      </c>
    </row>
    <row r="62" spans="1:3" ht="31.2" x14ac:dyDescent="0.3">
      <c r="A62" s="273" t="s">
        <v>2423</v>
      </c>
      <c r="B62" s="273" t="s">
        <v>2424</v>
      </c>
      <c r="C62" s="274">
        <v>3</v>
      </c>
    </row>
    <row r="63" spans="1:3" ht="15.6" x14ac:dyDescent="0.3">
      <c r="A63" s="273" t="s">
        <v>2425</v>
      </c>
      <c r="B63" s="273" t="s">
        <v>2426</v>
      </c>
      <c r="C63" s="274">
        <v>3</v>
      </c>
    </row>
    <row r="64" spans="1:3" ht="15.6" x14ac:dyDescent="0.3">
      <c r="A64" s="273" t="s">
        <v>2427</v>
      </c>
      <c r="B64" s="273" t="s">
        <v>2330</v>
      </c>
      <c r="C64" s="274">
        <v>3</v>
      </c>
    </row>
    <row r="65" spans="1:3" ht="15.6" x14ac:dyDescent="0.3">
      <c r="A65" s="273" t="s">
        <v>2428</v>
      </c>
      <c r="B65" s="273" t="s">
        <v>2429</v>
      </c>
      <c r="C65" s="274">
        <v>3</v>
      </c>
    </row>
    <row r="66" spans="1:3" ht="15.6" x14ac:dyDescent="0.3">
      <c r="A66" s="273" t="s">
        <v>2430</v>
      </c>
      <c r="B66" s="273" t="s">
        <v>2431</v>
      </c>
      <c r="C66" s="274">
        <v>1</v>
      </c>
    </row>
    <row r="67" spans="1:3" ht="15.6" x14ac:dyDescent="0.3">
      <c r="A67" s="273" t="s">
        <v>2432</v>
      </c>
      <c r="B67" s="273" t="s">
        <v>2433</v>
      </c>
      <c r="C67" s="274">
        <v>3</v>
      </c>
    </row>
    <row r="68" spans="1:3" ht="15.6" x14ac:dyDescent="0.3">
      <c r="A68" s="273" t="s">
        <v>2434</v>
      </c>
      <c r="B68" s="273" t="s">
        <v>2435</v>
      </c>
      <c r="C68" s="274">
        <v>5</v>
      </c>
    </row>
    <row r="69" spans="1:3" ht="15.6" x14ac:dyDescent="0.3">
      <c r="A69" s="273" t="s">
        <v>2436</v>
      </c>
      <c r="B69" s="273" t="s">
        <v>2437</v>
      </c>
      <c r="C69" s="274">
        <v>3</v>
      </c>
    </row>
    <row r="70" spans="1:3" ht="15.6" x14ac:dyDescent="0.3">
      <c r="A70" s="273" t="s">
        <v>2438</v>
      </c>
      <c r="B70" s="273" t="s">
        <v>2439</v>
      </c>
      <c r="C70" s="274">
        <v>6</v>
      </c>
    </row>
    <row r="71" spans="1:3" ht="15.6" x14ac:dyDescent="0.3">
      <c r="A71" s="273" t="s">
        <v>2440</v>
      </c>
      <c r="B71" s="273" t="s">
        <v>2441</v>
      </c>
      <c r="C71" s="274">
        <v>4</v>
      </c>
    </row>
    <row r="72" spans="1:3" ht="15.6" x14ac:dyDescent="0.3">
      <c r="A72" s="273" t="s">
        <v>2442</v>
      </c>
      <c r="B72" s="273" t="s">
        <v>2443</v>
      </c>
      <c r="C72" s="274">
        <v>4</v>
      </c>
    </row>
    <row r="73" spans="1:3" ht="15.6" x14ac:dyDescent="0.3">
      <c r="A73" s="273" t="s">
        <v>2444</v>
      </c>
      <c r="B73" s="273" t="s">
        <v>2445</v>
      </c>
      <c r="C73" s="274">
        <v>7</v>
      </c>
    </row>
    <row r="74" spans="1:3" ht="15.6" x14ac:dyDescent="0.3">
      <c r="A74" s="273" t="s">
        <v>2257</v>
      </c>
      <c r="B74" s="273" t="s">
        <v>2446</v>
      </c>
      <c r="C74" s="274">
        <v>6</v>
      </c>
    </row>
    <row r="75" spans="1:3" ht="15.6" x14ac:dyDescent="0.3">
      <c r="A75" s="273" t="s">
        <v>2247</v>
      </c>
      <c r="B75" s="273" t="s">
        <v>2447</v>
      </c>
      <c r="C75" s="274">
        <v>5</v>
      </c>
    </row>
    <row r="76" spans="1:3" ht="15.6" x14ac:dyDescent="0.3">
      <c r="A76" s="273" t="s">
        <v>2448</v>
      </c>
      <c r="B76" s="273" t="s">
        <v>2449</v>
      </c>
      <c r="C76" s="274">
        <v>3</v>
      </c>
    </row>
    <row r="77" spans="1:3" ht="15.6" x14ac:dyDescent="0.3">
      <c r="A77" s="273" t="s">
        <v>2450</v>
      </c>
      <c r="B77" s="273" t="s">
        <v>2451</v>
      </c>
      <c r="C77" s="274">
        <v>3</v>
      </c>
    </row>
    <row r="78" spans="1:3" ht="15.6" x14ac:dyDescent="0.3">
      <c r="A78" s="273" t="s">
        <v>2452</v>
      </c>
      <c r="B78" s="273" t="s">
        <v>2453</v>
      </c>
      <c r="C78" s="274">
        <v>4</v>
      </c>
    </row>
    <row r="79" spans="1:3" ht="15.6" x14ac:dyDescent="0.3">
      <c r="A79" s="273" t="s">
        <v>2251</v>
      </c>
      <c r="B79" s="273" t="s">
        <v>2454</v>
      </c>
      <c r="C79" s="274">
        <v>2</v>
      </c>
    </row>
    <row r="80" spans="1:3" ht="15.6" x14ac:dyDescent="0.3">
      <c r="A80" s="273" t="s">
        <v>2265</v>
      </c>
      <c r="B80" s="273" t="s">
        <v>2455</v>
      </c>
      <c r="C80" s="274">
        <v>4</v>
      </c>
    </row>
    <row r="81" spans="1:3" ht="15.6" x14ac:dyDescent="0.3">
      <c r="A81" s="273" t="s">
        <v>2266</v>
      </c>
      <c r="B81" s="273" t="s">
        <v>2456</v>
      </c>
      <c r="C81" s="274">
        <v>4</v>
      </c>
    </row>
    <row r="82" spans="1:3" ht="15.6" x14ac:dyDescent="0.3">
      <c r="A82" s="273" t="s">
        <v>2457</v>
      </c>
      <c r="B82" s="273" t="s">
        <v>2458</v>
      </c>
      <c r="C82" s="274">
        <v>5</v>
      </c>
    </row>
    <row r="83" spans="1:3" ht="15.6" x14ac:dyDescent="0.3">
      <c r="A83" s="273" t="s">
        <v>2264</v>
      </c>
      <c r="B83" s="273" t="s">
        <v>2330</v>
      </c>
      <c r="C83" s="274">
        <v>4</v>
      </c>
    </row>
    <row r="84" spans="1:3" ht="15.6" x14ac:dyDescent="0.3">
      <c r="A84" s="273" t="s">
        <v>2459</v>
      </c>
      <c r="B84" s="273" t="s">
        <v>2460</v>
      </c>
      <c r="C84" s="274">
        <v>3</v>
      </c>
    </row>
    <row r="85" spans="1:3" ht="15.6" x14ac:dyDescent="0.3">
      <c r="A85" s="273" t="s">
        <v>2461</v>
      </c>
      <c r="B85" s="273" t="s">
        <v>2462</v>
      </c>
      <c r="C85" s="274">
        <v>6</v>
      </c>
    </row>
    <row r="86" spans="1:3" ht="15.6" x14ac:dyDescent="0.3">
      <c r="A86" s="273" t="s">
        <v>2463</v>
      </c>
      <c r="B86" s="273" t="s">
        <v>2464</v>
      </c>
      <c r="C86" s="274">
        <v>3</v>
      </c>
    </row>
    <row r="87" spans="1:3" ht="15.6" x14ac:dyDescent="0.3">
      <c r="A87" s="273" t="s">
        <v>2465</v>
      </c>
      <c r="B87" s="273" t="s">
        <v>2466</v>
      </c>
      <c r="C87" s="274">
        <v>6</v>
      </c>
    </row>
    <row r="88" spans="1:3" ht="15.6" x14ac:dyDescent="0.3">
      <c r="A88" s="273" t="s">
        <v>2467</v>
      </c>
      <c r="B88" s="273" t="s">
        <v>2468</v>
      </c>
      <c r="C88" s="274">
        <v>5</v>
      </c>
    </row>
    <row r="89" spans="1:3" ht="31.2" x14ac:dyDescent="0.3">
      <c r="A89" s="273" t="s">
        <v>2469</v>
      </c>
      <c r="B89" s="273" t="s">
        <v>2470</v>
      </c>
      <c r="C89" s="274">
        <v>5</v>
      </c>
    </row>
    <row r="90" spans="1:3" ht="15.6" x14ac:dyDescent="0.3">
      <c r="A90" s="273" t="s">
        <v>2471</v>
      </c>
      <c r="B90" s="273" t="s">
        <v>2472</v>
      </c>
      <c r="C90" s="274">
        <v>5</v>
      </c>
    </row>
    <row r="91" spans="1:3" ht="15.6" x14ac:dyDescent="0.3">
      <c r="A91" s="273" t="s">
        <v>2473</v>
      </c>
      <c r="B91" s="273" t="s">
        <v>2474</v>
      </c>
      <c r="C91" s="276">
        <v>3</v>
      </c>
    </row>
    <row r="92" spans="1:3" ht="15.6" x14ac:dyDescent="0.3">
      <c r="A92" s="273" t="s">
        <v>2475</v>
      </c>
      <c r="B92" s="273" t="s">
        <v>2476</v>
      </c>
      <c r="C92" s="276">
        <v>5</v>
      </c>
    </row>
    <row r="93" spans="1:3" ht="15.6" x14ac:dyDescent="0.3">
      <c r="A93" s="273" t="s">
        <v>2477</v>
      </c>
      <c r="B93" s="273" t="s">
        <v>2478</v>
      </c>
      <c r="C93" s="276">
        <v>2</v>
      </c>
    </row>
    <row r="94" spans="1:3" ht="15.6" x14ac:dyDescent="0.3">
      <c r="A94" s="273" t="s">
        <v>2479</v>
      </c>
      <c r="B94" s="273" t="s">
        <v>2480</v>
      </c>
      <c r="C94" s="274">
        <v>5</v>
      </c>
    </row>
    <row r="95" spans="1:3" ht="15.6" x14ac:dyDescent="0.3">
      <c r="A95" s="273" t="s">
        <v>2481</v>
      </c>
      <c r="B95" s="273" t="s">
        <v>2482</v>
      </c>
      <c r="C95" s="274">
        <v>4</v>
      </c>
    </row>
    <row r="96" spans="1:3" ht="15.6" x14ac:dyDescent="0.3">
      <c r="A96" s="273" t="s">
        <v>2483</v>
      </c>
      <c r="B96" s="273" t="s">
        <v>2484</v>
      </c>
      <c r="C96" s="274">
        <v>2</v>
      </c>
    </row>
    <row r="97" spans="1:3" ht="31.2" x14ac:dyDescent="0.3">
      <c r="A97" s="273" t="s">
        <v>2485</v>
      </c>
      <c r="B97" s="273" t="s">
        <v>2486</v>
      </c>
      <c r="C97" s="274">
        <v>2</v>
      </c>
    </row>
    <row r="98" spans="1:3" ht="31.2" x14ac:dyDescent="0.3">
      <c r="A98" s="273" t="s">
        <v>2487</v>
      </c>
      <c r="B98" s="273" t="s">
        <v>2488</v>
      </c>
      <c r="C98" s="274">
        <v>4</v>
      </c>
    </row>
    <row r="99" spans="1:3" ht="31.2" x14ac:dyDescent="0.3">
      <c r="A99" s="273" t="s">
        <v>2489</v>
      </c>
      <c r="B99" s="273" t="s">
        <v>2490</v>
      </c>
      <c r="C99" s="274">
        <v>5</v>
      </c>
    </row>
    <row r="100" spans="1:3" ht="15.6" x14ac:dyDescent="0.3">
      <c r="A100" s="273" t="s">
        <v>2491</v>
      </c>
      <c r="B100" s="273" t="s">
        <v>2492</v>
      </c>
      <c r="C100" s="274">
        <v>4</v>
      </c>
    </row>
    <row r="101" spans="1:3" ht="15.6" x14ac:dyDescent="0.3">
      <c r="A101" s="273" t="s">
        <v>2493</v>
      </c>
      <c r="B101" s="273" t="s">
        <v>2494</v>
      </c>
      <c r="C101" s="274">
        <v>4</v>
      </c>
    </row>
    <row r="102" spans="1:3" ht="15.6" x14ac:dyDescent="0.3">
      <c r="A102" s="273" t="s">
        <v>2495</v>
      </c>
      <c r="B102" s="273" t="s">
        <v>2330</v>
      </c>
      <c r="C102" s="274">
        <v>4</v>
      </c>
    </row>
    <row r="103" spans="1:3" ht="15.6" x14ac:dyDescent="0.3">
      <c r="A103" s="273" t="s">
        <v>2496</v>
      </c>
      <c r="B103" s="273" t="s">
        <v>2497</v>
      </c>
      <c r="C103" s="274">
        <v>4</v>
      </c>
    </row>
    <row r="104" spans="1:3" ht="15.6" x14ac:dyDescent="0.3">
      <c r="A104" s="273" t="s">
        <v>2498</v>
      </c>
      <c r="B104" s="273" t="s">
        <v>2499</v>
      </c>
      <c r="C104" s="274">
        <v>4</v>
      </c>
    </row>
    <row r="105" spans="1:3" ht="15.6" x14ac:dyDescent="0.3">
      <c r="A105" s="273" t="s">
        <v>2500</v>
      </c>
      <c r="B105" s="273" t="s">
        <v>2501</v>
      </c>
      <c r="C105" s="274">
        <v>2</v>
      </c>
    </row>
    <row r="106" spans="1:3" ht="15.6" x14ac:dyDescent="0.3">
      <c r="A106" s="273" t="s">
        <v>2502</v>
      </c>
      <c r="B106" s="273" t="s">
        <v>2503</v>
      </c>
      <c r="C106" s="274">
        <v>5</v>
      </c>
    </row>
    <row r="107" spans="1:3" ht="15.6" x14ac:dyDescent="0.3">
      <c r="A107" s="273" t="s">
        <v>2504</v>
      </c>
      <c r="B107" s="273" t="s">
        <v>2505</v>
      </c>
      <c r="C107" s="274">
        <v>6</v>
      </c>
    </row>
    <row r="108" spans="1:3" ht="15.6" x14ac:dyDescent="0.3">
      <c r="A108" s="273" t="s">
        <v>2506</v>
      </c>
      <c r="B108" s="273" t="s">
        <v>2507</v>
      </c>
      <c r="C108" s="274">
        <v>4</v>
      </c>
    </row>
    <row r="109" spans="1:3" ht="15.6" x14ac:dyDescent="0.3">
      <c r="A109" s="273" t="s">
        <v>2508</v>
      </c>
      <c r="B109" s="273" t="s">
        <v>2509</v>
      </c>
      <c r="C109" s="274">
        <v>5</v>
      </c>
    </row>
    <row r="110" spans="1:3" ht="15.6" x14ac:dyDescent="0.3">
      <c r="A110" s="273" t="s">
        <v>2510</v>
      </c>
      <c r="B110" s="273" t="s">
        <v>2511</v>
      </c>
      <c r="C110" s="274">
        <v>4</v>
      </c>
    </row>
    <row r="111" spans="1:3" ht="15.6" x14ac:dyDescent="0.3">
      <c r="A111" s="273" t="s">
        <v>2512</v>
      </c>
      <c r="B111" s="273" t="s">
        <v>2513</v>
      </c>
      <c r="C111" s="274">
        <v>2</v>
      </c>
    </row>
    <row r="112" spans="1:3" ht="15.6" x14ac:dyDescent="0.3">
      <c r="A112" s="273" t="s">
        <v>2514</v>
      </c>
      <c r="B112" s="273" t="s">
        <v>2515</v>
      </c>
      <c r="C112" s="274">
        <v>2</v>
      </c>
    </row>
    <row r="113" spans="1:3" ht="15.6" x14ac:dyDescent="0.3">
      <c r="A113" s="273" t="s">
        <v>2516</v>
      </c>
      <c r="B113" s="273" t="s">
        <v>2517</v>
      </c>
      <c r="C113" s="274">
        <v>3</v>
      </c>
    </row>
    <row r="114" spans="1:3" ht="15.6" x14ac:dyDescent="0.3">
      <c r="A114" s="273" t="s">
        <v>2518</v>
      </c>
      <c r="B114" s="273" t="s">
        <v>2519</v>
      </c>
      <c r="C114" s="274">
        <v>3</v>
      </c>
    </row>
    <row r="115" spans="1:3" ht="15.6" x14ac:dyDescent="0.3">
      <c r="A115" s="273" t="s">
        <v>2520</v>
      </c>
      <c r="B115" s="273" t="s">
        <v>2521</v>
      </c>
      <c r="C115" s="274">
        <v>5</v>
      </c>
    </row>
    <row r="116" spans="1:3" ht="15.6" x14ac:dyDescent="0.3">
      <c r="A116" s="273" t="s">
        <v>2522</v>
      </c>
      <c r="B116" s="273" t="s">
        <v>2523</v>
      </c>
      <c r="C116" s="274">
        <v>4</v>
      </c>
    </row>
    <row r="117" spans="1:3" ht="15.6" x14ac:dyDescent="0.3">
      <c r="A117" s="273" t="s">
        <v>2524</v>
      </c>
      <c r="B117" s="273" t="s">
        <v>2525</v>
      </c>
      <c r="C117" s="277">
        <v>3</v>
      </c>
    </row>
    <row r="118" spans="1:3" ht="15.6" x14ac:dyDescent="0.3">
      <c r="A118" s="273" t="s">
        <v>2526</v>
      </c>
      <c r="B118" s="273" t="s">
        <v>2527</v>
      </c>
      <c r="C118" s="277">
        <v>3</v>
      </c>
    </row>
    <row r="119" spans="1:3" ht="15.6" x14ac:dyDescent="0.3">
      <c r="A119" s="273" t="s">
        <v>2528</v>
      </c>
      <c r="B119" s="273" t="s">
        <v>2529</v>
      </c>
      <c r="C119" s="277">
        <v>7</v>
      </c>
    </row>
    <row r="120" spans="1:3" ht="31.2" x14ac:dyDescent="0.3">
      <c r="A120" s="273" t="s">
        <v>2530</v>
      </c>
      <c r="B120" s="273" t="s">
        <v>2531</v>
      </c>
      <c r="C120" s="274">
        <v>3</v>
      </c>
    </row>
    <row r="121" spans="1:3" ht="15.6" x14ac:dyDescent="0.3">
      <c r="A121" s="273" t="s">
        <v>2532</v>
      </c>
      <c r="B121" s="273" t="s">
        <v>2533</v>
      </c>
      <c r="C121" s="274">
        <v>5</v>
      </c>
    </row>
    <row r="122" spans="1:3" ht="31.2" x14ac:dyDescent="0.3">
      <c r="A122" s="273" t="s">
        <v>2534</v>
      </c>
      <c r="B122" s="273" t="s">
        <v>2535</v>
      </c>
      <c r="C122" s="274">
        <v>3</v>
      </c>
    </row>
    <row r="123" spans="1:3" ht="15.6" x14ac:dyDescent="0.3">
      <c r="A123" s="278" t="s">
        <v>2536</v>
      </c>
      <c r="B123" s="278" t="s">
        <v>2537</v>
      </c>
      <c r="C123" s="279">
        <v>2</v>
      </c>
    </row>
    <row r="124" spans="1:3" ht="15.6" x14ac:dyDescent="0.3">
      <c r="A124" s="278" t="s">
        <v>2538</v>
      </c>
      <c r="B124" s="278" t="s">
        <v>2539</v>
      </c>
      <c r="C124" s="279">
        <v>4</v>
      </c>
    </row>
    <row r="125" spans="1:3" ht="15.6" x14ac:dyDescent="0.3">
      <c r="A125" s="278" t="s">
        <v>2249</v>
      </c>
      <c r="B125" s="278" t="s">
        <v>2540</v>
      </c>
      <c r="C125" s="279">
        <v>5</v>
      </c>
    </row>
    <row r="126" spans="1:3" ht="15.6" x14ac:dyDescent="0.3">
      <c r="A126" s="278" t="s">
        <v>2250</v>
      </c>
      <c r="B126" s="278" t="s">
        <v>2541</v>
      </c>
      <c r="C126" s="279">
        <v>5</v>
      </c>
    </row>
    <row r="127" spans="1:3" ht="15.6" x14ac:dyDescent="0.3">
      <c r="A127" s="278" t="s">
        <v>2542</v>
      </c>
      <c r="B127" s="278" t="s">
        <v>2543</v>
      </c>
      <c r="C127" s="279">
        <v>4</v>
      </c>
    </row>
    <row r="128" spans="1:3" ht="15.6" x14ac:dyDescent="0.3">
      <c r="A128" s="278" t="s">
        <v>2544</v>
      </c>
      <c r="B128" s="278" t="s">
        <v>2545</v>
      </c>
      <c r="C128" s="279">
        <v>1</v>
      </c>
    </row>
    <row r="129" spans="1:3" ht="15.6" x14ac:dyDescent="0.3">
      <c r="A129" s="273" t="s">
        <v>2546</v>
      </c>
      <c r="B129" s="273" t="s">
        <v>2547</v>
      </c>
      <c r="C129" s="280">
        <v>3</v>
      </c>
    </row>
    <row r="130" spans="1:3" ht="15.6" x14ac:dyDescent="0.3">
      <c r="A130" s="273" t="s">
        <v>2548</v>
      </c>
      <c r="B130" s="273" t="s">
        <v>2549</v>
      </c>
      <c r="C130" s="277">
        <v>3</v>
      </c>
    </row>
    <row r="131" spans="1:3" ht="15.6" x14ac:dyDescent="0.3">
      <c r="A131" s="273" t="s">
        <v>2550</v>
      </c>
      <c r="B131" s="278" t="s">
        <v>2551</v>
      </c>
      <c r="C131" s="280">
        <v>2</v>
      </c>
    </row>
    <row r="132" spans="1:3" ht="15.6" x14ac:dyDescent="0.3">
      <c r="A132" s="273" t="s">
        <v>2552</v>
      </c>
      <c r="B132" s="278" t="s">
        <v>2553</v>
      </c>
      <c r="C132" s="276">
        <v>2</v>
      </c>
    </row>
    <row r="133" spans="1:3" ht="15.6" x14ac:dyDescent="0.3">
      <c r="A133" s="273" t="s">
        <v>2554</v>
      </c>
      <c r="B133" s="273" t="s">
        <v>2555</v>
      </c>
      <c r="C133" s="276">
        <v>3</v>
      </c>
    </row>
    <row r="134" spans="1:3" ht="15.6" x14ac:dyDescent="0.3">
      <c r="A134" s="273" t="s">
        <v>2556</v>
      </c>
      <c r="B134" s="273" t="s">
        <v>2557</v>
      </c>
      <c r="C134" s="276">
        <v>3</v>
      </c>
    </row>
    <row r="135" spans="1:3" ht="31.2" x14ac:dyDescent="0.3">
      <c r="A135" s="273" t="s">
        <v>2558</v>
      </c>
      <c r="B135" s="273" t="s">
        <v>2559</v>
      </c>
      <c r="C135" s="276">
        <v>5</v>
      </c>
    </row>
    <row r="136" spans="1:3" ht="31.2" x14ac:dyDescent="0.3">
      <c r="A136" s="273" t="s">
        <v>2560</v>
      </c>
      <c r="B136" s="273" t="s">
        <v>2561</v>
      </c>
      <c r="C136" s="274">
        <v>6</v>
      </c>
    </row>
    <row r="137" spans="1:3" ht="15.6" x14ac:dyDescent="0.3">
      <c r="A137" s="273" t="s">
        <v>2562</v>
      </c>
      <c r="B137" s="273" t="s">
        <v>2563</v>
      </c>
      <c r="C137" s="274">
        <v>4</v>
      </c>
    </row>
    <row r="138" spans="1:3" ht="15.6" x14ac:dyDescent="0.3">
      <c r="A138" s="273" t="s">
        <v>2564</v>
      </c>
      <c r="B138" s="273" t="s">
        <v>2565</v>
      </c>
      <c r="C138" s="274">
        <v>5</v>
      </c>
    </row>
    <row r="139" spans="1:3" ht="15.6" x14ac:dyDescent="0.3">
      <c r="A139" s="273" t="s">
        <v>2566</v>
      </c>
      <c r="B139" s="273" t="s">
        <v>2567</v>
      </c>
      <c r="C139" s="274">
        <v>5</v>
      </c>
    </row>
    <row r="140" spans="1:3" ht="15.6" x14ac:dyDescent="0.3">
      <c r="A140" s="273" t="s">
        <v>2568</v>
      </c>
      <c r="B140" s="273" t="s">
        <v>2569</v>
      </c>
      <c r="C140" s="274">
        <v>4</v>
      </c>
    </row>
    <row r="141" spans="1:3" ht="15.6" x14ac:dyDescent="0.3">
      <c r="A141" s="273" t="s">
        <v>2570</v>
      </c>
      <c r="B141" s="273" t="s">
        <v>2571</v>
      </c>
      <c r="C141" s="274">
        <v>4</v>
      </c>
    </row>
    <row r="142" spans="1:3" ht="15.6" x14ac:dyDescent="0.3">
      <c r="A142" s="273" t="s">
        <v>2572</v>
      </c>
      <c r="B142" s="273" t="s">
        <v>2573</v>
      </c>
      <c r="C142" s="274">
        <v>4</v>
      </c>
    </row>
    <row r="143" spans="1:3" ht="15.6" x14ac:dyDescent="0.3">
      <c r="A143" s="273" t="s">
        <v>2574</v>
      </c>
      <c r="B143" s="273" t="s">
        <v>2575</v>
      </c>
      <c r="C143" s="274">
        <v>5</v>
      </c>
    </row>
    <row r="144" spans="1:3" ht="15.6" x14ac:dyDescent="0.3">
      <c r="A144" s="273" t="s">
        <v>2576</v>
      </c>
      <c r="B144" s="273" t="s">
        <v>2577</v>
      </c>
      <c r="C144" s="274">
        <v>6</v>
      </c>
    </row>
    <row r="145" spans="1:3" ht="31.2" x14ac:dyDescent="0.3">
      <c r="A145" s="273" t="s">
        <v>2578</v>
      </c>
      <c r="B145" s="273" t="s">
        <v>2579</v>
      </c>
      <c r="C145" s="274">
        <v>5</v>
      </c>
    </row>
    <row r="146" spans="1:3" ht="15.6" x14ac:dyDescent="0.3">
      <c r="A146" s="273" t="s">
        <v>2580</v>
      </c>
      <c r="B146" s="273" t="s">
        <v>2581</v>
      </c>
      <c r="C146" s="274">
        <v>5</v>
      </c>
    </row>
    <row r="147" spans="1:3" ht="15.6" x14ac:dyDescent="0.3">
      <c r="A147" s="273" t="s">
        <v>2582</v>
      </c>
      <c r="B147" s="273" t="s">
        <v>2583</v>
      </c>
      <c r="C147" s="274">
        <v>3</v>
      </c>
    </row>
    <row r="148" spans="1:3" ht="15.6" x14ac:dyDescent="0.3">
      <c r="A148" s="273" t="s">
        <v>2584</v>
      </c>
      <c r="B148" s="273" t="s">
        <v>2585</v>
      </c>
      <c r="C148" s="274">
        <v>6</v>
      </c>
    </row>
    <row r="149" spans="1:3" ht="31.2" x14ac:dyDescent="0.3">
      <c r="A149" s="273" t="s">
        <v>2586</v>
      </c>
      <c r="B149" s="273" t="s">
        <v>2587</v>
      </c>
      <c r="C149" s="274">
        <v>5</v>
      </c>
    </row>
    <row r="150" spans="1:3" ht="31.2" x14ac:dyDescent="0.3">
      <c r="A150" s="273" t="s">
        <v>2588</v>
      </c>
      <c r="B150" s="273" t="s">
        <v>2589</v>
      </c>
      <c r="C150" s="274">
        <v>5</v>
      </c>
    </row>
    <row r="151" spans="1:3" ht="15.6" x14ac:dyDescent="0.3">
      <c r="A151" s="273" t="s">
        <v>2590</v>
      </c>
      <c r="B151" s="273" t="s">
        <v>2591</v>
      </c>
      <c r="C151" s="274">
        <v>4</v>
      </c>
    </row>
    <row r="152" spans="1:3" ht="15.6" x14ac:dyDescent="0.3">
      <c r="A152" s="273" t="s">
        <v>2592</v>
      </c>
      <c r="B152" s="273" t="s">
        <v>2593</v>
      </c>
      <c r="C152" s="274">
        <v>6</v>
      </c>
    </row>
    <row r="153" spans="1:3" ht="15.6" x14ac:dyDescent="0.3">
      <c r="A153" s="273" t="s">
        <v>2594</v>
      </c>
      <c r="B153" s="273" t="s">
        <v>2595</v>
      </c>
      <c r="C153" s="274">
        <v>3</v>
      </c>
    </row>
    <row r="154" spans="1:3" ht="15.6" x14ac:dyDescent="0.3">
      <c r="A154" s="273" t="s">
        <v>2596</v>
      </c>
      <c r="B154" s="273" t="s">
        <v>2597</v>
      </c>
      <c r="C154" s="274">
        <v>4</v>
      </c>
    </row>
    <row r="155" spans="1:3" ht="15.6" x14ac:dyDescent="0.3">
      <c r="A155" s="273" t="s">
        <v>2598</v>
      </c>
      <c r="B155" s="273" t="s">
        <v>2599</v>
      </c>
      <c r="C155" s="274">
        <v>5</v>
      </c>
    </row>
    <row r="156" spans="1:3" ht="15.6" x14ac:dyDescent="0.3">
      <c r="A156" s="273" t="s">
        <v>2600</v>
      </c>
      <c r="B156" s="273" t="s">
        <v>2601</v>
      </c>
      <c r="C156" s="274">
        <v>5</v>
      </c>
    </row>
    <row r="157" spans="1:3" ht="15.6" x14ac:dyDescent="0.3">
      <c r="A157" s="273" t="s">
        <v>2602</v>
      </c>
      <c r="B157" s="273" t="s">
        <v>2603</v>
      </c>
      <c r="C157" s="274">
        <v>5</v>
      </c>
    </row>
    <row r="158" spans="1:3" ht="15.6" x14ac:dyDescent="0.3">
      <c r="A158" s="273" t="s">
        <v>2604</v>
      </c>
      <c r="B158" s="273" t="s">
        <v>2605</v>
      </c>
      <c r="C158" s="274">
        <v>5</v>
      </c>
    </row>
    <row r="159" spans="1:3" ht="15.6" x14ac:dyDescent="0.3">
      <c r="A159" s="273" t="s">
        <v>2606</v>
      </c>
      <c r="B159" s="273" t="s">
        <v>2607</v>
      </c>
      <c r="C159" s="274">
        <v>5</v>
      </c>
    </row>
    <row r="160" spans="1:3" ht="15.6" x14ac:dyDescent="0.3">
      <c r="A160" s="273" t="s">
        <v>2608</v>
      </c>
      <c r="B160" s="273" t="s">
        <v>2609</v>
      </c>
      <c r="C160" s="274">
        <v>5</v>
      </c>
    </row>
    <row r="161" spans="1:3" ht="15.6" x14ac:dyDescent="0.3">
      <c r="A161" s="273" t="s">
        <v>2610</v>
      </c>
      <c r="B161" s="273" t="s">
        <v>2611</v>
      </c>
      <c r="C161" s="274">
        <v>5</v>
      </c>
    </row>
    <row r="162" spans="1:3" ht="15.6" x14ac:dyDescent="0.3">
      <c r="A162" s="273" t="s">
        <v>2612</v>
      </c>
      <c r="B162" s="273" t="s">
        <v>2613</v>
      </c>
      <c r="C162" s="274">
        <v>6</v>
      </c>
    </row>
    <row r="163" spans="1:3" ht="15.6" x14ac:dyDescent="0.3">
      <c r="A163" s="273" t="s">
        <v>2614</v>
      </c>
      <c r="B163" s="273" t="s">
        <v>2615</v>
      </c>
      <c r="C163" s="274">
        <v>4</v>
      </c>
    </row>
    <row r="164" spans="1:3" ht="15.6" x14ac:dyDescent="0.3">
      <c r="A164" s="273" t="s">
        <v>2268</v>
      </c>
      <c r="B164" s="273" t="s">
        <v>2330</v>
      </c>
      <c r="C164" s="274">
        <v>4</v>
      </c>
    </row>
    <row r="165" spans="1:3" ht="15.6" x14ac:dyDescent="0.3">
      <c r="A165" s="273" t="s">
        <v>2616</v>
      </c>
      <c r="B165" s="273" t="s">
        <v>2617</v>
      </c>
      <c r="C165" s="274">
        <v>4</v>
      </c>
    </row>
    <row r="166" spans="1:3" ht="15.6" x14ac:dyDescent="0.3">
      <c r="A166" s="273" t="s">
        <v>2618</v>
      </c>
      <c r="B166" s="273" t="s">
        <v>2330</v>
      </c>
      <c r="C166" s="274">
        <v>2</v>
      </c>
    </row>
    <row r="167" spans="1:3" ht="15.6" x14ac:dyDescent="0.3">
      <c r="A167" s="273" t="s">
        <v>2619</v>
      </c>
      <c r="B167" s="273" t="s">
        <v>2620</v>
      </c>
      <c r="C167" s="274">
        <v>3</v>
      </c>
    </row>
    <row r="168" spans="1:3" ht="15.6" x14ac:dyDescent="0.3">
      <c r="A168" s="273" t="s">
        <v>2621</v>
      </c>
      <c r="B168" s="273" t="s">
        <v>2622</v>
      </c>
      <c r="C168" s="274">
        <v>3</v>
      </c>
    </row>
    <row r="169" spans="1:3" ht="15.6" x14ac:dyDescent="0.3">
      <c r="A169" s="273" t="s">
        <v>2623</v>
      </c>
      <c r="B169" s="273" t="s">
        <v>2624</v>
      </c>
      <c r="C169" s="274">
        <v>5</v>
      </c>
    </row>
    <row r="170" spans="1:3" ht="15.6" x14ac:dyDescent="0.3">
      <c r="A170" s="273" t="s">
        <v>2625</v>
      </c>
      <c r="B170" s="273" t="s">
        <v>2626</v>
      </c>
      <c r="C170" s="274">
        <v>5</v>
      </c>
    </row>
    <row r="171" spans="1:3" ht="15.6" x14ac:dyDescent="0.3">
      <c r="A171" s="273" t="s">
        <v>2627</v>
      </c>
      <c r="B171" s="273" t="s">
        <v>2628</v>
      </c>
      <c r="C171" s="274">
        <v>2</v>
      </c>
    </row>
    <row r="172" spans="1:3" ht="15.6" x14ac:dyDescent="0.3">
      <c r="A172" s="273" t="s">
        <v>2629</v>
      </c>
      <c r="B172" s="273" t="s">
        <v>2630</v>
      </c>
      <c r="C172" s="274">
        <v>3</v>
      </c>
    </row>
    <row r="173" spans="1:3" ht="15.6" x14ac:dyDescent="0.3">
      <c r="A173" s="273" t="s">
        <v>2631</v>
      </c>
      <c r="B173" s="273" t="s">
        <v>2632</v>
      </c>
      <c r="C173" s="274">
        <v>4</v>
      </c>
    </row>
    <row r="174" spans="1:3" ht="15.6" x14ac:dyDescent="0.3">
      <c r="A174" s="273" t="s">
        <v>2633</v>
      </c>
      <c r="B174" s="273" t="s">
        <v>2634</v>
      </c>
      <c r="C174" s="274">
        <v>2</v>
      </c>
    </row>
    <row r="175" spans="1:3" ht="15.6" x14ac:dyDescent="0.3">
      <c r="A175" s="273" t="s">
        <v>2635</v>
      </c>
      <c r="B175" s="273" t="s">
        <v>2636</v>
      </c>
      <c r="C175" s="274">
        <v>2</v>
      </c>
    </row>
    <row r="176" spans="1:3" ht="15.6" x14ac:dyDescent="0.3">
      <c r="A176" s="273" t="s">
        <v>2637</v>
      </c>
      <c r="B176" s="273" t="s">
        <v>2638</v>
      </c>
      <c r="C176" s="274">
        <v>5</v>
      </c>
    </row>
    <row r="177" spans="1:3" ht="15.6" x14ac:dyDescent="0.3">
      <c r="A177" s="273" t="s">
        <v>2639</v>
      </c>
      <c r="B177" s="273" t="s">
        <v>2330</v>
      </c>
      <c r="C177" s="274">
        <v>4</v>
      </c>
    </row>
    <row r="178" spans="1:3" ht="15.6" x14ac:dyDescent="0.3">
      <c r="A178" s="273" t="s">
        <v>2640</v>
      </c>
      <c r="B178" s="273" t="s">
        <v>2641</v>
      </c>
      <c r="C178" s="274">
        <v>3</v>
      </c>
    </row>
    <row r="179" spans="1:3" ht="31.2" x14ac:dyDescent="0.3">
      <c r="A179" s="273" t="s">
        <v>2642</v>
      </c>
      <c r="B179" s="273" t="s">
        <v>2643</v>
      </c>
      <c r="C179" s="274">
        <v>3</v>
      </c>
    </row>
    <row r="180" spans="1:3" ht="31.2" x14ac:dyDescent="0.3">
      <c r="A180" s="273" t="s">
        <v>2644</v>
      </c>
      <c r="B180" s="273" t="s">
        <v>2645</v>
      </c>
      <c r="C180" s="274">
        <v>2</v>
      </c>
    </row>
    <row r="181" spans="1:3" ht="15.6" x14ac:dyDescent="0.3">
      <c r="A181" s="273" t="s">
        <v>2646</v>
      </c>
      <c r="B181" s="273" t="s">
        <v>2647</v>
      </c>
      <c r="C181" s="274">
        <v>5</v>
      </c>
    </row>
    <row r="182" spans="1:3" ht="15.6" x14ac:dyDescent="0.3">
      <c r="A182" s="273" t="s">
        <v>2648</v>
      </c>
      <c r="B182" s="273" t="s">
        <v>2649</v>
      </c>
      <c r="C182" s="274">
        <v>4</v>
      </c>
    </row>
    <row r="183" spans="1:3" ht="15.6" x14ac:dyDescent="0.3">
      <c r="A183" s="273" t="s">
        <v>2650</v>
      </c>
      <c r="B183" s="273" t="s">
        <v>2330</v>
      </c>
      <c r="C183" s="274">
        <v>3</v>
      </c>
    </row>
    <row r="184" spans="1:3" ht="15.6" x14ac:dyDescent="0.3">
      <c r="A184" s="273" t="s">
        <v>2651</v>
      </c>
      <c r="B184" s="273" t="s">
        <v>2652</v>
      </c>
      <c r="C184" s="274">
        <v>1</v>
      </c>
    </row>
    <row r="185" spans="1:3" ht="15.6" x14ac:dyDescent="0.3">
      <c r="A185" s="273" t="s">
        <v>2653</v>
      </c>
      <c r="B185" s="273" t="s">
        <v>2654</v>
      </c>
      <c r="C185" s="274">
        <v>4</v>
      </c>
    </row>
    <row r="186" spans="1:3" ht="15.6" x14ac:dyDescent="0.3">
      <c r="A186" s="273" t="s">
        <v>2655</v>
      </c>
      <c r="B186" s="273" t="s">
        <v>2656</v>
      </c>
      <c r="C186" s="274">
        <v>3</v>
      </c>
    </row>
    <row r="187" spans="1:3" ht="15.6" x14ac:dyDescent="0.3">
      <c r="A187" s="273" t="s">
        <v>2657</v>
      </c>
      <c r="B187" s="273" t="s">
        <v>2658</v>
      </c>
      <c r="C187" s="274">
        <v>4</v>
      </c>
    </row>
    <row r="188" spans="1:3" ht="15.6" x14ac:dyDescent="0.3">
      <c r="A188" s="273" t="s">
        <v>2659</v>
      </c>
      <c r="B188" s="273" t="s">
        <v>2660</v>
      </c>
      <c r="C188" s="274">
        <v>4</v>
      </c>
    </row>
    <row r="189" spans="1:3" ht="15.6" x14ac:dyDescent="0.3">
      <c r="A189" s="273" t="s">
        <v>2661</v>
      </c>
      <c r="B189" s="273" t="s">
        <v>2662</v>
      </c>
      <c r="C189" s="274">
        <v>4</v>
      </c>
    </row>
    <row r="190" spans="1:3" ht="15.6" x14ac:dyDescent="0.3">
      <c r="A190" s="273" t="s">
        <v>2663</v>
      </c>
      <c r="B190" s="273" t="s">
        <v>2664</v>
      </c>
      <c r="C190" s="274">
        <v>2</v>
      </c>
    </row>
    <row r="191" spans="1:3" ht="15.6" x14ac:dyDescent="0.3">
      <c r="A191" s="273" t="s">
        <v>2665</v>
      </c>
      <c r="B191" s="273" t="s">
        <v>2666</v>
      </c>
      <c r="C191" s="274">
        <v>3</v>
      </c>
    </row>
    <row r="192" spans="1:3" ht="15.6" x14ac:dyDescent="0.3">
      <c r="A192" s="273" t="s">
        <v>2667</v>
      </c>
      <c r="B192" s="273" t="s">
        <v>2668</v>
      </c>
      <c r="C192" s="274">
        <v>4</v>
      </c>
    </row>
    <row r="193" spans="1:3" ht="15.6" x14ac:dyDescent="0.3">
      <c r="A193" s="273" t="s">
        <v>2669</v>
      </c>
      <c r="B193" s="273" t="s">
        <v>2670</v>
      </c>
      <c r="C193" s="274">
        <v>2</v>
      </c>
    </row>
    <row r="194" spans="1:3" ht="15.6" x14ac:dyDescent="0.3">
      <c r="A194" s="273" t="s">
        <v>2671</v>
      </c>
      <c r="B194" s="273" t="s">
        <v>2672</v>
      </c>
      <c r="C194" s="274">
        <v>4</v>
      </c>
    </row>
    <row r="195" spans="1:3" ht="15.6" x14ac:dyDescent="0.3">
      <c r="A195" s="273" t="s">
        <v>2673</v>
      </c>
      <c r="B195" s="273" t="s">
        <v>2674</v>
      </c>
      <c r="C195" s="274">
        <v>4</v>
      </c>
    </row>
    <row r="196" spans="1:3" ht="31.2" x14ac:dyDescent="0.3">
      <c r="A196" s="273" t="s">
        <v>2675</v>
      </c>
      <c r="B196" s="273" t="s">
        <v>2676</v>
      </c>
      <c r="C196" s="274">
        <v>4</v>
      </c>
    </row>
    <row r="197" spans="1:3" ht="15.6" x14ac:dyDescent="0.3">
      <c r="A197" s="273" t="s">
        <v>2677</v>
      </c>
      <c r="B197" s="273" t="s">
        <v>2678</v>
      </c>
      <c r="C197" s="274">
        <v>3</v>
      </c>
    </row>
    <row r="198" spans="1:3" ht="15.6" x14ac:dyDescent="0.3">
      <c r="A198" s="273" t="s">
        <v>2679</v>
      </c>
      <c r="B198" s="273" t="s">
        <v>2330</v>
      </c>
      <c r="C198" s="274">
        <v>1</v>
      </c>
    </row>
    <row r="199" spans="1:3" ht="15.6" x14ac:dyDescent="0.3">
      <c r="A199" s="273" t="s">
        <v>2680</v>
      </c>
      <c r="B199" s="273" t="s">
        <v>2681</v>
      </c>
      <c r="C199" s="274">
        <v>1</v>
      </c>
    </row>
    <row r="200" spans="1:3" ht="31.2" x14ac:dyDescent="0.3">
      <c r="A200" s="273" t="s">
        <v>2682</v>
      </c>
      <c r="B200" s="273" t="s">
        <v>2683</v>
      </c>
      <c r="C200" s="274">
        <v>4</v>
      </c>
    </row>
    <row r="201" spans="1:3" ht="15.6" x14ac:dyDescent="0.3">
      <c r="A201" s="273" t="s">
        <v>2684</v>
      </c>
      <c r="B201" s="273" t="s">
        <v>2685</v>
      </c>
      <c r="C201" s="274">
        <v>4</v>
      </c>
    </row>
    <row r="202" spans="1:3" ht="15.6" x14ac:dyDescent="0.3">
      <c r="A202" s="273" t="s">
        <v>2686</v>
      </c>
      <c r="B202" s="273" t="s">
        <v>2687</v>
      </c>
      <c r="C202" s="274">
        <v>4</v>
      </c>
    </row>
    <row r="203" spans="1:3" ht="31.2" x14ac:dyDescent="0.3">
      <c r="A203" s="273" t="s">
        <v>2688</v>
      </c>
      <c r="B203" s="273" t="s">
        <v>2689</v>
      </c>
      <c r="C203" s="274">
        <v>4</v>
      </c>
    </row>
    <row r="204" spans="1:3" ht="15.6" x14ac:dyDescent="0.3">
      <c r="A204" s="273" t="s">
        <v>2690</v>
      </c>
      <c r="B204" s="273" t="s">
        <v>2691</v>
      </c>
      <c r="C204" s="274">
        <v>2</v>
      </c>
    </row>
    <row r="205" spans="1:3" ht="15.6" x14ac:dyDescent="0.3">
      <c r="A205" s="273" t="s">
        <v>2692</v>
      </c>
      <c r="B205" s="273" t="s">
        <v>2693</v>
      </c>
      <c r="C205" s="274">
        <v>1</v>
      </c>
    </row>
    <row r="206" spans="1:3" ht="15.6" x14ac:dyDescent="0.3">
      <c r="A206" s="273" t="s">
        <v>2694</v>
      </c>
      <c r="B206" s="273" t="s">
        <v>2695</v>
      </c>
      <c r="C206" s="274">
        <v>1</v>
      </c>
    </row>
    <row r="207" spans="1:3" ht="15.6" x14ac:dyDescent="0.3">
      <c r="A207" s="273" t="s">
        <v>2267</v>
      </c>
      <c r="B207" s="273" t="s">
        <v>2696</v>
      </c>
      <c r="C207" s="274">
        <v>7</v>
      </c>
    </row>
    <row r="208" spans="1:3" ht="15.6" x14ac:dyDescent="0.3">
      <c r="A208" s="273" t="s">
        <v>2259</v>
      </c>
      <c r="B208" s="273" t="s">
        <v>2697</v>
      </c>
      <c r="C208" s="274">
        <v>5</v>
      </c>
    </row>
    <row r="209" spans="1:3" ht="15.6" x14ac:dyDescent="0.3">
      <c r="A209" s="273" t="s">
        <v>2698</v>
      </c>
      <c r="B209" s="273" t="s">
        <v>2699</v>
      </c>
      <c r="C209" s="274">
        <v>6</v>
      </c>
    </row>
    <row r="210" spans="1:3" ht="15.6" x14ac:dyDescent="0.3">
      <c r="A210" s="273" t="s">
        <v>2260</v>
      </c>
      <c r="B210" s="273" t="s">
        <v>2700</v>
      </c>
      <c r="C210" s="274">
        <v>3</v>
      </c>
    </row>
    <row r="211" spans="1:3" ht="15.6" x14ac:dyDescent="0.3">
      <c r="A211" s="273" t="s">
        <v>2701</v>
      </c>
      <c r="B211" s="273" t="s">
        <v>2702</v>
      </c>
      <c r="C211" s="274">
        <v>2</v>
      </c>
    </row>
    <row r="212" spans="1:3" ht="15.6" x14ac:dyDescent="0.3">
      <c r="A212" s="273" t="s">
        <v>2272</v>
      </c>
      <c r="B212" s="273" t="s">
        <v>2703</v>
      </c>
      <c r="C212" s="274">
        <v>3</v>
      </c>
    </row>
    <row r="213" spans="1:3" ht="15.6" x14ac:dyDescent="0.3">
      <c r="A213" s="273" t="s">
        <v>2273</v>
      </c>
      <c r="B213" s="273" t="s">
        <v>2704</v>
      </c>
      <c r="C213" s="274">
        <v>1</v>
      </c>
    </row>
    <row r="214" spans="1:3" ht="15.6" x14ac:dyDescent="0.3">
      <c r="A214" s="273" t="s">
        <v>2705</v>
      </c>
      <c r="B214" s="273" t="s">
        <v>2706</v>
      </c>
      <c r="C214" s="274">
        <v>7</v>
      </c>
    </row>
    <row r="215" spans="1:3" ht="15.6" x14ac:dyDescent="0.3">
      <c r="A215" s="273" t="s">
        <v>2707</v>
      </c>
      <c r="B215" s="273" t="s">
        <v>2708</v>
      </c>
      <c r="C215" s="274">
        <v>2</v>
      </c>
    </row>
    <row r="216" spans="1:3" ht="15.6" x14ac:dyDescent="0.3">
      <c r="A216" s="273" t="s">
        <v>2709</v>
      </c>
      <c r="B216" s="273" t="s">
        <v>2710</v>
      </c>
      <c r="C216" s="274">
        <v>5</v>
      </c>
    </row>
    <row r="217" spans="1:3" ht="15.6" x14ac:dyDescent="0.3">
      <c r="A217" s="273" t="s">
        <v>2711</v>
      </c>
      <c r="B217" s="273" t="s">
        <v>2330</v>
      </c>
      <c r="C217" s="274">
        <v>4</v>
      </c>
    </row>
    <row r="218" spans="1:3" ht="15.6" x14ac:dyDescent="0.3">
      <c r="A218" s="273" t="s">
        <v>2712</v>
      </c>
      <c r="B218" s="273" t="s">
        <v>2713</v>
      </c>
      <c r="C218" s="274">
        <v>6</v>
      </c>
    </row>
    <row r="219" spans="1:3" ht="15.6" x14ac:dyDescent="0.3">
      <c r="A219" s="273" t="s">
        <v>2271</v>
      </c>
      <c r="B219" s="273" t="s">
        <v>2714</v>
      </c>
      <c r="C219" s="274">
        <v>4</v>
      </c>
    </row>
    <row r="220" spans="1:3" ht="15.6" x14ac:dyDescent="0.3">
      <c r="A220" s="273" t="s">
        <v>2715</v>
      </c>
      <c r="B220" s="273" t="s">
        <v>2716</v>
      </c>
      <c r="C220" s="274">
        <v>6</v>
      </c>
    </row>
    <row r="221" spans="1:3" ht="15.6" x14ac:dyDescent="0.3">
      <c r="A221" s="273" t="s">
        <v>2717</v>
      </c>
      <c r="B221" s="273" t="s">
        <v>2718</v>
      </c>
      <c r="C221" s="274">
        <v>2</v>
      </c>
    </row>
    <row r="222" spans="1:3" ht="15.6" x14ac:dyDescent="0.3">
      <c r="A222" s="273" t="s">
        <v>2719</v>
      </c>
      <c r="B222" s="273" t="s">
        <v>2720</v>
      </c>
      <c r="C222" s="274">
        <v>6</v>
      </c>
    </row>
    <row r="223" spans="1:3" ht="15.6" x14ac:dyDescent="0.3">
      <c r="A223" s="273" t="s">
        <v>2721</v>
      </c>
      <c r="B223" s="273" t="s">
        <v>2722</v>
      </c>
      <c r="C223" s="274">
        <v>4</v>
      </c>
    </row>
    <row r="224" spans="1:3" ht="15.6" x14ac:dyDescent="0.3">
      <c r="A224" s="273" t="s">
        <v>2723</v>
      </c>
      <c r="B224" s="273" t="s">
        <v>2724</v>
      </c>
      <c r="C224" s="274">
        <v>7</v>
      </c>
    </row>
    <row r="225" spans="1:3" ht="15.6" x14ac:dyDescent="0.3">
      <c r="A225" s="273" t="s">
        <v>2725</v>
      </c>
      <c r="B225" s="273" t="s">
        <v>2726</v>
      </c>
      <c r="C225" s="274">
        <v>8</v>
      </c>
    </row>
    <row r="226" spans="1:3" ht="15.6" x14ac:dyDescent="0.3">
      <c r="A226" s="273" t="s">
        <v>2727</v>
      </c>
      <c r="B226" s="273" t="s">
        <v>2728</v>
      </c>
      <c r="C226" s="274">
        <v>6</v>
      </c>
    </row>
    <row r="227" spans="1:3" ht="15.6" x14ac:dyDescent="0.3">
      <c r="A227" s="273" t="s">
        <v>2729</v>
      </c>
      <c r="B227" s="273" t="s">
        <v>2730</v>
      </c>
      <c r="C227" s="274">
        <v>5</v>
      </c>
    </row>
    <row r="228" spans="1:3" ht="15.6" x14ac:dyDescent="0.3">
      <c r="A228" s="273" t="s">
        <v>2731</v>
      </c>
      <c r="B228" s="273" t="s">
        <v>2732</v>
      </c>
      <c r="C228" s="274">
        <v>6</v>
      </c>
    </row>
    <row r="229" spans="1:3" ht="31.2" x14ac:dyDescent="0.3">
      <c r="A229" s="273" t="s">
        <v>2733</v>
      </c>
      <c r="B229" s="273" t="s">
        <v>2734</v>
      </c>
      <c r="C229" s="274">
        <v>1</v>
      </c>
    </row>
    <row r="230" spans="1:3" ht="15.6" x14ac:dyDescent="0.3">
      <c r="A230" s="273" t="s">
        <v>2735</v>
      </c>
      <c r="B230" s="273" t="s">
        <v>2736</v>
      </c>
      <c r="C230" s="274">
        <v>4</v>
      </c>
    </row>
    <row r="231" spans="1:3" ht="15.6" x14ac:dyDescent="0.3">
      <c r="A231" s="273" t="s">
        <v>2737</v>
      </c>
      <c r="B231" s="273" t="s">
        <v>2738</v>
      </c>
      <c r="C231" s="274">
        <v>5</v>
      </c>
    </row>
    <row r="232" spans="1:3" ht="15.6" x14ac:dyDescent="0.3">
      <c r="A232" s="273" t="s">
        <v>2739</v>
      </c>
      <c r="B232" s="273" t="s">
        <v>2330</v>
      </c>
      <c r="C232" s="274">
        <v>4</v>
      </c>
    </row>
    <row r="233" spans="1:3" ht="15.6" x14ac:dyDescent="0.3">
      <c r="A233" s="273" t="s">
        <v>2740</v>
      </c>
      <c r="B233" s="273" t="s">
        <v>2741</v>
      </c>
      <c r="C233" s="274">
        <v>6</v>
      </c>
    </row>
    <row r="234" spans="1:3" ht="15.6" x14ac:dyDescent="0.3">
      <c r="A234" s="273" t="s">
        <v>2742</v>
      </c>
      <c r="B234" s="273" t="s">
        <v>2743</v>
      </c>
      <c r="C234" s="274">
        <v>5</v>
      </c>
    </row>
    <row r="235" spans="1:3" ht="31.2" x14ac:dyDescent="0.3">
      <c r="A235" s="273" t="s">
        <v>2744</v>
      </c>
      <c r="B235" s="273" t="s">
        <v>2745</v>
      </c>
      <c r="C235" s="274">
        <v>4</v>
      </c>
    </row>
    <row r="236" spans="1:3" ht="15.6" x14ac:dyDescent="0.3">
      <c r="A236" s="273" t="s">
        <v>2746</v>
      </c>
      <c r="B236" s="273" t="s">
        <v>2747</v>
      </c>
      <c r="C236" s="274">
        <v>4</v>
      </c>
    </row>
    <row r="237" spans="1:3" ht="15.6" x14ac:dyDescent="0.3">
      <c r="A237" s="273" t="s">
        <v>2748</v>
      </c>
      <c r="B237" s="273" t="s">
        <v>2749</v>
      </c>
      <c r="C237" s="274">
        <v>5</v>
      </c>
    </row>
    <row r="238" spans="1:3" ht="31.2" x14ac:dyDescent="0.3">
      <c r="A238" s="273" t="s">
        <v>2750</v>
      </c>
      <c r="B238" s="273" t="s">
        <v>2751</v>
      </c>
      <c r="C238" s="274">
        <v>4</v>
      </c>
    </row>
    <row r="239" spans="1:3" ht="15.6" x14ac:dyDescent="0.3">
      <c r="A239" s="273" t="s">
        <v>2752</v>
      </c>
      <c r="B239" s="273" t="s">
        <v>2753</v>
      </c>
      <c r="C239" s="274">
        <v>4</v>
      </c>
    </row>
    <row r="240" spans="1:3" ht="15.6" x14ac:dyDescent="0.3">
      <c r="A240" s="273" t="s">
        <v>2754</v>
      </c>
      <c r="B240" s="273" t="s">
        <v>2755</v>
      </c>
      <c r="C240" s="274">
        <v>5</v>
      </c>
    </row>
    <row r="241" spans="1:3" ht="15.6" x14ac:dyDescent="0.3">
      <c r="A241" s="273" t="s">
        <v>2756</v>
      </c>
      <c r="B241" s="273" t="s">
        <v>2757</v>
      </c>
      <c r="C241" s="274">
        <v>7</v>
      </c>
    </row>
    <row r="242" spans="1:3" ht="15.6" x14ac:dyDescent="0.3">
      <c r="A242" s="273" t="s">
        <v>2758</v>
      </c>
      <c r="B242" s="273" t="s">
        <v>2330</v>
      </c>
      <c r="C242" s="274">
        <v>5</v>
      </c>
    </row>
    <row r="243" spans="1:3" ht="31.2" x14ac:dyDescent="0.3">
      <c r="A243" s="273" t="s">
        <v>2759</v>
      </c>
      <c r="B243" s="273" t="s">
        <v>2760</v>
      </c>
      <c r="C243" s="274">
        <v>8</v>
      </c>
    </row>
    <row r="244" spans="1:3" ht="15.6" x14ac:dyDescent="0.3">
      <c r="A244" s="273" t="s">
        <v>2761</v>
      </c>
      <c r="B244" s="273" t="s">
        <v>2762</v>
      </c>
      <c r="C244" s="274">
        <v>6</v>
      </c>
    </row>
    <row r="245" spans="1:3" ht="15.6" x14ac:dyDescent="0.3">
      <c r="A245" s="273" t="s">
        <v>2763</v>
      </c>
      <c r="B245" s="273" t="s">
        <v>2764</v>
      </c>
      <c r="C245" s="274">
        <v>6</v>
      </c>
    </row>
    <row r="246" spans="1:3" ht="31.2" x14ac:dyDescent="0.3">
      <c r="A246" s="273" t="s">
        <v>2765</v>
      </c>
      <c r="B246" s="273" t="s">
        <v>2766</v>
      </c>
      <c r="C246" s="274">
        <v>4</v>
      </c>
    </row>
    <row r="247" spans="1:3" ht="15.6" x14ac:dyDescent="0.3">
      <c r="A247" s="273" t="s">
        <v>2767</v>
      </c>
      <c r="B247" s="273" t="s">
        <v>2768</v>
      </c>
      <c r="C247" s="274">
        <v>8</v>
      </c>
    </row>
    <row r="248" spans="1:3" ht="31.2" x14ac:dyDescent="0.3">
      <c r="A248" s="273" t="s">
        <v>2769</v>
      </c>
      <c r="B248" s="273" t="s">
        <v>2770</v>
      </c>
      <c r="C248" s="274">
        <v>6</v>
      </c>
    </row>
    <row r="249" spans="1:3" ht="15.6" x14ac:dyDescent="0.3">
      <c r="A249" s="273" t="s">
        <v>2771</v>
      </c>
      <c r="B249" s="273" t="s">
        <v>2772</v>
      </c>
      <c r="C249" s="274">
        <v>6</v>
      </c>
    </row>
    <row r="250" spans="1:3" ht="15.6" x14ac:dyDescent="0.3">
      <c r="A250" s="273" t="s">
        <v>2773</v>
      </c>
      <c r="B250" s="273" t="s">
        <v>2774</v>
      </c>
      <c r="C250" s="274">
        <v>6</v>
      </c>
    </row>
    <row r="251" spans="1:3" ht="15.6" x14ac:dyDescent="0.3">
      <c r="A251" s="273" t="s">
        <v>2775</v>
      </c>
      <c r="B251" s="273" t="s">
        <v>2776</v>
      </c>
      <c r="C251" s="274">
        <v>4</v>
      </c>
    </row>
    <row r="252" spans="1:3" ht="15.6" x14ac:dyDescent="0.3">
      <c r="A252" s="273" t="s">
        <v>2777</v>
      </c>
      <c r="B252" s="273" t="s">
        <v>2778</v>
      </c>
      <c r="C252" s="274">
        <v>5</v>
      </c>
    </row>
    <row r="253" spans="1:3" ht="31.2" x14ac:dyDescent="0.3">
      <c r="A253" s="273" t="s">
        <v>2779</v>
      </c>
      <c r="B253" s="273" t="s">
        <v>2780</v>
      </c>
      <c r="C253" s="274">
        <v>8</v>
      </c>
    </row>
    <row r="254" spans="1:3" ht="15.6" x14ac:dyDescent="0.3">
      <c r="A254" s="273" t="s">
        <v>2781</v>
      </c>
      <c r="B254" s="273" t="s">
        <v>2782</v>
      </c>
      <c r="C254" s="274">
        <v>5</v>
      </c>
    </row>
    <row r="255" spans="1:3" ht="15.6" x14ac:dyDescent="0.3">
      <c r="A255" s="273" t="s">
        <v>2783</v>
      </c>
      <c r="B255" s="273" t="s">
        <v>2784</v>
      </c>
      <c r="C255" s="274">
        <v>4</v>
      </c>
    </row>
    <row r="256" spans="1:3" ht="31.2" x14ac:dyDescent="0.3">
      <c r="A256" s="273" t="s">
        <v>2785</v>
      </c>
      <c r="B256" s="273" t="s">
        <v>2786</v>
      </c>
      <c r="C256" s="274">
        <v>4</v>
      </c>
    </row>
    <row r="257" spans="1:3" ht="15.6" x14ac:dyDescent="0.3">
      <c r="A257" s="273" t="s">
        <v>2787</v>
      </c>
      <c r="B257" s="273" t="s">
        <v>2788</v>
      </c>
      <c r="C257" s="274">
        <v>5</v>
      </c>
    </row>
    <row r="258" spans="1:3" ht="15.6" x14ac:dyDescent="0.3">
      <c r="A258" s="273" t="s">
        <v>2789</v>
      </c>
      <c r="B258" s="273" t="s">
        <v>2790</v>
      </c>
      <c r="C258" s="274">
        <v>6</v>
      </c>
    </row>
    <row r="259" spans="1:3" ht="15.6" x14ac:dyDescent="0.3">
      <c r="A259" s="273" t="s">
        <v>2791</v>
      </c>
      <c r="B259" s="273" t="s">
        <v>2792</v>
      </c>
      <c r="C259" s="274">
        <v>3</v>
      </c>
    </row>
    <row r="260" spans="1:3" ht="15.6" x14ac:dyDescent="0.3">
      <c r="A260" s="273" t="s">
        <v>2793</v>
      </c>
      <c r="B260" s="273" t="s">
        <v>2794</v>
      </c>
      <c r="C260" s="274">
        <v>6</v>
      </c>
    </row>
    <row r="261" spans="1:3" ht="15.6" x14ac:dyDescent="0.3">
      <c r="A261" s="273" t="s">
        <v>2795</v>
      </c>
      <c r="B261" s="273" t="s">
        <v>2796</v>
      </c>
      <c r="C261" s="274">
        <v>4</v>
      </c>
    </row>
    <row r="262" spans="1:3" ht="15.6" x14ac:dyDescent="0.3">
      <c r="A262" s="273" t="s">
        <v>2797</v>
      </c>
      <c r="B262" s="273" t="s">
        <v>2330</v>
      </c>
      <c r="C262" s="274">
        <v>3</v>
      </c>
    </row>
    <row r="263" spans="1:3" ht="15.6" x14ac:dyDescent="0.3">
      <c r="A263" s="273" t="s">
        <v>2798</v>
      </c>
      <c r="B263" s="273" t="s">
        <v>2799</v>
      </c>
      <c r="C263" s="274">
        <v>2</v>
      </c>
    </row>
    <row r="264" spans="1:3" ht="15.6" x14ac:dyDescent="0.3">
      <c r="A264" s="273" t="s">
        <v>2800</v>
      </c>
      <c r="B264" s="273" t="s">
        <v>2801</v>
      </c>
      <c r="C264" s="274">
        <v>5</v>
      </c>
    </row>
    <row r="265" spans="1:3" ht="15.6" x14ac:dyDescent="0.3">
      <c r="A265" s="273" t="s">
        <v>2802</v>
      </c>
      <c r="B265" s="273" t="s">
        <v>2803</v>
      </c>
      <c r="C265" s="274">
        <v>5</v>
      </c>
    </row>
    <row r="266" spans="1:3" ht="31.2" x14ac:dyDescent="0.3">
      <c r="A266" s="273" t="s">
        <v>2804</v>
      </c>
      <c r="B266" s="273" t="s">
        <v>2805</v>
      </c>
      <c r="C266" s="274">
        <v>4</v>
      </c>
    </row>
    <row r="267" spans="1:3" ht="31.2" x14ac:dyDescent="0.3">
      <c r="A267" s="273" t="s">
        <v>2806</v>
      </c>
      <c r="B267" s="273" t="s">
        <v>2807</v>
      </c>
      <c r="C267" s="274">
        <v>4</v>
      </c>
    </row>
    <row r="268" spans="1:3" ht="15.6" x14ac:dyDescent="0.3">
      <c r="A268" s="273" t="s">
        <v>2808</v>
      </c>
      <c r="B268" s="273" t="s">
        <v>2809</v>
      </c>
      <c r="C268" s="274">
        <v>8</v>
      </c>
    </row>
    <row r="269" spans="1:3" ht="31.2" x14ac:dyDescent="0.3">
      <c r="A269" s="273" t="s">
        <v>2810</v>
      </c>
      <c r="B269" s="273" t="s">
        <v>2811</v>
      </c>
      <c r="C269" s="274">
        <v>7</v>
      </c>
    </row>
    <row r="270" spans="1:3" ht="31.2" x14ac:dyDescent="0.3">
      <c r="A270" s="273" t="s">
        <v>2812</v>
      </c>
      <c r="B270" s="273" t="s">
        <v>2813</v>
      </c>
      <c r="C270" s="274">
        <v>6</v>
      </c>
    </row>
    <row r="271" spans="1:3" ht="31.2" x14ac:dyDescent="0.3">
      <c r="A271" s="273" t="s">
        <v>2814</v>
      </c>
      <c r="B271" s="273" t="s">
        <v>2815</v>
      </c>
      <c r="C271" s="274">
        <v>8</v>
      </c>
    </row>
    <row r="272" spans="1:3" ht="31.2" x14ac:dyDescent="0.3">
      <c r="A272" s="273" t="s">
        <v>2816</v>
      </c>
      <c r="B272" s="273" t="s">
        <v>2817</v>
      </c>
      <c r="C272" s="274">
        <v>7</v>
      </c>
    </row>
    <row r="273" spans="1:3" ht="15.6" x14ac:dyDescent="0.3">
      <c r="A273" s="273" t="s">
        <v>2818</v>
      </c>
      <c r="B273" s="273" t="s">
        <v>2819</v>
      </c>
      <c r="C273" s="274">
        <v>6</v>
      </c>
    </row>
    <row r="274" spans="1:3" ht="31.2" x14ac:dyDescent="0.3">
      <c r="A274" s="273" t="s">
        <v>2820</v>
      </c>
      <c r="B274" s="273" t="s">
        <v>2821</v>
      </c>
      <c r="C274" s="274">
        <v>4</v>
      </c>
    </row>
    <row r="275" spans="1:3" ht="15.6" x14ac:dyDescent="0.3">
      <c r="A275" s="273" t="s">
        <v>2822</v>
      </c>
      <c r="B275" s="273" t="s">
        <v>2823</v>
      </c>
      <c r="C275" s="274">
        <v>4</v>
      </c>
    </row>
    <row r="276" spans="1:3" ht="15.6" x14ac:dyDescent="0.3">
      <c r="A276" s="273" t="s">
        <v>2824</v>
      </c>
      <c r="B276" s="273" t="s">
        <v>2825</v>
      </c>
      <c r="C276" s="274">
        <v>5</v>
      </c>
    </row>
    <row r="277" spans="1:3" ht="15.6" x14ac:dyDescent="0.3">
      <c r="A277" s="273" t="s">
        <v>2826</v>
      </c>
      <c r="B277" s="273" t="s">
        <v>2827</v>
      </c>
      <c r="C277" s="274">
        <v>1</v>
      </c>
    </row>
    <row r="278" spans="1:3" ht="15.6" x14ac:dyDescent="0.3">
      <c r="A278" s="273" t="s">
        <v>2828</v>
      </c>
      <c r="B278" s="273" t="s">
        <v>2829</v>
      </c>
      <c r="C278" s="274">
        <v>4</v>
      </c>
    </row>
    <row r="279" spans="1:3" ht="15.6" x14ac:dyDescent="0.3">
      <c r="A279" s="273" t="s">
        <v>2830</v>
      </c>
      <c r="B279" s="273" t="s">
        <v>2831</v>
      </c>
      <c r="C279" s="274">
        <v>7</v>
      </c>
    </row>
    <row r="280" spans="1:3" ht="15.6" x14ac:dyDescent="0.3">
      <c r="A280" s="273" t="s">
        <v>2245</v>
      </c>
      <c r="B280" s="273" t="s">
        <v>2832</v>
      </c>
      <c r="C280" s="274">
        <v>6</v>
      </c>
    </row>
    <row r="281" spans="1:3" ht="15.6" x14ac:dyDescent="0.3">
      <c r="A281" s="273" t="s">
        <v>2833</v>
      </c>
      <c r="B281" s="273" t="s">
        <v>2834</v>
      </c>
      <c r="C281" s="274">
        <v>5</v>
      </c>
    </row>
    <row r="282" spans="1:3" ht="15.6" x14ac:dyDescent="0.3">
      <c r="A282" s="273" t="s">
        <v>2835</v>
      </c>
      <c r="B282" s="273" t="s">
        <v>2836</v>
      </c>
      <c r="C282" s="274">
        <v>5</v>
      </c>
    </row>
    <row r="283" spans="1:3" ht="15.6" x14ac:dyDescent="0.3">
      <c r="A283" s="273" t="s">
        <v>2837</v>
      </c>
      <c r="B283" s="273" t="s">
        <v>2838</v>
      </c>
      <c r="C283" s="274">
        <v>3</v>
      </c>
    </row>
    <row r="284" spans="1:3" ht="15.6" x14ac:dyDescent="0.3">
      <c r="A284" s="273" t="s">
        <v>2839</v>
      </c>
      <c r="B284" s="273" t="s">
        <v>2840</v>
      </c>
      <c r="C284" s="274">
        <v>6</v>
      </c>
    </row>
    <row r="285" spans="1:3" ht="15.6" x14ac:dyDescent="0.3">
      <c r="A285" s="273" t="s">
        <v>2841</v>
      </c>
      <c r="B285" s="273" t="s">
        <v>2842</v>
      </c>
      <c r="C285" s="274">
        <v>5</v>
      </c>
    </row>
    <row r="286" spans="1:3" ht="15.6" x14ac:dyDescent="0.3">
      <c r="A286" s="273" t="s">
        <v>2843</v>
      </c>
      <c r="B286" s="273" t="s">
        <v>2844</v>
      </c>
      <c r="C286" s="274">
        <v>5</v>
      </c>
    </row>
    <row r="287" spans="1:3" ht="15.6" x14ac:dyDescent="0.3">
      <c r="A287" s="273" t="s">
        <v>2845</v>
      </c>
      <c r="B287" s="273" t="s">
        <v>2846</v>
      </c>
      <c r="C287" s="274">
        <v>6</v>
      </c>
    </row>
    <row r="288" spans="1:3" ht="15.6" x14ac:dyDescent="0.3">
      <c r="A288" s="273" t="s">
        <v>2847</v>
      </c>
      <c r="B288" s="273" t="s">
        <v>2848</v>
      </c>
      <c r="C288" s="274">
        <v>5</v>
      </c>
    </row>
    <row r="289" spans="1:3" ht="15.6" x14ac:dyDescent="0.3">
      <c r="A289" s="273" t="s">
        <v>2849</v>
      </c>
      <c r="B289" s="273" t="s">
        <v>2850</v>
      </c>
      <c r="C289" s="274">
        <v>5</v>
      </c>
    </row>
    <row r="290" spans="1:3" ht="15.6" x14ac:dyDescent="0.3">
      <c r="A290" s="273" t="s">
        <v>2263</v>
      </c>
      <c r="B290" s="273" t="s">
        <v>2330</v>
      </c>
      <c r="C290" s="274">
        <v>4</v>
      </c>
    </row>
    <row r="291" spans="1:3" ht="31.2" x14ac:dyDescent="0.3">
      <c r="A291" s="273" t="s">
        <v>2851</v>
      </c>
      <c r="B291" s="273" t="s">
        <v>2852</v>
      </c>
      <c r="C291" s="274">
        <v>1</v>
      </c>
    </row>
    <row r="292" spans="1:3" ht="15.6" x14ac:dyDescent="0.3">
      <c r="A292" s="273" t="s">
        <v>2853</v>
      </c>
      <c r="B292" s="273" t="s">
        <v>2854</v>
      </c>
      <c r="C292" s="274">
        <v>4</v>
      </c>
    </row>
    <row r="293" spans="1:3" ht="15.6" x14ac:dyDescent="0.3">
      <c r="A293" s="273" t="s">
        <v>2855</v>
      </c>
      <c r="B293" s="273" t="s">
        <v>2856</v>
      </c>
      <c r="C293" s="274">
        <v>5</v>
      </c>
    </row>
    <row r="294" spans="1:3" ht="15.6" x14ac:dyDescent="0.3">
      <c r="A294" s="273" t="s">
        <v>2857</v>
      </c>
      <c r="B294" s="273" t="s">
        <v>2858</v>
      </c>
      <c r="C294" s="274">
        <v>3</v>
      </c>
    </row>
    <row r="295" spans="1:3" ht="15.6" x14ac:dyDescent="0.3">
      <c r="A295" s="273" t="s">
        <v>2256</v>
      </c>
      <c r="B295" s="273" t="s">
        <v>2859</v>
      </c>
      <c r="C295" s="274">
        <v>6</v>
      </c>
    </row>
    <row r="296" spans="1:3" ht="15.6" x14ac:dyDescent="0.3">
      <c r="A296" s="273" t="s">
        <v>2860</v>
      </c>
      <c r="B296" s="273" t="s">
        <v>2861</v>
      </c>
      <c r="C296" s="274">
        <v>4</v>
      </c>
    </row>
    <row r="297" spans="1:3" ht="15.6" x14ac:dyDescent="0.3">
      <c r="A297" s="273" t="s">
        <v>2862</v>
      </c>
      <c r="B297" s="273" t="s">
        <v>2863</v>
      </c>
      <c r="C297" s="274">
        <v>5</v>
      </c>
    </row>
    <row r="298" spans="1:3" ht="15.6" x14ac:dyDescent="0.3">
      <c r="A298" s="273" t="s">
        <v>2864</v>
      </c>
      <c r="B298" s="273" t="s">
        <v>2865</v>
      </c>
      <c r="C298" s="274">
        <v>4</v>
      </c>
    </row>
    <row r="299" spans="1:3" ht="15.6" x14ac:dyDescent="0.3">
      <c r="A299" s="273" t="s">
        <v>2866</v>
      </c>
      <c r="B299" s="273" t="s">
        <v>2867</v>
      </c>
      <c r="C299" s="274">
        <v>6</v>
      </c>
    </row>
    <row r="300" spans="1:3" ht="15.6" x14ac:dyDescent="0.3">
      <c r="A300" s="278" t="s">
        <v>2868</v>
      </c>
      <c r="B300" s="273" t="s">
        <v>2869</v>
      </c>
      <c r="C300" s="274">
        <v>6</v>
      </c>
    </row>
    <row r="301" spans="1:3" ht="15.6" x14ac:dyDescent="0.3">
      <c r="A301" s="278" t="s">
        <v>2870</v>
      </c>
      <c r="B301" s="273" t="s">
        <v>2871</v>
      </c>
      <c r="C301" s="274">
        <v>4</v>
      </c>
    </row>
    <row r="302" spans="1:3" ht="15.6" x14ac:dyDescent="0.3">
      <c r="A302" s="278" t="s">
        <v>2872</v>
      </c>
      <c r="B302" s="273" t="s">
        <v>2873</v>
      </c>
      <c r="C302" s="274">
        <v>6</v>
      </c>
    </row>
    <row r="303" spans="1:3" ht="15.6" x14ac:dyDescent="0.3">
      <c r="A303" s="278" t="s">
        <v>2874</v>
      </c>
      <c r="B303" s="273" t="s">
        <v>2875</v>
      </c>
      <c r="C303" s="274">
        <v>3</v>
      </c>
    </row>
    <row r="304" spans="1:3" ht="15.6" x14ac:dyDescent="0.3">
      <c r="A304" s="278" t="s">
        <v>2876</v>
      </c>
      <c r="B304" s="273" t="s">
        <v>2990</v>
      </c>
      <c r="C304" s="274">
        <v>5</v>
      </c>
    </row>
    <row r="305" spans="1:3" ht="15.6" x14ac:dyDescent="0.3">
      <c r="A305" s="278" t="s">
        <v>2877</v>
      </c>
      <c r="B305" s="273" t="s">
        <v>2878</v>
      </c>
      <c r="C305" s="274">
        <v>4</v>
      </c>
    </row>
    <row r="306" spans="1:3" ht="15.6" x14ac:dyDescent="0.3">
      <c r="A306" s="278" t="s">
        <v>2879</v>
      </c>
      <c r="B306" s="273" t="s">
        <v>2880</v>
      </c>
      <c r="C306" s="274">
        <v>3</v>
      </c>
    </row>
    <row r="307" spans="1:3" ht="15.6" x14ac:dyDescent="0.3">
      <c r="A307" s="278" t="s">
        <v>2881</v>
      </c>
      <c r="B307" s="273" t="s">
        <v>2882</v>
      </c>
      <c r="C307" s="274">
        <v>4</v>
      </c>
    </row>
    <row r="308" spans="1:3" ht="15.6" x14ac:dyDescent="0.3">
      <c r="A308" s="278" t="s">
        <v>2883</v>
      </c>
      <c r="B308" s="273" t="s">
        <v>2884</v>
      </c>
      <c r="C308" s="274">
        <v>5</v>
      </c>
    </row>
    <row r="309" spans="1:3" ht="15.6" x14ac:dyDescent="0.3">
      <c r="A309" s="278" t="s">
        <v>2885</v>
      </c>
      <c r="B309" s="273" t="s">
        <v>2886</v>
      </c>
      <c r="C309" s="274">
        <v>4</v>
      </c>
    </row>
    <row r="310" spans="1:3" ht="15.6" x14ac:dyDescent="0.3">
      <c r="A310" s="278" t="s">
        <v>2887</v>
      </c>
      <c r="B310" s="273" t="s">
        <v>2991</v>
      </c>
      <c r="C310" s="274">
        <v>5</v>
      </c>
    </row>
    <row r="311" spans="1:3" ht="15.6" x14ac:dyDescent="0.3">
      <c r="A311" s="278" t="s">
        <v>2888</v>
      </c>
      <c r="B311" s="273" t="s">
        <v>2889</v>
      </c>
      <c r="C311" s="274">
        <v>4</v>
      </c>
    </row>
    <row r="312" spans="1:3" ht="15.6" x14ac:dyDescent="0.3">
      <c r="A312" s="278" t="s">
        <v>2890</v>
      </c>
      <c r="B312" s="273" t="s">
        <v>2891</v>
      </c>
      <c r="C312" s="274">
        <v>4</v>
      </c>
    </row>
    <row r="313" spans="1:3" ht="15.6" x14ac:dyDescent="0.3">
      <c r="A313" s="273" t="s">
        <v>2892</v>
      </c>
      <c r="B313" s="273" t="s">
        <v>2893</v>
      </c>
      <c r="C313" s="274">
        <v>5</v>
      </c>
    </row>
    <row r="314" spans="1:3" ht="31.2" x14ac:dyDescent="0.3">
      <c r="A314" s="273" t="s">
        <v>2894</v>
      </c>
      <c r="B314" s="273" t="s">
        <v>2895</v>
      </c>
      <c r="C314" s="274">
        <v>6</v>
      </c>
    </row>
    <row r="315" spans="1:3" ht="15.6" x14ac:dyDescent="0.3">
      <c r="A315" s="273" t="s">
        <v>2896</v>
      </c>
      <c r="B315" s="273" t="s">
        <v>2897</v>
      </c>
      <c r="C315" s="274">
        <v>5</v>
      </c>
    </row>
    <row r="316" spans="1:3" ht="15.6" x14ac:dyDescent="0.3">
      <c r="A316" s="273" t="s">
        <v>2898</v>
      </c>
      <c r="B316" s="273" t="s">
        <v>2899</v>
      </c>
      <c r="C316" s="274">
        <v>5</v>
      </c>
    </row>
    <row r="317" spans="1:3" ht="15.6" x14ac:dyDescent="0.3">
      <c r="A317" s="273" t="s">
        <v>2900</v>
      </c>
      <c r="B317" s="273" t="s">
        <v>2901</v>
      </c>
      <c r="C317" s="274">
        <v>6</v>
      </c>
    </row>
    <row r="318" spans="1:3" ht="15.6" x14ac:dyDescent="0.3">
      <c r="A318" s="273" t="s">
        <v>2902</v>
      </c>
      <c r="B318" s="273" t="s">
        <v>2903</v>
      </c>
      <c r="C318" s="274">
        <v>6</v>
      </c>
    </row>
    <row r="319" spans="1:3" ht="15.6" x14ac:dyDescent="0.3">
      <c r="A319" s="273" t="s">
        <v>2253</v>
      </c>
      <c r="B319" s="273" t="s">
        <v>2904</v>
      </c>
      <c r="C319" s="274">
        <v>5</v>
      </c>
    </row>
    <row r="320" spans="1:3" ht="15.6" x14ac:dyDescent="0.3">
      <c r="A320" s="273" t="s">
        <v>2905</v>
      </c>
      <c r="B320" s="273" t="s">
        <v>2906</v>
      </c>
      <c r="C320" s="274">
        <v>5</v>
      </c>
    </row>
    <row r="321" spans="1:3" ht="15.6" x14ac:dyDescent="0.3">
      <c r="A321" s="273" t="s">
        <v>2907</v>
      </c>
      <c r="B321" s="273" t="s">
        <v>2908</v>
      </c>
      <c r="C321" s="274">
        <v>6</v>
      </c>
    </row>
    <row r="322" spans="1:3" ht="15.6" x14ac:dyDescent="0.3">
      <c r="A322" s="273" t="s">
        <v>2254</v>
      </c>
      <c r="B322" s="273" t="s">
        <v>2909</v>
      </c>
      <c r="C322" s="274">
        <v>4</v>
      </c>
    </row>
    <row r="323" spans="1:3" ht="15.6" x14ac:dyDescent="0.3">
      <c r="A323" s="273" t="s">
        <v>2910</v>
      </c>
      <c r="B323" s="273" t="s">
        <v>2911</v>
      </c>
      <c r="C323" s="274">
        <v>5</v>
      </c>
    </row>
    <row r="324" spans="1:3" ht="15.6" x14ac:dyDescent="0.3">
      <c r="A324" s="273" t="s">
        <v>2912</v>
      </c>
      <c r="B324" s="273" t="s">
        <v>2913</v>
      </c>
      <c r="C324" s="274">
        <v>4</v>
      </c>
    </row>
    <row r="325" spans="1:3" ht="15.6" x14ac:dyDescent="0.3">
      <c r="A325" s="273" t="s">
        <v>2914</v>
      </c>
      <c r="B325" s="273" t="s">
        <v>2915</v>
      </c>
      <c r="C325" s="274">
        <v>3</v>
      </c>
    </row>
    <row r="326" spans="1:3" ht="15.6" x14ac:dyDescent="0.3">
      <c r="A326" s="273" t="s">
        <v>2916</v>
      </c>
      <c r="B326" s="273" t="s">
        <v>2917</v>
      </c>
      <c r="C326" s="274">
        <v>2</v>
      </c>
    </row>
    <row r="327" spans="1:3" ht="31.2" x14ac:dyDescent="0.3">
      <c r="A327" s="273" t="s">
        <v>2918</v>
      </c>
      <c r="B327" s="273" t="s">
        <v>2919</v>
      </c>
      <c r="C327" s="274">
        <v>3</v>
      </c>
    </row>
    <row r="328" spans="1:3" ht="15.6" x14ac:dyDescent="0.3">
      <c r="A328" s="273" t="s">
        <v>2920</v>
      </c>
      <c r="B328" s="273" t="s">
        <v>2330</v>
      </c>
      <c r="C328" s="274">
        <v>4</v>
      </c>
    </row>
    <row r="329" spans="1:3" ht="15.6" x14ac:dyDescent="0.3">
      <c r="A329" s="273" t="s">
        <v>2921</v>
      </c>
      <c r="B329" s="273" t="s">
        <v>2922</v>
      </c>
      <c r="C329" s="274">
        <v>6</v>
      </c>
    </row>
    <row r="330" spans="1:3" ht="15.6" x14ac:dyDescent="0.3">
      <c r="A330" s="273" t="s">
        <v>2923</v>
      </c>
      <c r="B330" s="273" t="s">
        <v>2924</v>
      </c>
      <c r="C330" s="274">
        <v>6</v>
      </c>
    </row>
    <row r="331" spans="1:3" ht="15.6" x14ac:dyDescent="0.3">
      <c r="A331" s="273" t="s">
        <v>2925</v>
      </c>
      <c r="B331" s="273" t="s">
        <v>2926</v>
      </c>
      <c r="C331" s="274">
        <v>7</v>
      </c>
    </row>
    <row r="332" spans="1:3" ht="15.6" x14ac:dyDescent="0.3">
      <c r="A332" s="273" t="s">
        <v>2927</v>
      </c>
      <c r="B332" s="273" t="s">
        <v>2992</v>
      </c>
      <c r="C332" s="274"/>
    </row>
    <row r="333" spans="1:3" ht="15.6" x14ac:dyDescent="0.3">
      <c r="A333" s="273" t="s">
        <v>2928</v>
      </c>
      <c r="B333" s="273" t="s">
        <v>2992</v>
      </c>
      <c r="C333" s="276"/>
    </row>
    <row r="334" spans="1:3" ht="15.6" x14ac:dyDescent="0.3">
      <c r="A334" s="273" t="s">
        <v>2929</v>
      </c>
      <c r="B334" s="273" t="s">
        <v>2930</v>
      </c>
      <c r="C334" s="276">
        <v>5</v>
      </c>
    </row>
    <row r="335" spans="1:3" ht="15.6" x14ac:dyDescent="0.3">
      <c r="A335" s="273" t="s">
        <v>2931</v>
      </c>
      <c r="B335" s="273" t="s">
        <v>2932</v>
      </c>
      <c r="C335" s="274">
        <v>4</v>
      </c>
    </row>
    <row r="336" spans="1:3" ht="15.6" x14ac:dyDescent="0.3">
      <c r="A336" s="273" t="s">
        <v>2933</v>
      </c>
      <c r="B336" s="278" t="s">
        <v>2934</v>
      </c>
      <c r="C336" s="279">
        <v>4</v>
      </c>
    </row>
    <row r="337" spans="1:3" ht="15.6" x14ac:dyDescent="0.3">
      <c r="A337" s="273" t="s">
        <v>2935</v>
      </c>
      <c r="B337" s="278" t="s">
        <v>2936</v>
      </c>
      <c r="C337" s="274">
        <v>2</v>
      </c>
    </row>
    <row r="338" spans="1:3" ht="15.6" x14ac:dyDescent="0.3">
      <c r="A338" s="273" t="s">
        <v>2937</v>
      </c>
      <c r="B338" s="273" t="s">
        <v>2938</v>
      </c>
      <c r="C338" s="276">
        <v>4</v>
      </c>
    </row>
    <row r="339" spans="1:3" ht="31.2" x14ac:dyDescent="0.3">
      <c r="A339" s="273" t="s">
        <v>2939</v>
      </c>
      <c r="B339" s="273" t="s">
        <v>2940</v>
      </c>
      <c r="C339" s="276">
        <v>4</v>
      </c>
    </row>
    <row r="340" spans="1:3" ht="15.6" x14ac:dyDescent="0.3">
      <c r="A340" s="273" t="s">
        <v>2941</v>
      </c>
      <c r="B340" s="273" t="s">
        <v>2942</v>
      </c>
      <c r="C340" s="274">
        <v>5</v>
      </c>
    </row>
    <row r="341" spans="1:3" ht="15.6" x14ac:dyDescent="0.3">
      <c r="A341" s="273" t="s">
        <v>2943</v>
      </c>
      <c r="B341" s="273" t="s">
        <v>2944</v>
      </c>
      <c r="C341" s="274">
        <v>2</v>
      </c>
    </row>
    <row r="342" spans="1:3" ht="15.6" x14ac:dyDescent="0.3">
      <c r="A342" s="273" t="s">
        <v>2945</v>
      </c>
      <c r="B342" s="273" t="s">
        <v>2946</v>
      </c>
      <c r="C342" s="274">
        <v>4</v>
      </c>
    </row>
    <row r="343" spans="1:3" ht="15.6" x14ac:dyDescent="0.3">
      <c r="A343" s="273" t="s">
        <v>2947</v>
      </c>
      <c r="B343" s="273" t="s">
        <v>2948</v>
      </c>
      <c r="C343" s="274">
        <v>4</v>
      </c>
    </row>
    <row r="344" spans="1:3" ht="15.6" x14ac:dyDescent="0.3">
      <c r="A344" s="273" t="s">
        <v>2949</v>
      </c>
      <c r="B344" s="273" t="s">
        <v>2950</v>
      </c>
      <c r="C344" s="274">
        <v>5</v>
      </c>
    </row>
    <row r="345" spans="1:3" ht="15.6" x14ac:dyDescent="0.3">
      <c r="A345" s="273" t="s">
        <v>2951</v>
      </c>
      <c r="B345" s="273" t="s">
        <v>2952</v>
      </c>
      <c r="C345" s="274">
        <v>7</v>
      </c>
    </row>
    <row r="346" spans="1:3" ht="15.6" x14ac:dyDescent="0.3">
      <c r="A346" s="273" t="s">
        <v>2953</v>
      </c>
      <c r="B346" s="273" t="s">
        <v>2954</v>
      </c>
      <c r="C346" s="274">
        <v>3</v>
      </c>
    </row>
    <row r="347" spans="1:3" ht="15.6" x14ac:dyDescent="0.3">
      <c r="A347" s="273" t="s">
        <v>2955</v>
      </c>
      <c r="B347" s="273" t="s">
        <v>2956</v>
      </c>
      <c r="C347" s="274">
        <v>4</v>
      </c>
    </row>
    <row r="348" spans="1:3" ht="15.6" x14ac:dyDescent="0.3">
      <c r="A348" s="273" t="s">
        <v>2957</v>
      </c>
      <c r="B348" s="273" t="s">
        <v>2958</v>
      </c>
      <c r="C348" s="274">
        <v>4</v>
      </c>
    </row>
    <row r="349" spans="1:3" ht="31.2" x14ac:dyDescent="0.3">
      <c r="A349" s="273" t="s">
        <v>2959</v>
      </c>
      <c r="B349" s="273" t="s">
        <v>2960</v>
      </c>
      <c r="C349" s="274">
        <v>4</v>
      </c>
    </row>
    <row r="350" spans="1:3" ht="15.6" x14ac:dyDescent="0.3">
      <c r="A350" s="273" t="s">
        <v>2961</v>
      </c>
      <c r="B350" s="273" t="s">
        <v>2962</v>
      </c>
      <c r="C350" s="274">
        <v>5</v>
      </c>
    </row>
    <row r="351" spans="1:3" ht="15.6" x14ac:dyDescent="0.3">
      <c r="A351" s="273" t="s">
        <v>2963</v>
      </c>
      <c r="B351" s="273" t="s">
        <v>2964</v>
      </c>
      <c r="C351" s="274">
        <v>4</v>
      </c>
    </row>
    <row r="352" spans="1:3" ht="15.6" x14ac:dyDescent="0.3">
      <c r="A352" s="273" t="s">
        <v>2965</v>
      </c>
      <c r="B352" s="273" t="s">
        <v>2330</v>
      </c>
      <c r="C352" s="274">
        <v>1</v>
      </c>
    </row>
    <row r="353" spans="1:3" ht="15.6" x14ac:dyDescent="0.3">
      <c r="A353" s="273" t="s">
        <v>2966</v>
      </c>
      <c r="B353" s="273" t="s">
        <v>2967</v>
      </c>
      <c r="C353" s="274">
        <v>4</v>
      </c>
    </row>
    <row r="354" spans="1:3" ht="15.6" x14ac:dyDescent="0.3">
      <c r="A354" s="273" t="s">
        <v>2968</v>
      </c>
      <c r="B354" s="273" t="s">
        <v>2969</v>
      </c>
      <c r="C354" s="274">
        <v>1</v>
      </c>
    </row>
    <row r="355" spans="1:3" ht="15.6" x14ac:dyDescent="0.3">
      <c r="A355" s="273" t="s">
        <v>2970</v>
      </c>
      <c r="B355" s="273" t="s">
        <v>2971</v>
      </c>
      <c r="C355" s="274">
        <v>4</v>
      </c>
    </row>
    <row r="356" spans="1:3" ht="15.6" x14ac:dyDescent="0.3">
      <c r="A356" s="273" t="s">
        <v>2972</v>
      </c>
      <c r="B356" s="273" t="s">
        <v>2973</v>
      </c>
      <c r="C356" s="274">
        <v>3</v>
      </c>
    </row>
    <row r="357" spans="1:3" ht="15.6" x14ac:dyDescent="0.3">
      <c r="A357" s="273" t="s">
        <v>2974</v>
      </c>
      <c r="B357" s="273" t="s">
        <v>2975</v>
      </c>
      <c r="C357" s="274">
        <v>5</v>
      </c>
    </row>
    <row r="358" spans="1:3" ht="15.6" x14ac:dyDescent="0.3">
      <c r="A358" s="273" t="s">
        <v>2976</v>
      </c>
      <c r="B358" s="273" t="s">
        <v>2977</v>
      </c>
      <c r="C358" s="274">
        <v>4</v>
      </c>
    </row>
    <row r="359" spans="1:3" ht="15.6" x14ac:dyDescent="0.3">
      <c r="A359" s="273" t="s">
        <v>2978</v>
      </c>
      <c r="B359" s="273" t="s">
        <v>2979</v>
      </c>
      <c r="C359" s="274">
        <v>4</v>
      </c>
    </row>
    <row r="360" spans="1:3" ht="15.6" x14ac:dyDescent="0.3">
      <c r="A360" s="273" t="s">
        <v>2980</v>
      </c>
      <c r="B360" s="273" t="s">
        <v>2981</v>
      </c>
      <c r="C360" s="274">
        <v>5</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vt:lpstr>
      <vt:lpstr>Results</vt:lpstr>
      <vt:lpstr>Instructions</vt:lpstr>
      <vt:lpstr>Gen Test Cases</vt:lpstr>
      <vt:lpstr>OL5 Test Cases</vt:lpstr>
      <vt:lpstr>OL6 Test Cases</vt:lpstr>
      <vt:lpstr>Change Log</vt:lpstr>
      <vt:lpstr>Appendix</vt:lpstr>
      <vt:lpstr>Issue Code 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Booz Allen Hamilton</dc:creator>
  <cp:lastModifiedBy>Sinay, Corey [USA]</cp:lastModifiedBy>
  <dcterms:created xsi:type="dcterms:W3CDTF">2014-11-17T05:09:03Z</dcterms:created>
  <dcterms:modified xsi:type="dcterms:W3CDTF">2016-03-25T19:48:00Z</dcterms:modified>
</cp:coreProperties>
</file>