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mc:AlternateContent xmlns:mc="http://schemas.openxmlformats.org/markup-compatibility/2006">
    <mc:Choice Requires="x15">
      <x15ac:absPath xmlns:x15ac="http://schemas.microsoft.com/office/spreadsheetml/2010/11/ac" url="C:\Users\570594\Desktop\SAFEGUARD\Correction package from IRS 03312020\Unix-Linux\"/>
    </mc:Choice>
  </mc:AlternateContent>
  <xr:revisionPtr revIDLastSave="0" documentId="13_ncr:1_{1F3CF77A-C66C-4EBA-8636-508D12DC84A3}" xr6:coauthVersionLast="45" xr6:coauthVersionMax="45" xr10:uidLastSave="{00000000-0000-0000-0000-000000000000}"/>
  <bookViews>
    <workbookView xWindow="-120" yWindow="-120" windowWidth="29040" windowHeight="15840" tabRatio="761" xr2:uid="{00000000-000D-0000-FFFF-FFFF00000000}"/>
  </bookViews>
  <sheets>
    <sheet name="Dashboard" sheetId="5" r:id="rId1"/>
    <sheet name="Results" sheetId="4" r:id="rId2"/>
    <sheet name="Instructions" sheetId="6" r:id="rId3"/>
    <sheet name="Gen Test Cases" sheetId="9" r:id="rId4"/>
    <sheet name="SUSE11 Test Cases" sheetId="2" r:id="rId5"/>
    <sheet name="SUSE12 Test Cases" sheetId="14" r:id="rId6"/>
    <sheet name="Change Log" sheetId="7" r:id="rId7"/>
    <sheet name="Appendix" sheetId="8" r:id="rId8"/>
    <sheet name="Issue Code Table" sheetId="13" r:id="rId9"/>
  </sheets>
  <definedNames>
    <definedName name="_xlnm._FilterDatabase" localSheetId="7" hidden="1">Appendix!#REF!</definedName>
    <definedName name="_xlnm._FilterDatabase" localSheetId="3" hidden="1">'Gen Test Cases'!$A$2:$M$10</definedName>
    <definedName name="_xlnm._FilterDatabase" localSheetId="4" hidden="1">'SUSE11 Test Cases'!$A$2:$AB$188</definedName>
    <definedName name="_xlnm._FilterDatabase" localSheetId="5" hidden="1">'SUSE12 Test Cases'!$A$2:$AB$188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4" i="14" l="1"/>
  <c r="AA5" i="14"/>
  <c r="AA6" i="14"/>
  <c r="AA7" i="14"/>
  <c r="AA8" i="14"/>
  <c r="AA9" i="14"/>
  <c r="AA10" i="14"/>
  <c r="AA11" i="14"/>
  <c r="AA12" i="14"/>
  <c r="AA13" i="14"/>
  <c r="AA14" i="14"/>
  <c r="AA15" i="14"/>
  <c r="AA16" i="14"/>
  <c r="AA17" i="14"/>
  <c r="AA18" i="14"/>
  <c r="AA19" i="14"/>
  <c r="AA20" i="14"/>
  <c r="AA21" i="14"/>
  <c r="AA22" i="14"/>
  <c r="AA23" i="14"/>
  <c r="AA24" i="14"/>
  <c r="AA25" i="14"/>
  <c r="AA26" i="14"/>
  <c r="AA27" i="14"/>
  <c r="AA28" i="14"/>
  <c r="AA29" i="14"/>
  <c r="AA30" i="14"/>
  <c r="AA31" i="14"/>
  <c r="AA32" i="14"/>
  <c r="AA33" i="14"/>
  <c r="AA34" i="14"/>
  <c r="AA35" i="14"/>
  <c r="AA36" i="14"/>
  <c r="AA37" i="14"/>
  <c r="AA38" i="14"/>
  <c r="AA39" i="14"/>
  <c r="AA40" i="14"/>
  <c r="AA41" i="14"/>
  <c r="AA42" i="14"/>
  <c r="AA43" i="14"/>
  <c r="AA44" i="14"/>
  <c r="AA45" i="14"/>
  <c r="AA46" i="14"/>
  <c r="AA47" i="14"/>
  <c r="AA48" i="14"/>
  <c r="AA49" i="14"/>
  <c r="AA50" i="14"/>
  <c r="AA51" i="14"/>
  <c r="AA52" i="14"/>
  <c r="AA53" i="14"/>
  <c r="AA54" i="14"/>
  <c r="AA55" i="14"/>
  <c r="AA56" i="14"/>
  <c r="AA57" i="14"/>
  <c r="AA58" i="14"/>
  <c r="AA59" i="14"/>
  <c r="AA60" i="14"/>
  <c r="AA61" i="14"/>
  <c r="AA62" i="14"/>
  <c r="AA63" i="14"/>
  <c r="AA64" i="14"/>
  <c r="AA65" i="14"/>
  <c r="AA66" i="14"/>
  <c r="AA67" i="14"/>
  <c r="AA68" i="14"/>
  <c r="AA69" i="14"/>
  <c r="AA70" i="14"/>
  <c r="AA71" i="14"/>
  <c r="AA72" i="14"/>
  <c r="AA73" i="14"/>
  <c r="AA74" i="14"/>
  <c r="AA75" i="14"/>
  <c r="AA76" i="14"/>
  <c r="AA77" i="14"/>
  <c r="AA78" i="14"/>
  <c r="AA79" i="14"/>
  <c r="AA80" i="14"/>
  <c r="AA81" i="14"/>
  <c r="AA82" i="14"/>
  <c r="AA83" i="14"/>
  <c r="AA84" i="14"/>
  <c r="AA85" i="14"/>
  <c r="AA86" i="14"/>
  <c r="AA87" i="14"/>
  <c r="AA88" i="14"/>
  <c r="AA89" i="14"/>
  <c r="AA90" i="14"/>
  <c r="AA91" i="14"/>
  <c r="AA92" i="14"/>
  <c r="AA93" i="14"/>
  <c r="AA94" i="14"/>
  <c r="AA95" i="14"/>
  <c r="AA96" i="14"/>
  <c r="AA97" i="14"/>
  <c r="AA98" i="14"/>
  <c r="AA99" i="14"/>
  <c r="AA100" i="14"/>
  <c r="AA101" i="14"/>
  <c r="AA102" i="14"/>
  <c r="AA103" i="14"/>
  <c r="AA104" i="14"/>
  <c r="AA105" i="14"/>
  <c r="AA106" i="14"/>
  <c r="AA107" i="14"/>
  <c r="AA108" i="14"/>
  <c r="AA109" i="14"/>
  <c r="AA110" i="14"/>
  <c r="AA111" i="14"/>
  <c r="AA112" i="14"/>
  <c r="AA113" i="14"/>
  <c r="AA114" i="14"/>
  <c r="AA115" i="14"/>
  <c r="AA116" i="14"/>
  <c r="AA117" i="14"/>
  <c r="AA118" i="14"/>
  <c r="AA119" i="14"/>
  <c r="AA120" i="14"/>
  <c r="AA121" i="14"/>
  <c r="AA122" i="14"/>
  <c r="AA123" i="14"/>
  <c r="AA124" i="14"/>
  <c r="AA125" i="14"/>
  <c r="AA126" i="14"/>
  <c r="AA127" i="14"/>
  <c r="AA128" i="14"/>
  <c r="AA129" i="14"/>
  <c r="AA130" i="14"/>
  <c r="AA131" i="14"/>
  <c r="AA132" i="14"/>
  <c r="AA133" i="14"/>
  <c r="AA134" i="14"/>
  <c r="AA135" i="14"/>
  <c r="AA136" i="14"/>
  <c r="AA137" i="14"/>
  <c r="AA138" i="14"/>
  <c r="AA139" i="14"/>
  <c r="AA140" i="14"/>
  <c r="AA141" i="14"/>
  <c r="AA142" i="14"/>
  <c r="AA143" i="14"/>
  <c r="AA144" i="14"/>
  <c r="AA145" i="14"/>
  <c r="AA146" i="14"/>
  <c r="AA147" i="14"/>
  <c r="AA148" i="14"/>
  <c r="AA149" i="14"/>
  <c r="AA150" i="14"/>
  <c r="AA151" i="14"/>
  <c r="AA152" i="14"/>
  <c r="AA153" i="14"/>
  <c r="AA154" i="14"/>
  <c r="AA155" i="14"/>
  <c r="AA156" i="14"/>
  <c r="AA157" i="14"/>
  <c r="AA158" i="14"/>
  <c r="AA159" i="14"/>
  <c r="AA160" i="14"/>
  <c r="AA161" i="14"/>
  <c r="AA162" i="14"/>
  <c r="AA163" i="14"/>
  <c r="AA164" i="14"/>
  <c r="AA165" i="14"/>
  <c r="AA166" i="14"/>
  <c r="AA167" i="14"/>
  <c r="AA168" i="14"/>
  <c r="AA169" i="14"/>
  <c r="AA170" i="14"/>
  <c r="AA171" i="14"/>
  <c r="AA172" i="14"/>
  <c r="AA173" i="14"/>
  <c r="AA174" i="14"/>
  <c r="AA175" i="14"/>
  <c r="AA176" i="14"/>
  <c r="AA177" i="14"/>
  <c r="AA178" i="14"/>
  <c r="AA179" i="14"/>
  <c r="AA180" i="14"/>
  <c r="AA181" i="14"/>
  <c r="AA182" i="14"/>
  <c r="AA183" i="14"/>
  <c r="AA184" i="14"/>
  <c r="AA185" i="14"/>
  <c r="AA186" i="14"/>
  <c r="AA187" i="14"/>
  <c r="AA3" i="14" l="1"/>
  <c r="B12" i="4"/>
  <c r="M12" i="4"/>
  <c r="D12" i="4"/>
  <c r="AA4" i="2"/>
  <c r="AA5" i="2"/>
  <c r="AA6" i="2"/>
  <c r="AA7" i="2"/>
  <c r="AA8" i="2"/>
  <c r="AA9" i="2"/>
  <c r="AA10" i="2"/>
  <c r="AA11" i="2"/>
  <c r="AA12" i="2"/>
  <c r="AA13" i="2"/>
  <c r="AA14" i="2"/>
  <c r="AA15" i="2"/>
  <c r="AA16" i="2"/>
  <c r="AA17" i="2"/>
  <c r="AA18" i="2"/>
  <c r="AA19" i="2"/>
  <c r="AA20" i="2"/>
  <c r="AA21" i="2"/>
  <c r="AA22" i="2"/>
  <c r="AA23" i="2"/>
  <c r="AA24" i="2"/>
  <c r="AA25" i="2"/>
  <c r="AA26" i="2"/>
  <c r="AA27" i="2"/>
  <c r="AA28" i="2"/>
  <c r="AA29" i="2"/>
  <c r="AA30" i="2"/>
  <c r="AA31" i="2"/>
  <c r="AA32" i="2"/>
  <c r="AA33" i="2"/>
  <c r="AA34" i="2"/>
  <c r="AA35" i="2"/>
  <c r="AA36" i="2"/>
  <c r="AA37" i="2"/>
  <c r="AA38" i="2"/>
  <c r="AA39" i="2"/>
  <c r="AA40" i="2"/>
  <c r="AA41" i="2"/>
  <c r="AA42" i="2"/>
  <c r="AA43" i="2"/>
  <c r="AA44" i="2"/>
  <c r="AA45" i="2"/>
  <c r="AA46" i="2"/>
  <c r="AA47" i="2"/>
  <c r="AA48" i="2"/>
  <c r="AA49" i="2"/>
  <c r="AA50" i="2"/>
  <c r="AA51" i="2"/>
  <c r="AA52" i="2"/>
  <c r="AA53" i="2"/>
  <c r="AA54" i="2"/>
  <c r="AA55" i="2"/>
  <c r="AA56" i="2"/>
  <c r="AA57" i="2"/>
  <c r="AA58" i="2"/>
  <c r="AA59" i="2"/>
  <c r="AA60" i="2"/>
  <c r="AA61" i="2"/>
  <c r="AA62" i="2"/>
  <c r="AA63" i="2"/>
  <c r="AA64" i="2"/>
  <c r="AA65" i="2"/>
  <c r="AA66" i="2"/>
  <c r="AA67" i="2"/>
  <c r="AA68" i="2"/>
  <c r="AA69" i="2"/>
  <c r="AA70" i="2"/>
  <c r="AA71" i="2"/>
  <c r="AA72" i="2"/>
  <c r="AA73" i="2"/>
  <c r="AA74" i="2"/>
  <c r="AA75" i="2"/>
  <c r="AA76" i="2"/>
  <c r="AA77" i="2"/>
  <c r="AA78" i="2"/>
  <c r="AA79" i="2"/>
  <c r="AA80" i="2"/>
  <c r="AA81" i="2"/>
  <c r="AA82" i="2"/>
  <c r="AA83" i="2"/>
  <c r="AA84" i="2"/>
  <c r="AA85" i="2"/>
  <c r="AA86" i="2"/>
  <c r="AA87" i="2"/>
  <c r="AA88" i="2"/>
  <c r="AA89" i="2"/>
  <c r="AA90" i="2"/>
  <c r="AA91" i="2"/>
  <c r="AA92" i="2"/>
  <c r="AA93" i="2"/>
  <c r="AA94" i="2"/>
  <c r="AA95" i="2"/>
  <c r="AA96" i="2"/>
  <c r="AA97" i="2"/>
  <c r="AA98" i="2"/>
  <c r="AA99" i="2"/>
  <c r="AA100" i="2"/>
  <c r="AA101" i="2"/>
  <c r="AA102" i="2"/>
  <c r="AA103" i="2"/>
  <c r="AA104" i="2"/>
  <c r="AA105" i="2"/>
  <c r="AA106" i="2"/>
  <c r="AA107" i="2"/>
  <c r="AA108" i="2"/>
  <c r="AA109" i="2"/>
  <c r="AA110" i="2"/>
  <c r="AA111" i="2"/>
  <c r="AA112" i="2"/>
  <c r="AA113" i="2"/>
  <c r="AA114" i="2"/>
  <c r="AA115" i="2"/>
  <c r="AA116" i="2"/>
  <c r="AA117" i="2"/>
  <c r="AA118" i="2"/>
  <c r="AA119" i="2"/>
  <c r="AA120" i="2"/>
  <c r="AA121" i="2"/>
  <c r="AA122" i="2"/>
  <c r="AA123" i="2"/>
  <c r="AA124" i="2"/>
  <c r="AA125" i="2"/>
  <c r="AA126" i="2"/>
  <c r="AA127" i="2"/>
  <c r="AA128" i="2"/>
  <c r="AA129" i="2"/>
  <c r="AA130" i="2"/>
  <c r="AA131" i="2"/>
  <c r="AA132" i="2"/>
  <c r="AA133" i="2"/>
  <c r="AA134" i="2"/>
  <c r="AA135" i="2"/>
  <c r="AA136" i="2"/>
  <c r="AA137" i="2"/>
  <c r="AA138" i="2"/>
  <c r="AA139" i="2"/>
  <c r="AA140" i="2"/>
  <c r="AA141" i="2"/>
  <c r="AA142" i="2"/>
  <c r="AA143" i="2"/>
  <c r="AA144" i="2"/>
  <c r="C21" i="4" s="1"/>
  <c r="AA145" i="2"/>
  <c r="AA146" i="2"/>
  <c r="AA147" i="2"/>
  <c r="AA148" i="2"/>
  <c r="AA149" i="2"/>
  <c r="AA150" i="2"/>
  <c r="AA151" i="2"/>
  <c r="AA152" i="2"/>
  <c r="AA153" i="2"/>
  <c r="AA154" i="2"/>
  <c r="AA155" i="2"/>
  <c r="AA156" i="2"/>
  <c r="AA157" i="2"/>
  <c r="AA158" i="2"/>
  <c r="AA159" i="2"/>
  <c r="AA160" i="2"/>
  <c r="AA161" i="2"/>
  <c r="AA162" i="2"/>
  <c r="AA163" i="2"/>
  <c r="AA164" i="2"/>
  <c r="AA165" i="2"/>
  <c r="AA166" i="2"/>
  <c r="AA167" i="2"/>
  <c r="AA168" i="2"/>
  <c r="AA169" i="2"/>
  <c r="AA170" i="2"/>
  <c r="AA171" i="2"/>
  <c r="AA172" i="2"/>
  <c r="AA173" i="2"/>
  <c r="AA174" i="2"/>
  <c r="AA175" i="2"/>
  <c r="AA176" i="2"/>
  <c r="AA177" i="2"/>
  <c r="AA178" i="2"/>
  <c r="AA179" i="2"/>
  <c r="AA180" i="2"/>
  <c r="AA181" i="2"/>
  <c r="AA182" i="2"/>
  <c r="AA183" i="2"/>
  <c r="AA184" i="2"/>
  <c r="AA185" i="2"/>
  <c r="AA186" i="2"/>
  <c r="AA187" i="2"/>
  <c r="AA3" i="2"/>
  <c r="AA4" i="9"/>
  <c r="AA5" i="9"/>
  <c r="AA6" i="9"/>
  <c r="AA7" i="9"/>
  <c r="AA8" i="9"/>
  <c r="AA9" i="9"/>
  <c r="AA10" i="9"/>
  <c r="AA3" i="9"/>
  <c r="K39" i="4"/>
  <c r="K38" i="4"/>
  <c r="K35" i="4"/>
  <c r="K34" i="4"/>
  <c r="D30" i="4"/>
  <c r="O30" i="4"/>
  <c r="M30" i="4"/>
  <c r="N30" i="4" s="1"/>
  <c r="K21" i="4"/>
  <c r="K20" i="4"/>
  <c r="K17" i="4"/>
  <c r="K16" i="4"/>
  <c r="E30" i="4"/>
  <c r="C30" i="4"/>
  <c r="B30" i="4"/>
  <c r="C12" i="4"/>
  <c r="E12" i="4"/>
  <c r="O12" i="4"/>
  <c r="N12" i="4" s="1"/>
  <c r="J16" i="4" s="1"/>
  <c r="F30" i="4"/>
  <c r="J38" i="4" l="1"/>
  <c r="C41" i="4"/>
  <c r="C40" i="4"/>
  <c r="J34" i="4"/>
  <c r="E23" i="4"/>
  <c r="C36" i="4"/>
  <c r="C19" i="4"/>
  <c r="D20" i="4"/>
  <c r="I20" i="4" s="1"/>
  <c r="D34" i="4"/>
  <c r="I34" i="4" s="1"/>
  <c r="E41" i="4"/>
  <c r="J20" i="4"/>
  <c r="C16" i="4"/>
  <c r="F22" i="4"/>
  <c r="F17" i="4"/>
  <c r="E35" i="4"/>
  <c r="C39" i="4"/>
  <c r="D21" i="4"/>
  <c r="I21" i="4" s="1"/>
  <c r="C17" i="4"/>
  <c r="H17" i="4" s="1"/>
  <c r="E19" i="4"/>
  <c r="C20" i="4"/>
  <c r="C23" i="4"/>
  <c r="E20" i="4"/>
  <c r="C18" i="4"/>
  <c r="E22" i="4"/>
  <c r="F39" i="4"/>
  <c r="H39" i="4" s="1"/>
  <c r="D35" i="4"/>
  <c r="I35" i="4" s="1"/>
  <c r="F36" i="4"/>
  <c r="H36" i="4" s="1"/>
  <c r="E36" i="4"/>
  <c r="E38" i="4"/>
  <c r="D36" i="4"/>
  <c r="I36" i="4" s="1"/>
  <c r="C38" i="4"/>
  <c r="F41" i="4"/>
  <c r="H41" i="4" s="1"/>
  <c r="D19" i="4"/>
  <c r="I19" i="4" s="1"/>
  <c r="E16" i="4"/>
  <c r="F21" i="4"/>
  <c r="H21" i="4" s="1"/>
  <c r="F19" i="4"/>
  <c r="E17" i="4"/>
  <c r="D23" i="4"/>
  <c r="I23" i="4" s="1"/>
  <c r="F18" i="4"/>
  <c r="E18" i="4"/>
  <c r="D38" i="4"/>
  <c r="I38" i="4" s="1"/>
  <c r="F37" i="4"/>
  <c r="F38" i="4"/>
  <c r="F35" i="4"/>
  <c r="C34" i="4"/>
  <c r="E34" i="4"/>
  <c r="E39" i="4"/>
  <c r="H19" i="4"/>
  <c r="F16" i="4"/>
  <c r="H16" i="4" s="1"/>
  <c r="F23" i="4"/>
  <c r="H23" i="4" s="1"/>
  <c r="F20" i="4"/>
  <c r="H20" i="4" s="1"/>
  <c r="D18" i="4"/>
  <c r="I18" i="4" s="1"/>
  <c r="D17" i="4"/>
  <c r="I17" i="4" s="1"/>
  <c r="D22" i="4"/>
  <c r="I22" i="4" s="1"/>
  <c r="C22" i="4"/>
  <c r="D16" i="4"/>
  <c r="I16" i="4" s="1"/>
  <c r="E21" i="4"/>
  <c r="F40" i="4"/>
  <c r="H40" i="4" s="1"/>
  <c r="E37" i="4"/>
  <c r="F34" i="4"/>
  <c r="C35" i="4"/>
  <c r="H35" i="4" s="1"/>
  <c r="D37" i="4"/>
  <c r="I37" i="4" s="1"/>
  <c r="C37" i="4"/>
  <c r="H37" i="4" s="1"/>
  <c r="D41" i="4"/>
  <c r="I41" i="4" s="1"/>
  <c r="D39" i="4"/>
  <c r="I39" i="4" s="1"/>
  <c r="H22" i="4"/>
  <c r="F12" i="4"/>
  <c r="D40" i="4"/>
  <c r="I40" i="4" s="1"/>
  <c r="E40" i="4"/>
  <c r="H34" i="4" l="1"/>
  <c r="D42" i="4" s="1"/>
  <c r="G30" i="4" s="1"/>
  <c r="H38" i="4"/>
  <c r="H18" i="4"/>
  <c r="D24" i="4" s="1"/>
  <c r="G12" i="4" s="1"/>
</calcChain>
</file>

<file path=xl/sharedStrings.xml><?xml version="1.0" encoding="utf-8"?>
<sst xmlns="http://schemas.openxmlformats.org/spreadsheetml/2006/main" count="7996" uniqueCount="3694">
  <si>
    <t>Internal Revenue Service</t>
  </si>
  <si>
    <t>Office of Safeguards</t>
  </si>
  <si>
    <t xml:space="preserve"> ▪ SCSEM Subject: SUSE Linux Enterprise Server 11, 12</t>
  </si>
  <si>
    <t xml:space="preserve"> ▪ SCSEM Version: 3.1</t>
  </si>
  <si>
    <t xml:space="preserve"> ▪ SCSEM Release Date: September 30, 2020</t>
  </si>
  <si>
    <t>NOTICE:</t>
  </si>
  <si>
    <t>The IRS strongly recommends agencies test all Safeguard Computer Security Evaluation Matrix (SCSEM) settings in a development or test</t>
  </si>
  <si>
    <t>environment prior to deployment in production.   In some cases a security setting may impact a system’s functionality and usability. Consequently,</t>
  </si>
  <si>
    <t>it is important to perform testing to determine the impact on system security, functionality, and usability. Ideally, the test system configuration</t>
  </si>
  <si>
    <t>should match the production system configuration.  Prior to making changes to the production system, agencies should back up all critical data</t>
  </si>
  <si>
    <t>files on the system and if possible, make a full backup of the system to ensure it can be restored to its pre-SCSEM state if necessary.</t>
  </si>
  <si>
    <t>General Testing Information</t>
  </si>
  <si>
    <t>Agency Name:</t>
  </si>
  <si>
    <t>Agency Code:</t>
  </si>
  <si>
    <t>Test Location:</t>
  </si>
  <si>
    <t>Test Date:</t>
  </si>
  <si>
    <t>Closing Date:</t>
  </si>
  <si>
    <t>Shared Agencies:</t>
  </si>
  <si>
    <t>Name of Tester:</t>
  </si>
  <si>
    <t>Device Name:</t>
  </si>
  <si>
    <t>OS/App Version:</t>
  </si>
  <si>
    <t>Network Location:</t>
  </si>
  <si>
    <t xml:space="preserve">Device Function: </t>
  </si>
  <si>
    <t>Agency Representatives and Contact Information</t>
  </si>
  <si>
    <t>Name:</t>
  </si>
  <si>
    <t>Org:</t>
  </si>
  <si>
    <t>Title:</t>
  </si>
  <si>
    <t>Phone:</t>
  </si>
  <si>
    <t>E-mail:</t>
  </si>
  <si>
    <t>This SCSEM was designed to comply with Section 508 of the Rehabilitation Act</t>
  </si>
  <si>
    <t>Please submit SCSEM feedback and suggestions to SafeguardReports@IRS.gov</t>
  </si>
  <si>
    <t>Obtain SCSEM updates online at http://www.irs.gov/uac/Safeguards-Program</t>
  </si>
  <si>
    <t>Internal</t>
  </si>
  <si>
    <t>External</t>
  </si>
  <si>
    <t>Stand-alone</t>
  </si>
  <si>
    <t>Testing Results</t>
  </si>
  <si>
    <t>INSTRUCTIONS:</t>
  </si>
  <si>
    <t>Sections below are automatically calculated.</t>
  </si>
  <si>
    <t>The 'Info' status is provided for use by the tester during test execution to indicate more information is needed to complete the test.</t>
  </si>
  <si>
    <t>It is not an acceptable final test status, all test cases should be Pass, Fail or N/A at the conclusion of testing.</t>
  </si>
  <si>
    <t>All SCSEM Test Results</t>
  </si>
  <si>
    <t>This table calculates all tests in the Gen Test Cases + SUSE11 Tests Cases tabs.</t>
  </si>
  <si>
    <t>Final Test Results</t>
  </si>
  <si>
    <t>Overall SCSEM Statistics</t>
  </si>
  <si>
    <t>Passed</t>
  </si>
  <si>
    <t>Failed</t>
  </si>
  <si>
    <t>Additional Information Requested</t>
  </si>
  <si>
    <t>N/A</t>
  </si>
  <si>
    <t>Total Number of Tests Performed</t>
  </si>
  <si>
    <t>Weighted Pass Rate</t>
  </si>
  <si>
    <t>All SCSEM Tests</t>
  </si>
  <si>
    <t>Complete</t>
  </si>
  <si>
    <t>Blank</t>
  </si>
  <si>
    <t>Available</t>
  </si>
  <si>
    <t>Totals</t>
  </si>
  <si>
    <t>Weighted Score</t>
  </si>
  <si>
    <t>Risk Rating</t>
  </si>
  <si>
    <t>Test Cases</t>
  </si>
  <si>
    <t>Pass</t>
  </si>
  <si>
    <t>Fail</t>
  </si>
  <si>
    <t>Weight</t>
  </si>
  <si>
    <t>Possible</t>
  </si>
  <si>
    <t>Actual</t>
  </si>
  <si>
    <t>Device Weighted Score:</t>
  </si>
  <si>
    <t>This table calculates all tests in the Gen Test Cases + SUSE12 Tests Cases tabs.</t>
  </si>
  <si>
    <t>Instructions</t>
  </si>
  <si>
    <t>Introduction and Purpose:</t>
  </si>
  <si>
    <t xml:space="preserve">This SCSEM is used by the IRS Office of Safeguards to evaluate compliance with IRS Publication 1075 for agencies that have implemented SUSE Linux operating systems for systems that receive, store or process or transmit Federal Tax Information (FTI). 
Agencies should use this SCSEM to prepare for an upcoming Safeguards review. It is also an effective tool for agency use as part of internal periodic 
security assessments or internal inspections to ensure continued compliance in the years when a Safeguards review is not scheduled.  The agency 
can also use the SCSEM to identify the types of policies and procedures required to ensure continued compliance with IRS Publication 1075.
Gen Test Cases - These selected set of security controls satisfy the minimum general requirements of IRS Publication 1075.  Agencies must always assess the performance of these security controls to ensure that they were implemented correctly, operate correctly, and satisfy all minimum requirements of IRS Publication 1075 requirements.  Technology specific controls are specifed in thier respective tabs.       
SUSE11 Test Cases - Test cases specific to SUSE Version 11.  These should be tested in conjunction with the Gen Test Cases.    </t>
  </si>
  <si>
    <t>Test Cases Legend:</t>
  </si>
  <si>
    <t>▪ Test ID</t>
  </si>
  <si>
    <t xml:space="preserve">Pre-populated number to uniquely identify SCSEM test cases.  The ID format  includes the platform, platform version </t>
  </si>
  <si>
    <t>and a unique number (01-XX) and can therefore be easily identified after the test has been executed.</t>
  </si>
  <si>
    <t>▪ NIST ID</t>
  </si>
  <si>
    <t>Mapping of test case requirements to one or more NIST SP 800-53 control identifiers for reporting purposes.</t>
  </si>
  <si>
    <t>▪ NIST Control Name</t>
  </si>
  <si>
    <t>Full name which describes the NIST ID.</t>
  </si>
  <si>
    <t>▪ Test Method</t>
  </si>
  <si>
    <t>Automated and Manual indicators are added to the Test method to indicate whether the test can be accomplished through the Automated Assessment tool.</t>
  </si>
  <si>
    <t>▪ Section Title</t>
  </si>
  <si>
    <t>Section title convey's the intent of the recommendation.</t>
  </si>
  <si>
    <t>▪ Description</t>
  </si>
  <si>
    <t xml:space="preserve">Description of specifically what the test is designed to accomplish.  The objective should be a summary of the </t>
  </si>
  <si>
    <t>test case and expected results.</t>
  </si>
  <si>
    <t>▪ Test Procedures</t>
  </si>
  <si>
    <t xml:space="preserve">A detailed description of the step-by-step instructions to be followed by the tester.  The test procedures should be </t>
  </si>
  <si>
    <t>executed using the applicable NIST 800-53A test method (Interview, Examine).</t>
  </si>
  <si>
    <t>▪ Expected Results</t>
  </si>
  <si>
    <t>Provides a description of the acceptable conditions allowed as a result of the test procedure execution.</t>
  </si>
  <si>
    <t>▪ Actual Results</t>
  </si>
  <si>
    <t>The tester shall provide appropriate detail describing the outcome of the test.  The tester is responsible for identifying</t>
  </si>
  <si>
    <t>Interviewees and Evidence to validate the results in this field or the separate Notes/Evidence field.</t>
  </si>
  <si>
    <t>▪ Status</t>
  </si>
  <si>
    <t xml:space="preserve">The tester indicates the status for the test results (Pass, Fail, Info, N/A).  "Pass" indicates that the expected results </t>
  </si>
  <si>
    <t>were met.  "Fail" indicates the expected results were not met.  "Info" is temporary and indicates that the test execution</t>
  </si>
  <si>
    <t xml:space="preserve">is not completed and additional information is required to determine a Pass/Fail status. "N/A" indicates that the </t>
  </si>
  <si>
    <t xml:space="preserve">test subject is not capable of implementing the expected results and doing so does not impact security.  The tester </t>
  </si>
  <si>
    <t>must determine the appropriateness of the "N/A" status.</t>
  </si>
  <si>
    <t>▪ Notes/Evidence</t>
  </si>
  <si>
    <t xml:space="preserve">As determined appropriate to the tester or as required by the test method, procedures or expected results, the tester </t>
  </si>
  <si>
    <t>may need to provide additional information pertaining to the test execution (Interviewee, Documentation, etc.)</t>
  </si>
  <si>
    <t>▪ Criticality</t>
  </si>
  <si>
    <t>The risk category has been pre-populated next to each control based on Safeguard’s definition of control criticality and to assist agencies in establishing priorities for corrective action.  The reviewer may recommend a change to the prioritization to the SRT Chief in order to accurately reflect the risk and the overall security posture based on environment specific testing.</t>
  </si>
  <si>
    <t>▪ CIS Benchmark Section #</t>
  </si>
  <si>
    <t>Mapping of test case requirements to the CIS Benchmark section number.</t>
  </si>
  <si>
    <t>▪ Recommendation #</t>
  </si>
  <si>
    <t>Mapping of test case requirements to the CIS Benchmark recommendation number.</t>
  </si>
  <si>
    <t>▪ Rationale Statement</t>
  </si>
  <si>
    <t>The Rationale section convey's the security benefits of the recommended configuration. This section also details where the risks, threats, and vulnerabilities associated with a configuration posture.</t>
  </si>
  <si>
    <t>▪ Remediation Procedure</t>
  </si>
  <si>
    <t>Remediation content for implementing and assessing benchmark guidance  The content allows you to apply the recommended settings for a particular benchmark.</t>
  </si>
  <si>
    <t>▪ Issue Codes</t>
  </si>
  <si>
    <t>A single issue code must be selected for each test case to calculate the weighted risk score.  The tester must perform this activity when executing each test.</t>
  </si>
  <si>
    <t>Test ID</t>
  </si>
  <si>
    <t>NIST ID</t>
  </si>
  <si>
    <t>Test Method</t>
  </si>
  <si>
    <t>Description</t>
  </si>
  <si>
    <t>Expected Results</t>
  </si>
  <si>
    <t>Actual Results</t>
  </si>
  <si>
    <t>Status</t>
  </si>
  <si>
    <t>Notes/Evidence</t>
  </si>
  <si>
    <t>Criticality</t>
  </si>
  <si>
    <t>Issue Code Mapping</t>
  </si>
  <si>
    <t>Issue Code Description</t>
  </si>
  <si>
    <t>Criticality Rating (Do Not Edit)</t>
  </si>
  <si>
    <t>SUSEGEN-01</t>
  </si>
  <si>
    <t>SA-22</t>
  </si>
  <si>
    <t>Unsupported System Components</t>
  </si>
  <si>
    <t>Examine &amp; Interview</t>
  </si>
  <si>
    <t>Verify that the SUSE OS is supported by the vendor. 
Each organization shall ensure that unsupported software is removed or upgraded to a supported version prior to a vendor dropping support.</t>
  </si>
  <si>
    <t xml:space="preserve">1. Interview the SA (System Administrator) to determine if maintenance is readily available for the server's operating system version.   Vendor support must include security updates or hot fixes that address any new security vulnerabilities.  
Compare results with the vendors support website to verify that support has not expired.  </t>
  </si>
  <si>
    <t xml:space="preserve">1. The server's operating system is currently under support by the vendor.  Security updates or hot fixes are available to address any security flaws discovered.  </t>
  </si>
  <si>
    <t>Critical</t>
  </si>
  <si>
    <t>HSA7
HSA8
HSA9</t>
  </si>
  <si>
    <t>HSA7:  The external facing system is no longer supported by the vendor
HSA8:  The internally hosted operating system's major release is no longer supported by the vendor
HSA9: The internally hosted operating system's minor release is no longer supported by the vendor</t>
  </si>
  <si>
    <t>SUSEGEN-02</t>
  </si>
  <si>
    <t>SI-2</t>
  </si>
  <si>
    <t>Flaw Remediation</t>
  </si>
  <si>
    <t>Examine</t>
  </si>
  <si>
    <t>Verify that system patch levels are up-to-date to address new vulnerabilities.</t>
  </si>
  <si>
    <t>1. The latest security patches are installed.</t>
  </si>
  <si>
    <t>Significant</t>
  </si>
  <si>
    <t>HSI2
HSI27</t>
  </si>
  <si>
    <t xml:space="preserve">HSI2: System patch level is insufficient
HSI27: Critical security patches have not been applied </t>
  </si>
  <si>
    <t>SUSEGEN-03</t>
  </si>
  <si>
    <t>AC-2</t>
  </si>
  <si>
    <t>Account Management</t>
  </si>
  <si>
    <t>Interview
Examine</t>
  </si>
  <si>
    <t xml:space="preserve">Verify the agency has implemented an account management process for the SUSE Server.
</t>
  </si>
  <si>
    <t xml:space="preserve">1. Interview the SUSE administrator to verify documented operating procedures exist for user and system account creation, termination, and expiration.
</t>
  </si>
  <si>
    <t xml:space="preserve">1. The SUSE administrator can demonstrate that documented operating procedures exist.
</t>
  </si>
  <si>
    <t>IRS Safeguards Requirement</t>
  </si>
  <si>
    <t>Moderate</t>
  </si>
  <si>
    <t>HAC7</t>
  </si>
  <si>
    <t>HAC7:  Account management procedures are not in place</t>
  </si>
  <si>
    <t>SUSEGEN-04</t>
  </si>
  <si>
    <t>AU-6</t>
  </si>
  <si>
    <t>Audit Review, Analysis, and Reporting</t>
  </si>
  <si>
    <t>Verify that audit trails are reviewed at a minimum weekly for anomalies (i.e. standard operations, unauthorized access attempts, etc.).
Exceptions and violations are properly analyzed and appropriate actions are taken.</t>
  </si>
  <si>
    <t xml:space="preserve">1. Interview SUSE administrator and ask for the system documentation that states how often audit logs are reviewed. Also, determine when the last audit logs were reviewed.  
2. Examine reports that demonstrate monitoring of security violations, such as unauthorized user access. </t>
  </si>
  <si>
    <t xml:space="preserve">1. The SUSE administrator  can provide system documentation identifying how often the auditing logs are reviewed.  
2. The audit trail is reviewed weekly or more frequently at the discretion of the information system owner for indications of unusual activity related to potential unauthorized FTI access.
</t>
  </si>
  <si>
    <t>HAU3</t>
  </si>
  <si>
    <t>HAU3:  Audit logs are not being reviewed</t>
  </si>
  <si>
    <t>SUSEGEN-05</t>
  </si>
  <si>
    <t>AC-5</t>
  </si>
  <si>
    <t>Separation of Duties</t>
  </si>
  <si>
    <t>Interview</t>
  </si>
  <si>
    <t>Verify that the system enforces a separation of duties for sensitive administrator roles.
There is an effective segregation of duties between the administration functions and the auditing functions of the system.</t>
  </si>
  <si>
    <t>Interview the SUSE administrator  to identify the following:
- Personnel that review and clear audit logs.
- Personnel that perform non-audit administration such as create, modify, and delete access control rules; system user access management.</t>
  </si>
  <si>
    <t xml:space="preserve">Personnel who review and clear audit logs are separate from personnel that perform non-audit administration.
</t>
  </si>
  <si>
    <t>HAU10
HAC12</t>
  </si>
  <si>
    <t>HAU10:  Audit logs are not properly protected
HAC12: Separation of duties is not in place</t>
  </si>
  <si>
    <t>SUSEGEN-06</t>
  </si>
  <si>
    <t>AU-9</t>
  </si>
  <si>
    <t>Protection of Audit Information</t>
  </si>
  <si>
    <t>Audit trails cannot be read or modified by non-administrator users.</t>
  </si>
  <si>
    <t xml:space="preserve">1. Interview the SUSE administrator to determine the application audit log location.  Examine the permission settings of the log files.  
</t>
  </si>
  <si>
    <t>1.  Log files have appropriate permissions assigned and permissions are not excessive.</t>
  </si>
  <si>
    <t>HAU10</t>
  </si>
  <si>
    <t>HAU10:  Audit logs are not properly protected</t>
  </si>
  <si>
    <t>SUSEGEN-07</t>
  </si>
  <si>
    <t>CM-7</t>
  </si>
  <si>
    <t>Least Functionality</t>
  </si>
  <si>
    <t xml:space="preserve">Unneeded functionality is disabled. 
</t>
  </si>
  <si>
    <t xml:space="preserve">1. Interview the SUSE administrator to determine what functionality is installed and enabled by default for the application.
2. Determine what software is installed on the servers.  Determine which services are needed by examining the system documentation and interviewing the Application Administrator.
</t>
  </si>
  <si>
    <t>1. Any functions installed by default that are not required by the application are disabled.
2. Services or software which are not needed are not present or disabled on the server.</t>
  </si>
  <si>
    <t>HCM10</t>
  </si>
  <si>
    <t>HCM10:  System has unneeded functionality installed</t>
  </si>
  <si>
    <t>SUSEGEN-08</t>
  </si>
  <si>
    <t>AU-12</t>
  </si>
  <si>
    <t>Audit Generation</t>
  </si>
  <si>
    <t xml:space="preserve">Verify that audit data is archived and maintained.
IRS practice has been to retain archived audit logs/trails for the remainder of the year they were made plus six years.  Logs must be retained for a total of 7 years.  </t>
  </si>
  <si>
    <t>1. Interview the SUSE administrator to determine if audit data is captured, backed up, and maintained. IRS practice has been to retain archived audit logs/trails for the remainder of the year they were made plus six years.</t>
  </si>
  <si>
    <t>1. Audit data is captured, backed up, and maintained. IRS requires agencies to retain archived audit logs/trails for the remainder of the year they were made plus six years.</t>
  </si>
  <si>
    <t>HAU7</t>
  </si>
  <si>
    <t>HAU7:  Audit records are not retained per Pub 1075</t>
  </si>
  <si>
    <t>Input of test results starting with this row require corresponding Test IDs in Column A. Insert new rows above here.</t>
  </si>
  <si>
    <t>Info</t>
  </si>
  <si>
    <t>Criticality Ratings</t>
  </si>
  <si>
    <t>Limited</t>
  </si>
  <si>
    <t>Section Title</t>
  </si>
  <si>
    <t>CIS Benchmark Section #</t>
  </si>
  <si>
    <t>Recommendation #</t>
  </si>
  <si>
    <t>Rationale Statement</t>
  </si>
  <si>
    <t>Remediation Procedure</t>
  </si>
  <si>
    <t>CAP Request Statement (Internal Use Only)</t>
  </si>
  <si>
    <t>SUSE11-01</t>
  </si>
  <si>
    <t>Test (Manual)</t>
  </si>
  <si>
    <t>Install Updates, Patches and Additional Security Software</t>
  </si>
  <si>
    <t>Periodically patches are released for included software either due to security flaws or to include additional functionality.</t>
  </si>
  <si>
    <t xml:space="preserve">Run the following command and verify there are no updates or patches to install:
# zypper list-updates
</t>
  </si>
  <si>
    <t>Vendor recommended security patches are installed and are not out-of-date.</t>
  </si>
  <si>
    <t>Vendor recommended security patches are have not been updated.</t>
  </si>
  <si>
    <t>1</t>
  </si>
  <si>
    <t>1.8</t>
  </si>
  <si>
    <t>Newer patches may contain security enhancements that would not be available through the latest full update. As a result, it is recommended that the latest software patches be used to take advantage of the latest functionality. As with any software installation, organizations need to determine if a given update meets their requirements and verify the compatibility and supportability of any additional software against the update revision that is selected.</t>
  </si>
  <si>
    <t xml:space="preserve">Use your package manager to update all packages on the system according to site policy. The following command will install all available updates:
# zypper update.
</t>
  </si>
  <si>
    <t xml:space="preserve">Install Updates, Patches and Additional Security Software. Use your package manager to update all packages on the system according to site policy. The following command will install all available updates:
# zypper update.
</t>
  </si>
  <si>
    <t>To close this finding, please provide a screenshot showing the patch level with the agency's CAP.</t>
  </si>
  <si>
    <t>SUSE11-02</t>
  </si>
  <si>
    <t>Test (Automated)</t>
  </si>
  <si>
    <t>Set nodev option on /tmp Partition</t>
  </si>
  <si>
    <t>The `nodev` mount option specifies that the filesystem cannot contain special devices.</t>
  </si>
  <si>
    <t xml:space="preserve">If a `/tmp` partition exists run the following command and verify that the `nodev` option is set on `/tmp:` 
# mount | grep /tmp
tmpfs on /tmp type tmpfs (rw,nosuid,nodev,noexec,relatime)
</t>
  </si>
  <si>
    <t>Output is emitted and contains the following: nodev</t>
  </si>
  <si>
    <t xml:space="preserve">The nodev option has not been set on the /tmp partition. </t>
  </si>
  <si>
    <t>HCM9</t>
  </si>
  <si>
    <t>HCM9:  Systems are not deployed using the concept of least privilege</t>
  </si>
  <si>
    <t>1.1</t>
  </si>
  <si>
    <t>1.1.3</t>
  </si>
  <si>
    <t>Since the `/tmp` filesystem is not intended to support devices, set this option to ensure that users cannot attempt to create block or character special devices in `/tmp` .</t>
  </si>
  <si>
    <t>SUSE11-03</t>
  </si>
  <si>
    <t>Set nosuid option on /tmp Partition</t>
  </si>
  <si>
    <t>The `nosuid` mount option specifies that the filesystem cannot contain `setuid` files.</t>
  </si>
  <si>
    <t xml:space="preserve">If a `/tmp` partition exists run the following command and verify that the `nosuid` option is set on `/tmp:` 
# mount | grep /tmp
tmpfs on /tmp type tmpfs (rw,nosuid,nodev,noexec,relatime)
</t>
  </si>
  <si>
    <t>Output is emitted and contains the following: nosuid</t>
  </si>
  <si>
    <t xml:space="preserve">The nosuid option has not been set on the /tmp partition. </t>
  </si>
  <si>
    <t>1.1.4</t>
  </si>
  <si>
    <t>Since the `/tmp` filesystem is only intended for temporary file storage, set this option to ensure that users cannot create `setuid` files in `/tmp` .</t>
  </si>
  <si>
    <t xml:space="preserve">Edit the `/etc/fstab` file and add `nosuid` to the fourth field (mounting options) for the `/tmp` partition.
Run the following command to remount `/tmp`:
# mount -o remount,nosuid /tmp.
</t>
  </si>
  <si>
    <t>SUSE11-04</t>
  </si>
  <si>
    <t>Set noexec option on /tmp Partition</t>
  </si>
  <si>
    <t>The `noexec` mount option specifies that the filesystem cannot contain executable binaries.</t>
  </si>
  <si>
    <t xml:space="preserve">If a `/tmp` partition exists run the following command and verify that the `noexec` option is set on `/tmp:` 
# mount | grep /tmp
tmpfs on /tmp type tmpfs (rw,nosuid,nodev,noexec,relatime)
</t>
  </si>
  <si>
    <t>Output is emitted and contains the following: noexec</t>
  </si>
  <si>
    <t xml:space="preserve">The noexec option has not been set on the /tmp partition. </t>
  </si>
  <si>
    <t>1.1.5</t>
  </si>
  <si>
    <t>Since the `/tmp` filesystem is only intended for temporary file storage, set this option to ensure that users cannot run executable binaries from `/tmp` .</t>
  </si>
  <si>
    <t>Edit the `/etc/fstab` file and add `noexec` to the fourth field (mounting options) for the `/tmp` partition.
Run the following command to remount `/tmp`:
# mount -o remount,noexec /tmp.</t>
  </si>
  <si>
    <t>SUSE11-05</t>
  </si>
  <si>
    <t>AC-6</t>
  </si>
  <si>
    <t>Least Privilege</t>
  </si>
  <si>
    <t>Set nodev option on /var/tmp Partition</t>
  </si>
  <si>
    <t xml:space="preserve">If a `/var/tmp` partition exists run the following command and verify that the `nodev` option is set on `/var/tmp` .
# mount | grep /var/tmp
tmpfs on /var/tmp type tmpfs (rw,nosuid,nodev,noexec,relatime)
</t>
  </si>
  <si>
    <t xml:space="preserve">The nodev option has not been set on the /var/tmp partition. </t>
  </si>
  <si>
    <t>1.1.8</t>
  </si>
  <si>
    <t>Since the `/var/tmp` filesystem is not intended to support devices, set this option to ensure that users cannot attempt to create block or character special devices in `/var/tmp` .</t>
  </si>
  <si>
    <t>Edit the `/etc/fstab` file and add `nodev` to the fourth field (mounting options) for the `/var/tmp` partition.
Run the following command to remount `/var/tmp`:
# mount -o remount,nodev /var/tmp.</t>
  </si>
  <si>
    <t>SUSE11-06</t>
  </si>
  <si>
    <t>Set nosuid option on /var/tmp Partition</t>
  </si>
  <si>
    <t xml:space="preserve">If a `/var/tmp` partition exists run the following command and verify that the `nosuid` option is set on `/var/tmp` .
# mount | grep /var/tmp
tmpfs on /var/tmp type tmpfs (rw,nosuid,nodev,noexec,relatime)
</t>
  </si>
  <si>
    <t xml:space="preserve">The nosuid option has not been set on the /var/tmp partition. </t>
  </si>
  <si>
    <t>1.1.9</t>
  </si>
  <si>
    <t>Since the `/var/tmp` filesystem is only intended for temporary file storage, set this option to ensure that users cannot create `setuid` files in `/var/tmp` .</t>
  </si>
  <si>
    <t>Edit the `/etc/fstab` file and add `nosuid` to the fourth field (mounting options) for the `/var/tmp` partition.
Run the following command to remount `/var/tmp`:
# mount -o remount,nosuid /var/tmp.</t>
  </si>
  <si>
    <t>SUSE11-07</t>
  </si>
  <si>
    <t>Set noexec option on /var/tmp Partition</t>
  </si>
  <si>
    <t xml:space="preserve">If a `/var/tmp` partition exists run the following command and verify that the `noexec` option is set on `/var/tmp` .
# mount | grep /var/tmp
tmpfs on /var/tmp type tmpfs (rw,nosuid,nodev,noexec,relatime)
</t>
  </si>
  <si>
    <t xml:space="preserve">The noexec option has not been set on the /var/tmp partition. </t>
  </si>
  <si>
    <t>1.1.10</t>
  </si>
  <si>
    <t>Since the `/var/tmp` filesystem is only intended for temporary file storage, set this option to ensure that users cannot run executable binaries from `/var/tmp` .</t>
  </si>
  <si>
    <t>Edit the `/etc/fstab` file and add `noexec` to the fourth field (mounting options) for the `/var/tmp` partition.
Run the following command to remount `/var/tmp`:
# mount -o remount,noexec /var/tmp.</t>
  </si>
  <si>
    <t>SUSE11-08</t>
  </si>
  <si>
    <t>Set nodev option on /home Partition</t>
  </si>
  <si>
    <t xml:space="preserve">If a `/home` partition exists run the following command and verify that the `nodev` option is set on `/home` .
# mount | grep /home
/dev/xvdf1 on /home type ext4 (rw,nodev,relatime,data=ordered)
</t>
  </si>
  <si>
    <t xml:space="preserve">The nodev option has not been set on the /home partition. </t>
  </si>
  <si>
    <t>1.1.14</t>
  </si>
  <si>
    <t>Since the user partitions are not intended to support devices, set this option to ensure that users cannot attempt to create block or character special devices.</t>
  </si>
  <si>
    <t>Edit the `/etc/fstab` file and add `nodev` to the fourth field (mounting options) for the `/home` partition.
# mount -o remount,nodev /home.</t>
  </si>
  <si>
    <t>SUSE11-09</t>
  </si>
  <si>
    <t>Set nodev option on /dev/shm Partition</t>
  </si>
  <si>
    <t xml:space="preserve">Run the following command and verify that the `nodev` option is set on `/dev/shm` .
# mount | grep /dev/shm
tmpfs on /dev/shm type tmpfs (rw,nosuid,nodev,noexec,relatime)
</t>
  </si>
  <si>
    <t xml:space="preserve">The nodev option has not been set on the /dev/shm partition. </t>
  </si>
  <si>
    <t>1.1.15</t>
  </si>
  <si>
    <t>Since the `/dev/shm` filesystem is not intended to support devices, set this option to ensure that users cannot attempt to create special devices in `/dev/shm` partitions.</t>
  </si>
  <si>
    <t>Edit the `/etc/fstab` file and add `nodev` to the fourth field (mounting options) for the `/dev/shm` partition.
Run the following command to remount `/dev/shm`:
# mount -o remount,nodev /dev/shm.</t>
  </si>
  <si>
    <t>SUSE11-10</t>
  </si>
  <si>
    <t>Set nosuid option on /dev/shm Partition</t>
  </si>
  <si>
    <t xml:space="preserve">Run the following command and verify that the no `suid` option is set on `/dev/shm` .
# mount | grep /dev/shm
tmpfs on /dev/shm type tmpfs (rw,nosuid,nodev,noexec,relatime)
</t>
  </si>
  <si>
    <t xml:space="preserve">The nosuid option has not been set on the /dev/shm partition. </t>
  </si>
  <si>
    <t>1.1.16</t>
  </si>
  <si>
    <t>Setting this option on a file system prevents users from introducing privileged programs onto the system and allowing non-root users to execute them.</t>
  </si>
  <si>
    <t>Edit the `/etc/fstab` file and add `nosuid` to the fourth field (mounting options) for the `/dev/shm` partition.
Run the following command to remount `/dev/shm`:
# mount -o remount,nosuid /dev/shm.</t>
  </si>
  <si>
    <t>SUSE11-11</t>
  </si>
  <si>
    <t>Set noexec option on /dev/shm Partition</t>
  </si>
  <si>
    <t xml:space="preserve">Run the following command and verify that the `noexec` option is set on `/dev/shm` .
# mount | grep /dev/shm
tmpfs on /dev/shm type tmpfs (rw,nosuid,nodev,noexec,relatime)
</t>
  </si>
  <si>
    <t xml:space="preserve">The noexec option has not been set on the /dev/shm partition. </t>
  </si>
  <si>
    <t>1.1.17</t>
  </si>
  <si>
    <t>Setting this option on a file system prevents users from executing programs from shared memory. This deters users from introducing potentially malicious software on the system.</t>
  </si>
  <si>
    <t>Edit the `/etc/fstab` file and add `noexec` to the fourth field (mounting options) for the `/dev/shm` partition.
Run the following command to remount `/dev/shm`:
# mount -o remount,noexec /dev/shm.</t>
  </si>
  <si>
    <t>SUSE11-12</t>
  </si>
  <si>
    <t>Set nodev option on removable media Partitions</t>
  </si>
  <si>
    <t xml:space="preserve">Run the following command and verify that the `nodev` option is set on all removable media partitions.
# mount
</t>
  </si>
  <si>
    <t>The nodev option has not been added to removable media partitions.</t>
  </si>
  <si>
    <t>1.1.18</t>
  </si>
  <si>
    <t>Removable media containing character and block special devices could be used to circumvent security controls by allowing non-root users to access sensitive device files such as `/dev/kmem` or the raw disk partitions.</t>
  </si>
  <si>
    <t>Edit the `/etc/fstab` file and add `nodev` to the fourth field (mounting options) of all removable media partitions. Look for entries that have mount points that contain words such as floppy or cdrom.</t>
  </si>
  <si>
    <t>SUSE11-13</t>
  </si>
  <si>
    <t>Set nosuid option on removable media Partitions</t>
  </si>
  <si>
    <t xml:space="preserve">Run the following command and verify that the `nosuid` option is set on all removable media partitions.
# mount
</t>
  </si>
  <si>
    <t>The nosuid option has not been added to removable media partitions.</t>
  </si>
  <si>
    <t>HSI1</t>
  </si>
  <si>
    <t>HSI1:  System configured to load or run removable media automatically</t>
  </si>
  <si>
    <t>1.1.19</t>
  </si>
  <si>
    <t>Edit the `/etc/fstab` file and add `nosuid` to the fourth field (mounting options) of all removable media partitions. Look for entries that have mount points that contain words such as floppy or cdrom.</t>
  </si>
  <si>
    <t>SUSE11-14</t>
  </si>
  <si>
    <t>Set noexec option on removable media Partitions</t>
  </si>
  <si>
    <t xml:space="preserve">Run the following command and verify that the `noexec` option is set on all removable media partitions.
# mount
</t>
  </si>
  <si>
    <t>The noexec option has not been added to removable media partitions.</t>
  </si>
  <si>
    <t>1.1.20</t>
  </si>
  <si>
    <t>Setting this option on a file system prevents users from executing programs from the removable media. This deters users from being able to introduce potentially malicious software on the system.</t>
  </si>
  <si>
    <t>Edit the `/etc/fstab` file and add `noexec` to the fourth field (mounting options) of all removable media partitions. Look for entries that have mount points that contain words such as floppy or cdrom.</t>
  </si>
  <si>
    <t>SUSE11-15</t>
  </si>
  <si>
    <t>CM-6</t>
  </si>
  <si>
    <t>Configuration Settings</t>
  </si>
  <si>
    <t>Set Sticky Bit on all World-writable Directories</t>
  </si>
  <si>
    <t>Setting the sticky bit on world writable directories prevents users from deleting or renaming files in that directory that are not owned by them.</t>
  </si>
  <si>
    <t>Run the following command to verify no world writable directories exist without the sticky bit set:
# df --local -P | awk {'if (NR!=1) print $6'} | xargs -I '{}' find '{}' -xdev -type d \( -perm -0002 -a ! -perm -1000 \) 2&gt;/dev/null
No output should be returned.</t>
  </si>
  <si>
    <t>Sticky Bit is set on all World-Writable Directories</t>
  </si>
  <si>
    <t>Sticky Bit has not been set on all World-Writable directories.</t>
  </si>
  <si>
    <t>HAC11</t>
  </si>
  <si>
    <t>HAC11:  User access was not established with concept of least privilege</t>
  </si>
  <si>
    <t>1.1.21</t>
  </si>
  <si>
    <t>This feature prevents the ability to delete or rename files in world writable directories (such as `/tmp` ) that are owned by another user.</t>
  </si>
  <si>
    <t>Run the following command to set the sticky bit on all world writable directories:
# df --local -P | awk {'if (NR!=1) print $6'} | xargs -I '{}' find '{}' -xdev -type d -perm -0002 2&gt;/dev/null | xargs chmod a+t.</t>
  </si>
  <si>
    <t>SUSE11-16</t>
  </si>
  <si>
    <t>Disable AutoMounting</t>
  </si>
  <si>
    <t>`autofs` allows automatic mounting of devices, typically including CD/DVDs and USB drives.</t>
  </si>
  <si>
    <t xml:space="preserve">Run the following command and verify all runlevels are listed as "off" or `autofs` is not available:
# chkconfig --list autofs
autofs 0:off 1:off 2:off 3:off 4:off 5:off 6:off
</t>
  </si>
  <si>
    <t>Output is emitted and contains the following: disabled</t>
  </si>
  <si>
    <t>Automounting has not been disabled.</t>
  </si>
  <si>
    <t>1.1.22</t>
  </si>
  <si>
    <t>With automounting enabled anyone with physical access could attach a USB drive or disc and have its contents available in system even if they lacked permissions to mount it themselves.</t>
  </si>
  <si>
    <t xml:space="preserve">Run the following command to disable `autofs`:
# chkconfig autofs off
</t>
  </si>
  <si>
    <t>SUSE11-17</t>
  </si>
  <si>
    <t>Disable Mounting of cramfs filesystems</t>
  </si>
  <si>
    <t>The `cramfs` filesystem type is a compressed read-only Linux filesystem embedded in small footprint systems. A `cramfs` image can be used without having to first decompress the image.</t>
  </si>
  <si>
    <t xml:space="preserve">Run the following commands and verify the output is as indicated:
# modprobe -n -v cramfs
install /bin/true
# lsmod | grep cramfs
</t>
  </si>
  <si>
    <t xml:space="preserve">Output is emitted as follows: 
modprobe -n -v cramfs should display: install /bin/true
lsmod | grep cramfs should display nothing. 
</t>
  </si>
  <si>
    <t>Mounting of the legacy filesystem type cramfs has not been disabled.</t>
  </si>
  <si>
    <t>1.1.1</t>
  </si>
  <si>
    <t>1.1.1.1</t>
  </si>
  <si>
    <t>Removing support for unneeded filesystem types reduces the local attack surface of the server. If this filesystem type is not needed, disable it.</t>
  </si>
  <si>
    <t>Edit or create the file `/etc/modprobe.d/CIS.conf` and add the following line:
install cramfs /bin/true
Run the following command to unload the `cramfs` module:
# rmmod cramfs.</t>
  </si>
  <si>
    <t>SUSE11-18</t>
  </si>
  <si>
    <t xml:space="preserve">Disable Mounting of freevxfs filesystems </t>
  </si>
  <si>
    <t>The `freevxfs` filesystem type is a free version of the Veritas type filesystem. This is the primary filesystem type for HP-UX operating systems.</t>
  </si>
  <si>
    <t xml:space="preserve">Run the following commands and verify the output is as indicated:
# modprobe -n -v freevxfs
install /bin/true
# lsmod | grep freevxfs
</t>
  </si>
  <si>
    <t xml:space="preserve">Output is emitted as follows: 
modprobe -n -v freevxfs should display: install /bin/true
lsmod | grep freevxfs should display nothing. 
</t>
  </si>
  <si>
    <t>Mounting of the legacy filesystem type freevxfs has not been disabled.</t>
  </si>
  <si>
    <t>1.1.1.2</t>
  </si>
  <si>
    <t>Removing support for unneeded filesystem types reduces the local attack surface of the system. If this filesystem type is not needed, disable it.</t>
  </si>
  <si>
    <t>Edit or create the file `/etc/modprobe.d/CIS.conf` and add the following line:
install freevxfs /bin/true
Run the following command to unload the `freevxfs` module:
# rmmod freevxfs.</t>
  </si>
  <si>
    <t>SUSE11-19</t>
  </si>
  <si>
    <t xml:space="preserve">Disable Mounting of jffs2 filesystems </t>
  </si>
  <si>
    <t>The `jffs2` (journaling flash filesystem 2) filesystem type is a log-structured filesystem used in flash memory devices.</t>
  </si>
  <si>
    <t xml:space="preserve">Run the following commands and verify the output is as indicated:
# modprobe -n -v jffs2
install /bin/true
# lsmod | grep jffs2
</t>
  </si>
  <si>
    <t xml:space="preserve">Output is emitted as follows: 
modprobe -n -v jffs2 should display: install /bin/true
lsmod | grep jffs2 should display nothing. 
</t>
  </si>
  <si>
    <t>Mounting of the legacy filesystem type jffs2 has not been disabled.</t>
  </si>
  <si>
    <t>1.1.1.3</t>
  </si>
  <si>
    <t>Edit or create the file `/etc/modprobe.d/CIS.conf` and add the following line:
install jffs2 /bin/true
Run the following command to unload the `jffs2` module:
# rmmod jffs2.</t>
  </si>
  <si>
    <t>SUSE11-20</t>
  </si>
  <si>
    <t xml:space="preserve">Disable Mounting of hfs filesystems </t>
  </si>
  <si>
    <t xml:space="preserve">Run the following commands and verify the output is as indicated:
# modprobe -n -v hfs
install /bin/true
# lsmod | grep hfs
</t>
  </si>
  <si>
    <t xml:space="preserve">Output is emitted as follows: 
modprobe -n -v hfs should display: install /bin/true
lsmod | grep hfs should display nothing. 
</t>
  </si>
  <si>
    <t>Mounting of the legacy filesystem type hfs has not been disabled.</t>
  </si>
  <si>
    <t>1.1.1.4</t>
  </si>
  <si>
    <t>SUSE11-21</t>
  </si>
  <si>
    <t xml:space="preserve">Disable Mounting of hfsplus filesystems </t>
  </si>
  <si>
    <t xml:space="preserve">Run the following commands and verify the output is as indicated:
# modprobe -n -v hfsplus
install /bin/true
# lsmod | grep hfsplus
</t>
  </si>
  <si>
    <t xml:space="preserve">Output is emitted as follows: 
modprobe -n -v hfsplus should display: install /bin/true
lsmod | grep hfsplus should display nothing. 
</t>
  </si>
  <si>
    <t>Mounting of the legacy filesystem type hfsplus has not been disabled.</t>
  </si>
  <si>
    <t>1.1.1.5</t>
  </si>
  <si>
    <t>Edit or create the file `/etc/modprobe.d/CIS.conf` and add the following line:
install hfsplus /bin/true
Run the following command to unload the `hfsplus` module:
# rmmod hfsplus.</t>
  </si>
  <si>
    <t>SUSE11-22</t>
  </si>
  <si>
    <t>Disable Mounting of squashfs filesystems</t>
  </si>
  <si>
    <t>The `squashfs` filesystem type is a compressed read-only Linux filesystem embedded in small footprint systems (similar to `cramfs` ). A `squashfs` image can be used without having to first decompress the image.</t>
  </si>
  <si>
    <t xml:space="preserve">Run the following commands and verify the output is as indicated:
# modprobe -n -v squashfs
install /bin/true
# lsmod | grep squashfs
</t>
  </si>
  <si>
    <t xml:space="preserve">Output is emitted as follows: 
modprobe -n -v squashfs should display: install /bin/true
lsmod | grep squashfs should display nothing. 
</t>
  </si>
  <si>
    <t>Mounting of the legacy filesystem type squashfs has not been disabled.</t>
  </si>
  <si>
    <t>1.1.1.6</t>
  </si>
  <si>
    <t>Edit or create the file `/etc/modprobe.d/CIS.conf` and add the following line:
install squashfs /bin/true
Run the following command to unload the `squashfs` module:
# rmmod squashfs.</t>
  </si>
  <si>
    <t>SUSE11-23</t>
  </si>
  <si>
    <t>Disable of udf filesystems</t>
  </si>
  <si>
    <t>The `udf` filesystem type is the universal disk format used to implement ISO/IEC 13346 and ECMA-167 specifications. This is an open vendor filesystem type for data storage on a broad range of media. This filesystem type is necessary to support writing DVDs and newer optical disc formats.</t>
  </si>
  <si>
    <t xml:space="preserve">Run the following commands and verify the output is as indicated:
# modprobe -n -v udf
install /bin/true
# lsmod | grep udf
</t>
  </si>
  <si>
    <t xml:space="preserve">Output is emitted as follows: 
modprobe -n -v udf should display: install /bin/true
lsmod | grep udf should display nothing. 
</t>
  </si>
  <si>
    <t>Mounting of the legacy filesystem type udf has not been disabled.</t>
  </si>
  <si>
    <t>1.1.1.7</t>
  </si>
  <si>
    <t>Edit or create the file `/etc/modprobe.d/CIS.conf` and add the following line:
install udf /bin/true
Run the following command to unload the `udf` module:
# rmmod udf.</t>
  </si>
  <si>
    <t>SUSE11-24</t>
  </si>
  <si>
    <t>Configure Package Manager Repositories</t>
  </si>
  <si>
    <t>Systems need to have package manager repositories configured to ensure they receive the latest patches and updates.</t>
  </si>
  <si>
    <t xml:space="preserve">Run the following command and verify repositories are configured correctly:
# zypper repos
</t>
  </si>
  <si>
    <t>Repositories are configured to download core system updates and security patches.</t>
  </si>
  <si>
    <t>Software packages have not been updated. Repos are not up-to-date.</t>
  </si>
  <si>
    <t>HSI2</t>
  </si>
  <si>
    <t>HSI2:  System patch level is insufficient</t>
  </si>
  <si>
    <t>1.2</t>
  </si>
  <si>
    <t>1.2.1</t>
  </si>
  <si>
    <t>If a system's package repositories are misconfigured important patches may not be identified or a rogue repository could introduce compromised software.</t>
  </si>
  <si>
    <t>Configure your package manager repositories according to site policy.</t>
  </si>
  <si>
    <t>SUSE11-25</t>
  </si>
  <si>
    <t>SI-7</t>
  </si>
  <si>
    <t>Software, Firmware and Information Integrity</t>
  </si>
  <si>
    <t xml:space="preserve">Configure GPG keys </t>
  </si>
  <si>
    <t>Most packages managers implement GPG key signing to verify package integrity during installation.</t>
  </si>
  <si>
    <t xml:space="preserve">Run the following command and verify GPG keys are configured correctly:
# rpm -q gpg-pubkey --qf '%{name}-%{version}-%{release} --&gt; %{summary}\n'
</t>
  </si>
  <si>
    <t>GPG Key is present and is provided by the vendor.</t>
  </si>
  <si>
    <t>SUSE GPG Key has not been installed and verified.</t>
  </si>
  <si>
    <t>HSI5</t>
  </si>
  <si>
    <t>HSI5:  OS files are not hashed to detect inappropriate changes</t>
  </si>
  <si>
    <t>1.2.2</t>
  </si>
  <si>
    <t>It is important to ensure that updates are obtained from a valid source to protect against spoofing that could lead to the inadvertent installation of malware on the system.</t>
  </si>
  <si>
    <t>Update your package manager GPG keys in accordance with site policy.</t>
  </si>
  <si>
    <t>SUSE11-26</t>
  </si>
  <si>
    <t xml:space="preserve">Install AIDE </t>
  </si>
  <si>
    <t>AIDE takes a snapshot of filesystem state including modification times, permissions, and file hashes which can then be used to compare against the current state of the filesystem to detect modifications to the system.</t>
  </si>
  <si>
    <t xml:space="preserve">Run the following command and verify `aide` is installed:
# rpm -q aide
aide-
</t>
  </si>
  <si>
    <t>AIDE is installed to snapshot the operating system to detect modifications.</t>
  </si>
  <si>
    <t>AIDE has not been installed to provide modification information on the system.</t>
  </si>
  <si>
    <t>HSI34</t>
  </si>
  <si>
    <t>HSI34:  A file integrity checking mechanism does not exist</t>
  </si>
  <si>
    <t>1.3</t>
  </si>
  <si>
    <t>1.3.1</t>
  </si>
  <si>
    <t>By monitoring the filesystem state compromised files can be detected to prevent or limit the exposure of accidental or malicious misconfigurations or modified binaries.</t>
  </si>
  <si>
    <t>Run the following command to install `aide`:
# zypper install aide
Configure AIDE as appropriate for your environment. Consult the AIDE documentation for options.
Initialize AIDE:
# aide --init
# mv /var/lib/aide/aide.db.new /var/lib/aide/aide.db
The name of the aide.db.new database may be different on your system.</t>
  </si>
  <si>
    <t>SUSE11-27</t>
  </si>
  <si>
    <t>Filesystem integrity is Regularly Checked</t>
  </si>
  <si>
    <t>Periodic checking of the filesystem integrity is needed to detect changes to the filesystem.</t>
  </si>
  <si>
    <t>Run the following commands to determine if there is a `cron` job scheduled to run the aide check.
# crontab -u root -l | grep aide
# grep -r aide /etc/cron.* /etc/crontab
Ensure a cron job in compliance with site policy is returned.</t>
  </si>
  <si>
    <t>AIDE is not configured to sweep the filesystem on a regular basis.</t>
  </si>
  <si>
    <t>1.3.2</t>
  </si>
  <si>
    <t>Periodic file checking allows the system administrator to determine on a regular basis if critical files have been changed in an unauthorized fashion.</t>
  </si>
  <si>
    <t xml:space="preserve">Run the following command:
# crontab -u root -e
Add the following line to the crontab:
0 5 * * * /usr/bin/aide --check
</t>
  </si>
  <si>
    <t>SUSE11-28</t>
  </si>
  <si>
    <t>AC-3</t>
  </si>
  <si>
    <t xml:space="preserve">Access Enforcement </t>
  </si>
  <si>
    <t>Set Permissions on bootloader config</t>
  </si>
  <si>
    <t>The grub configuration file contains information on boot settings and passwords for unlocking boot options. The grub configuration is usually located at `/boot/grub/menu.lst` and linked as `/boot/grub/grub.conf` .</t>
  </si>
  <si>
    <t xml:space="preserve">Run the following command and verify `Uid` and `Gid` are both `0/root` and `Access` does not grant permissions to `group` or `other`:
# stat /boot/grub/menu.lst
Access: (0600/-rw-------) Uid: ( 0/ root) Gid: ( 0/ root)
</t>
  </si>
  <si>
    <t xml:space="preserve">Boot password has not been configured on the boot loader. </t>
  </si>
  <si>
    <t xml:space="preserve">If passwords are not required for access to FTI, the criticality may be upgraded to Critical. </t>
  </si>
  <si>
    <t>HAC29</t>
  </si>
  <si>
    <t>HAC29:  Access to system functionality without identification and authentication</t>
  </si>
  <si>
    <t>1.4</t>
  </si>
  <si>
    <t>1.4.1</t>
  </si>
  <si>
    <t>Setting the permissions to read and write for root only prevents non-root users from seeing the boot parameters or changing them. Non-root users who read the boot parameters may be able to identify weaknesses in security upon boot and be able to exploit them.</t>
  </si>
  <si>
    <t xml:space="preserve">Run the following commands to set permissions on your grub configuration:
# chown root:root /boot/grub/menu.lst
# chmod og-rwx /boot/grub/menu.lst
</t>
  </si>
  <si>
    <t>SUSE11-29</t>
  </si>
  <si>
    <t>IA-5</t>
  </si>
  <si>
    <t>Authenticator Management</t>
  </si>
  <si>
    <t>Set Boot Loader Password</t>
  </si>
  <si>
    <t>Setting the boot loader password will require that anyone rebooting the system must enter a password before being able to set command line boot parameters</t>
  </si>
  <si>
    <t xml:space="preserve">Run the following command and verify output matches:
# grep "^password" /boot/grub/menu.lst
password --md5 
</t>
  </si>
  <si>
    <t>Output contains the following:
set superusers="_&lt;username&gt;_"
password_pbkdf2 _&lt;username&gt;_ _&lt;encrypted-password&gt;_</t>
  </si>
  <si>
    <t xml:space="preserve">Authentication is not required in single user mode. </t>
  </si>
  <si>
    <t>1.4.2</t>
  </si>
  <si>
    <t>Requiring a boot password upon execution of the boot loader will prevent an unauthorized user from entering boot parameters or changing the boot partition. This prevents users from weakening security (e.g. turning off SELinux at boot time).</t>
  </si>
  <si>
    <t xml:space="preserve">Create an encrypted password with `grub-md5-crypt`:
# grub-md5-crypt
Password: 
Retype Password: 
Copy and paste the `` into the global section of `/boot/grub/menu.lst`:
password --md5 
</t>
  </si>
  <si>
    <t>SUSE11-30</t>
  </si>
  <si>
    <t>Require Authentication for Single-User Mode</t>
  </si>
  <si>
    <t>Single user mode is used for recovery when the system detects an issue during boot or by manual selection from the bootloader.</t>
  </si>
  <si>
    <t xml:space="preserve">Run the following command and verify `~~:S:respawn` is set to ' `/sbin/sulogin` ':
# grep "~~:S:respawn" /etc/inittab
~~:S:respawn:/sbin/sulogin
</t>
  </si>
  <si>
    <t xml:space="preserve">The UNIX host should not allow booting to single user mode without authentication. Output contains the following:
ExecStart=-/bin/sh -c "/sbin/sulogin; /usr/bin/systemctl --fail --no-block default"
</t>
  </si>
  <si>
    <t xml:space="preserve">Interactive Boot has not been disabled. </t>
  </si>
  <si>
    <t>1.4.3</t>
  </si>
  <si>
    <t>Requiring authentication in single user mode prevents an unauthorized user from rebooting the system into single user to gain root privileges without credentials.</t>
  </si>
  <si>
    <t xml:space="preserve">Edit `/etc/inittab` and set ~~:S:respawn to ' `/sbin/sulogin` ':
~~:S:respawn:/sbin/sulogin
</t>
  </si>
  <si>
    <t>SUSE11-31</t>
  </si>
  <si>
    <t>SC-28</t>
  </si>
  <si>
    <t>Protection of Information at Rest</t>
  </si>
  <si>
    <t>Restrict Core Dumps</t>
  </si>
  <si>
    <t>A core dump is the memory of an executable program. It is generally used to determine why a program aborted. It can also be used to glean confidential information from a core file. The system provides the ability to set a soft limit for core dumps, but this can be overridden by the user.</t>
  </si>
  <si>
    <t xml:space="preserve">Run the following commands and verify output matches:
# grep "hard core" /etc/security/limits.conf
* hard core 0
# sysctl fs.suid_dumpable
fs.suid_dumpable = 0
# grep "fs\.suid_dumpable" /etc/sysctl.conf /etc/sysctl.d/*
fs.suid_dumpable = 0
</t>
  </si>
  <si>
    <t>Core Dumps are restricted. Output contains the following:
hard core 0
fs.suid_dumpable = 0</t>
  </si>
  <si>
    <t xml:space="preserve">Core Dumps have not been restricted. </t>
  </si>
  <si>
    <t>1.5</t>
  </si>
  <si>
    <t>1.5.1</t>
  </si>
  <si>
    <t>Setting a hard limit on core dumps prevents users from overriding the soft variable. If core dumps are required, consider setting limits for user groups (see `limits.conf(5)` ). In addition, setting the `fs.suid_dumpable` variable to 0 will prevent setuid programs from dumping core.</t>
  </si>
  <si>
    <t xml:space="preserve">Add the following line to the `/etc/security/limits.conf` file:
* hard core 0
Set the following parameter in `/etc/sysctl.conf` or a `/etc/sysctl.d/*` file:
fs.suid_dumpable = 0
Run the following command to set the active kernel parameter:
# sysctl -w fs.suid_dumpable=0
</t>
  </si>
  <si>
    <t>SUSE11-32</t>
  </si>
  <si>
    <t>SI-16</t>
  </si>
  <si>
    <t>Memory Protection</t>
  </si>
  <si>
    <t xml:space="preserve">Enable XD/NX Support </t>
  </si>
  <si>
    <t>Recent processors in the x86 family support the ability to prevent code execution on a per memory page basis. Generically and on AMD processors, this ability is called No Execute (NX), while on Intel processors it is called Execute Disable (XD). This ability can help prevent exploitation of buffer overflow vulnerabilities and should be activated whenever possible. Extra steps must be taken to ensure that this protection is enabled, particularly on 32-bit x86 systems. Other processors, such as Itanium and POWER, have included such support since inception and the standard kernel for those platforms supports the feature.</t>
  </si>
  <si>
    <t xml:space="preserve">Run the following command and verify your kernel has identified and activated NX/XD protection.
# dmesg | grep NX
NX (Execute Disable) protection: active
</t>
  </si>
  <si>
    <t>ExecShield is enabled. Output contains the following:
NX (Execute Disable) protection: active.</t>
  </si>
  <si>
    <t xml:space="preserve">The kernel does not have sufficient buffer overflow protection. </t>
  </si>
  <si>
    <t>The kernel-PAE package should not be installed on older systems that do not support the XD or NX bit, as this may prevent them from booting.
** Work with the Administrator to determine feasibility of this check **
NOTE: Systems that are using the 64-bit x86 kernel package do not need to install the kernel-PAE package.</t>
  </si>
  <si>
    <t>HSI33</t>
  </si>
  <si>
    <t>HSI33:  Memory protection mechanisms are not sufficient</t>
  </si>
  <si>
    <t>1.5.2</t>
  </si>
  <si>
    <t>Enabling any feature that can protect against buffer overflow attacks enhances the security of the system.</t>
  </si>
  <si>
    <t>On 32 bit systems install a kernel with PAE support, no installation is required on 64 bit systems:
If necessary configure your bootloader to load the new kernel and reboot the system.
You may need to enable NX or XD support in your bios.</t>
  </si>
  <si>
    <t>SUSE11-33</t>
  </si>
  <si>
    <t xml:space="preserve">Enable Address Space Layout Randomization (ASLR) </t>
  </si>
  <si>
    <t>Address space layout randomization (ASLR) is an exploit mitigation technique which randomly arranges the address space of key data areas of a process.</t>
  </si>
  <si>
    <t xml:space="preserve">Run the following command and verify output matches:
# sysctl kernel.randomize_va_space
kernel.randomize_va_space = 2
# grep "kernel\.randomize_va_space" /etc/sysctl.conf /etc/sysctl.d/*
kernel.randomize_va_space = 2
</t>
  </si>
  <si>
    <t>Virtual memory is randomized. Output contains the following:
kernel.randomize_va_space = 2</t>
  </si>
  <si>
    <t>Virtual memory has not been randomized.</t>
  </si>
  <si>
    <t>1.5.3</t>
  </si>
  <si>
    <t>Randomly placing virtual memory regions will make it difficult to write memory page exploits as the memory placement will be consistently shifting.</t>
  </si>
  <si>
    <t xml:space="preserve">Set the following parameter in `/etc/sysctl.conf` or a `/etc/sysctl.d/*` file:
kernel.randomize_va_space = 2
Run the following command to set the active kernel parameter:
# sysctl -w kernel.randomize_va_space=2
</t>
  </si>
  <si>
    <t>SUSE11-34</t>
  </si>
  <si>
    <t>`prelink `is a program that modifies ELF shared libraries and ELF dynamically linked binaries in such a way that the time needed for the dynamic linker to perform relocations at startup significantly decreases.</t>
  </si>
  <si>
    <t xml:space="preserve">Run the following command and verify `prelink` is not installed:
# rpm -q prelink
package prelink is not installed
</t>
  </si>
  <si>
    <t>Prelink has been disabled. Output contains the following:
package prelink is not installed</t>
  </si>
  <si>
    <t xml:space="preserve">Prelink has not been disabled. </t>
  </si>
  <si>
    <t>1.5.4</t>
  </si>
  <si>
    <t>The prelinking feature can interfere with the operation of AIDE, because it changes binaries. Prelinking can also increase the vulnerability of the system if a malicious user is able to compromise a common library such as libc.</t>
  </si>
  <si>
    <t xml:space="preserve">Run the following commands to restore binaries to normal and uninstall `prelink`:
# prelink -ua
# zypper remove prelink
</t>
  </si>
  <si>
    <t>SUSE11-35</t>
  </si>
  <si>
    <t>AC-8</t>
  </si>
  <si>
    <t>System Use Notification</t>
  </si>
  <si>
    <t xml:space="preserve">Configure GDM Login Banner </t>
  </si>
  <si>
    <t>GDM is the GNOME Display Manager which handles graphical login for GNOME based systems.</t>
  </si>
  <si>
    <t>If GDM is installed on the system verify that `/etc/dconf/profile/gdm` exists and contains the following:
user-db:user
system-db:gdm
file-db:/usr/share/gdm/greeter-dconf-defaults
Then verify the `banner-message-enable` and `banner-message-text` options are configured in one of the files in the `/etc/dconf/db/gdm.d/` directory:
[org/gnome/login-screen]
banner-message-enable=true
banner-message-text=''
This is typically configured in `/etc/dconf/db/gdm.d/01-banner-message`.</t>
  </si>
  <si>
    <t>The warning banner is compliant with IRS guidelines and contains the following 4 elements:
- the system contains US government information
- users actions are monitored and audited
- unauthorized use of the system is prohibited 
- unauthorized use of the system is subject to criminal and civil penalties</t>
  </si>
  <si>
    <t>OS information has not been removed from the Login Warning Banner.</t>
  </si>
  <si>
    <t>HAC14
HAC38</t>
  </si>
  <si>
    <t>HAC14: Warning banner is insufficient
HAC38: Warning banner does not exist</t>
  </si>
  <si>
    <t>1.7</t>
  </si>
  <si>
    <t>1.7.2</t>
  </si>
  <si>
    <t>Warning messages inform users who are attempting to login to the system of their legal status regarding the system and must include the name of the organization that owns the system and any monitoring policies that are in place.</t>
  </si>
  <si>
    <t xml:space="preserve">Create the `/etc/dconf/profile/gdm` file with the following contents:
user-db:user
system-db:gdm
file-db:/usr/share/gdm/greeter-dconf-defaults
Create or edit the `banner-message-enable` and `banner-message-text` options in `/etc/dconf/db/gdm.d/01-banner-message`:
[org/gnome/login-screen]
banner-message-enable=true
banner-message-text='Authorized uses only. All activity may be monitored and reported.'
Run the following command to update the system databases:
# dconf update
</t>
  </si>
  <si>
    <t>SUSE11-36</t>
  </si>
  <si>
    <t>Configure Message of the Day properly</t>
  </si>
  <si>
    <t>The contents of the `/etc/motd` file are displayed to users after login and function as a message of the day for authenticated users.
Unix-based systems have typically displayed information about the OS release and patch level upon logging in to the system. This information can be useful to developers who are developing software for a particular OS platform. If `mingetty(8)` supports the following options, they display operating system information: `\m` - machine architecture `\r` - operating system release `\s` - operating system name `\v` - operating system version</t>
  </si>
  <si>
    <t xml:space="preserve">Run the following command and verify that the contents match site policy:
# cat /etc/motd
Run the following command and verify no results are returned:
# egrep '(\\v|\\r|\\m|\\s)' /etc/motd
</t>
  </si>
  <si>
    <t>/etc/motd contains an IRS approved warning banner and does not contain any of the following: 
\v \r \m \s
The warning banner is compliant with IRS guidelines and contains the following 4 elements:
- the system contains US government information
- users actions are monitored and audited
- unauthorized use of the system is prohibited 
- unauthorized use of the system is subject to criminal and civil penalties</t>
  </si>
  <si>
    <t>Login banner permissions have not been set appropriately.</t>
  </si>
  <si>
    <t>HAC13</t>
  </si>
  <si>
    <t>HAC38</t>
  </si>
  <si>
    <t>1.7.1</t>
  </si>
  <si>
    <t>1.7.1.1</t>
  </si>
  <si>
    <t>Warning messages inform users who are attempting to login to the system of their legal status regarding the system and must include the name of the organization that owns the system and any monitoring policies that are in place. Displaying OS and patch level information in login banners also has the side effect of providing detailed system information to attackers attempting to target specific exploits of a system. Authorized users can easily get this information by running the " `uname -a` " command once they have logged in.</t>
  </si>
  <si>
    <t>Edit the `/etc/motd` file with the appropriate contents according to your site policy, remove any instances of `\m` , `\r` , `\s` , or `\v.`</t>
  </si>
  <si>
    <t>SUSE11-37</t>
  </si>
  <si>
    <t>Configure Local Login Warning Banner properly</t>
  </si>
  <si>
    <t>The contents of the `/etc/issue` file are displayed to users prior to login for local terminals.
Unix-based systems have typically displayed information about the OS release and patch level upon logging in to the system. This information can be useful to developers who are developing software for a particular OS platform. If `mingetty(8)` supports the following options, they display operating system information: `\m` - machine architecture `\r` - operating system release `\s` - operating system name `\v` - operating system version</t>
  </si>
  <si>
    <t xml:space="preserve">Run the following command and verify that the contents match site policy:
# cat /etc/issue
Run the following command and verify no results are returned:
# egrep (\\v|\\r|\\m|\\s) /etc/issue
</t>
  </si>
  <si>
    <t>/etc/issue contains an IRS approved warning banner and does not contain any of the following: 
\v \r \m \s
The warning banner is compliant with IRS guidelines and contains the following 4 elements:
- the system contains US government information
- users actions are monitored and audited
- unauthorized use of the system is prohibited 
- unauthorized use of the system is subject to criminal and civil penalties</t>
  </si>
  <si>
    <t>HAC13:  Operating system configuration files have incorrect permissions</t>
  </si>
  <si>
    <t>1.7.1.2</t>
  </si>
  <si>
    <t xml:space="preserve">Edit the `/etc/issue` file with the appropriate contents according to your site policy, remove any instances of `\m` , `\r` , `\s` , or `\v`:
# echo "Authorized uses only. All activity may be monitored and reported." &gt; /etc/issue
</t>
  </si>
  <si>
    <t>SUSE11-38</t>
  </si>
  <si>
    <t>Configure Remote Login Warning Banner properly</t>
  </si>
  <si>
    <t>The contents of the `/etc/issue.net` file are displayed to users prior to login for remote connections from configured services.
Unix-based systems have typically displayed information about the OS release and patch level upon logging in to the system. This information can be useful to developers who are developing software for a particular OS platform. If `mingetty(8)` supports the following options, they display operating system information: `\m` - machine architecture `\r` - operating system release `\s` - operating system name `\v` - operating system version</t>
  </si>
  <si>
    <t xml:space="preserve">Run the following command and verify that the contents match site policy:
# cat /etc/issue.net
Run the following command and verify no results are returned:
# egrep (\\v|\\r|\\m|\\s) /etc/issue.net
</t>
  </si>
  <si>
    <t>/etc/issue.net contains an IRS approved warning banner and does not contain any of the following: 
\v \r \m \s
The warning banner is compliant with IRS guidelines and contains the following 4 elements:
- the system contains US government information
- users actions are monitored and audited
- unauthorized use of the system is prohibited 
- unauthorized use of the system is subject to criminal and civil penalties</t>
  </si>
  <si>
    <t>1.7.1.3</t>
  </si>
  <si>
    <t xml:space="preserve">Edit the `/etc/issue.net` file with the appropriate contents according to your site policy, remove any instances of `\m` , `\r` , `\s` , or `\v`:
# echo "Authorized uses only. All activity may be monitored and reported." &gt; /etc/issue.net
</t>
  </si>
  <si>
    <t>SUSE11-39</t>
  </si>
  <si>
    <t>Configure the Permissions on /etc/motd</t>
  </si>
  <si>
    <t>The contents of the `/etc/motd` file are displayed to users after login and function as a message of the day for authenticated users.</t>
  </si>
  <si>
    <t xml:space="preserve">Run the following command and verify `Uid` and `Gid` are both `0/root` and `Access` is `644`:
# stat /etc/motd
Access: (0644/-rw-r--r--) Uid: ( 0/ root) Gid: ( 0/ root)
</t>
  </si>
  <si>
    <t xml:space="preserve">Output is emitted for /etc/motd. Permissions for these files is:
/etc/motd
-rw-r--r-- 1 root root 
</t>
  </si>
  <si>
    <t>/etc/motd file does not have correct permissions.</t>
  </si>
  <si>
    <t>1.7.1.4</t>
  </si>
  <si>
    <t>If the `/etc/motd` file does not have the correct ownership it could be modified by unauthorized users with incorrect or misleading information.</t>
  </si>
  <si>
    <t xml:space="preserve">Run the following commands to set permissions on `/etc/motd`:
# chown root:root /etc/motd
# chmod 644 /etc/motd
</t>
  </si>
  <si>
    <t>SUSE11-40</t>
  </si>
  <si>
    <t xml:space="preserve">Configure the Permissions on /etc/issue </t>
  </si>
  <si>
    <t>The contents of the `/etc/issue` file are displayed to users prior to login for local terminals.</t>
  </si>
  <si>
    <t xml:space="preserve">Run the following command and verify `Uid` and `Gid` are both `0/root` and `Access` is `644`:
# stat /etc/issue
Access: (0644/-rw-r--r--) Uid: ( 0/ root) Gid: ( 0/ root)
</t>
  </si>
  <si>
    <t xml:space="preserve">Output is emitted for /etc/issue. Permissions for these files is:
/etc/issue
-rw-r--r-- 1 root root 
</t>
  </si>
  <si>
    <t>/etc/issue file does not have correct permissions.</t>
  </si>
  <si>
    <t>1.7.1.5</t>
  </si>
  <si>
    <t>If the `/etc/issue` file does not have the correct ownership it could be modified by unauthorized users with incorrect or misleading information.</t>
  </si>
  <si>
    <t xml:space="preserve">Run the following commands to set permissions on `/etc/issue`:
# chown root:root /etc/issue
# chmod 644 /etc/issue
</t>
  </si>
  <si>
    <t>SUSE11-41</t>
  </si>
  <si>
    <t>Set permissions on /etc/issue.net are configured</t>
  </si>
  <si>
    <t>The contents of the `/etc/issue.net` file are displayed to users prior to login for remote connections from configured services.</t>
  </si>
  <si>
    <t xml:space="preserve">Run the following command and verify `Uid` and `Gid` are both `0/root` and `Access` is `644`:
# stat /etc/issue.net
Access: (0644/-rw-r--r--) Uid: ( 0/ root) Gid: ( 0/ root)
</t>
  </si>
  <si>
    <t xml:space="preserve">Output is emitted for /etc/issue.net. Permissions for these files is:
/etc/issue.net
-rw-r--r-- 1 root root 
</t>
  </si>
  <si>
    <t>/etc/issue.net file does not have correct permissions.</t>
  </si>
  <si>
    <t>1.7.1.6</t>
  </si>
  <si>
    <t>If the `/etc/issue.net` file does not have the correct ownership it could be modified by unauthorized users with incorrect or misleading information.</t>
  </si>
  <si>
    <t xml:space="preserve">Run the following commands to set permissions on `/etc/issue.net`:
# chown root:root /etc/issue.net
# chmod 644 /etc/issue.net
</t>
  </si>
  <si>
    <t>SUSE11-42</t>
  </si>
  <si>
    <t xml:space="preserve">Disable Chargen Services </t>
  </si>
  <si>
    <t>`chargen `is a network service that responds with 0 to 512 ASCII characters for each connection it receives. This service is intended for debugging and testing purposes. It is recommended that this service be disabled.</t>
  </si>
  <si>
    <t xml:space="preserve">Run the following command and verify `chargen` and `chargen-udp` are off or missing:
# chkconfig --list
xinetd based services:
 chargen: off
 chargen-udp: off
</t>
  </si>
  <si>
    <t>Chargen and Chargen-UDP are disabled. Output is missing or emitted as follows:
 chargen: off
 chargen-udp: off</t>
  </si>
  <si>
    <t xml:space="preserve">The "chargen" and "chargen-udp" network service have not been disabled. 
</t>
  </si>
  <si>
    <t>2.1</t>
  </si>
  <si>
    <t>2.1.1</t>
  </si>
  <si>
    <t>Disabling this service will reduce the remote attack surface of the system.</t>
  </si>
  <si>
    <t xml:space="preserve">Run the following commands to disable `chargen` and `chargen-udp`:
# chkconfig chargen off
# chkconfig chargen-udp off
</t>
  </si>
  <si>
    <t>SUSE11-43</t>
  </si>
  <si>
    <t xml:space="preserve">Disable Daytime Services </t>
  </si>
  <si>
    <t>`daytime` is a network service that responds with the server's current date and time. This service is intended for debugging and testing purposes. It is recommended that this service be disabled.</t>
  </si>
  <si>
    <t xml:space="preserve">Run the following command and verify `daytime` and `daytime-udp` are off or missing:
# chkconfig --list
xinetd based services:
 daytime: off
 daytime-udp: off
</t>
  </si>
  <si>
    <t>Daytime and daytime-udp are disabled. Output is missing or emitted as follows:
 daytime: off
 daytime-udp: off</t>
  </si>
  <si>
    <t xml:space="preserve">The "daytime" and "daytime-udp" network service have not been disabled. 
</t>
  </si>
  <si>
    <t>2.1.2</t>
  </si>
  <si>
    <t xml:space="preserve">Run the following commands to disable `daytime` - and `daytime` -udp:
# chkconfig daytime-off
# chkconfig daytime-udp off
</t>
  </si>
  <si>
    <t>SUSE11-44</t>
  </si>
  <si>
    <t xml:space="preserve">Disable Discard Services </t>
  </si>
  <si>
    <t>`discard `is a network service that simply discards all data it receives. This service is intended for debugging and testing purposes. It is recommended that this service be disabled.</t>
  </si>
  <si>
    <t xml:space="preserve">Run the following command and verify `discard` and `discard-udp` are off or missing:
# chkconfig --list
xinetd based services:
 discard: off
 discard-udp: off
</t>
  </si>
  <si>
    <t>Discard and discard-udp are disabled. Output is missing or emitted as follows:
 discard: off
 discard-udp: off</t>
  </si>
  <si>
    <t xml:space="preserve">The "discard" and "discard-udp" network service have not been disabled. 
</t>
  </si>
  <si>
    <t>2.1.3</t>
  </si>
  <si>
    <t xml:space="preserve">Run the following commands to disable `discard` and `discard` -udp:
# chkconfig discard off
# chkconfig discard-udp off
</t>
  </si>
  <si>
    <t>SUSE11-45</t>
  </si>
  <si>
    <t xml:space="preserve">Disable echo Services </t>
  </si>
  <si>
    <t>`echo `is a network service that responds to clients with the data sent to it by the client. This service is intended for debugging and testing purposes. It is recommended that this service be disabled.</t>
  </si>
  <si>
    <t xml:space="preserve">Run the following command and verify `echo` and `echo-udp` are off or missing:
# chkconfig --list
xinetd based services:
 echo: off
 echo-udp: off
</t>
  </si>
  <si>
    <t>Echo and echo-udp are disabled. Output is missing or emitted as follows:
 echo: off
 echo-udp: off</t>
  </si>
  <si>
    <t xml:space="preserve">The "echo" and "echo-udp" network service have not been disabled. 
</t>
  </si>
  <si>
    <t>2.1.4</t>
  </si>
  <si>
    <t xml:space="preserve">Run the following commands to disable `echo` and `echo` -udp:
# chkconfig echo off
# chkconfig echo-udp off
</t>
  </si>
  <si>
    <t>SUSE11-46</t>
  </si>
  <si>
    <t xml:space="preserve">Disable Time Services </t>
  </si>
  <si>
    <t>`time `is a network service that responds with the server's current date and time as a 32 bit integer. This service is intended for debugging and testing purposes. It is recommended that this service be disabled.</t>
  </si>
  <si>
    <t xml:space="preserve">Run the following command and verify `time` and `time-udp` are off or missing:
# chkconfig --list
xinetd based services:
 time: off
 time-udp: off
</t>
  </si>
  <si>
    <t>Time and time-udp are disabled. Output is missing or emitted as follows:
 time: off
 time-udp: off</t>
  </si>
  <si>
    <t xml:space="preserve">The "time" and "time-udp" network service have not been disabled. 
</t>
  </si>
  <si>
    <t>2.1.5</t>
  </si>
  <si>
    <t xml:space="preserve">Run the following commands to disable `time` and `time-udp`:
# chkconfig time off
# chkconfig time-udp off
</t>
  </si>
  <si>
    <t>SUSE11-47</t>
  </si>
  <si>
    <t>Disable rsh server</t>
  </si>
  <si>
    <t>The Berkeley `rsh-server` ( `rsh` , `rlogin` , `rexec` ) package contains legacy services that exchange credentials in clear-text.</t>
  </si>
  <si>
    <t xml:space="preserve">Run the following command and verify `rsh` , `rlogin` , and `rexec` are off or missing:
# chkconfig --list
xinetd based services:
 rexec: off
 rlogin: off
 rsh: off
</t>
  </si>
  <si>
    <t>Rsh, rlogin, and rexec are disabled. Output is missing or emitted as follows:
 rexec: off
 rlogin: off
 rsh: off</t>
  </si>
  <si>
    <t xml:space="preserve">The "rsh", "rexec" and "rlogin" network service have not been disabled. 
</t>
  </si>
  <si>
    <t>2.1.6</t>
  </si>
  <si>
    <t>These legacy services contain numerous security exposures and have been replaced with the more secure SSH package.</t>
  </si>
  <si>
    <t xml:space="preserve">Run the following commands to disable `rsh` , `rlogin` , and `rexec`:
# chkconfig rexec off
# chkconfig rlogin off
# chkconfig rsh off
</t>
  </si>
  <si>
    <t>SUSE11-48</t>
  </si>
  <si>
    <t xml:space="preserve">Disable talk server </t>
  </si>
  <si>
    <t>The talk software makes it possible for users to send and receive messages across systems through a terminal session. The talk client (allows initiate of talk sessions) is installed by default.</t>
  </si>
  <si>
    <t xml:space="preserve">Run the following command and verify `talk` is off or missing:
# chkconfig --list
xinetd based services:
 talk: off
</t>
  </si>
  <si>
    <t>Talk is disabled. Output is missing or emitted as follows:
 talk: off</t>
  </si>
  <si>
    <t xml:space="preserve">The "talk" network service has not been disabled. </t>
  </si>
  <si>
    <t>2.1.7</t>
  </si>
  <si>
    <t>The software presents a security risk as it uses unencrypted protocols for communication.</t>
  </si>
  <si>
    <t xml:space="preserve">Run the following command to disable talk:
# chkconfig talk off
</t>
  </si>
  <si>
    <t>SUSE11-49</t>
  </si>
  <si>
    <t>Disable telnet server</t>
  </si>
  <si>
    <t>The `telnet-server` package contains the `telnet` daemon, which accepts connections from users from other systems via the `telnet` protocol.</t>
  </si>
  <si>
    <t xml:space="preserve">Run the following command and verify `telnet` is off or missing:
# chkconfig --list
xinetd based services:
 telnet: off
</t>
  </si>
  <si>
    <t>Telnet is disabled. Output is missing or emitted as follows:
 telnet: off</t>
  </si>
  <si>
    <t xml:space="preserve">The "telnet" network service has not been disabled. </t>
  </si>
  <si>
    <t>2.1.8</t>
  </si>
  <si>
    <t>The `telnet` protocol is insecure and unencrypted. The use of an unencrypted transmission medium could allow a user with access to sniff network traffic the ability to steal credentials. The `ssh` package provides an encrypted session and stronger security.</t>
  </si>
  <si>
    <t xml:space="preserve">Run the following command to disable telnet:
# chkconfig telnet off
</t>
  </si>
  <si>
    <t>SUSE11-50</t>
  </si>
  <si>
    <t>Trivial File Transfer Protocol (TFTP) is a simple file transfer protocol, typically used to automatically transfer configuration or boot machines from a boot server. The package `atftp` is used to define and support a TFTP server.</t>
  </si>
  <si>
    <t xml:space="preserve">Run the following command and verify `tftp` is off or missing:
# chkconfig --list
xinetd based services:
 tftp: off
</t>
  </si>
  <si>
    <t>Run the following commands and verify tftp is off or missing:
	# chkconfig --list
xinetd based services:
 tftp: off
# systemctl is-enabled tftp.socket
disabled</t>
  </si>
  <si>
    <t xml:space="preserve">The "tftp" network service has not been disabled. </t>
  </si>
  <si>
    <t>2.1.9</t>
  </si>
  <si>
    <t>TFTP does not support authentication nor does it ensure the confidentiality or integrity of data. It is recommended that TFTP be removed, unless there is a specific need for TFTP. In that case, extreme caution must be used when configuring the services.</t>
  </si>
  <si>
    <t xml:space="preserve">Run the following command to disable tftp:
# chkconfig tftp off
</t>
  </si>
  <si>
    <t>SUSE11-51</t>
  </si>
  <si>
    <t xml:space="preserve">Disable rsync service </t>
  </si>
  <si>
    <t>The `rsyncd` service can be used to synchronize files between systems over network links.</t>
  </si>
  <si>
    <t xml:space="preserve">Run the following command and verify `rsync` is of or missing:
# chkconfig --list
xinetd based services:
 rsync: off
</t>
  </si>
  <si>
    <t>rsync is disabled. Output is missing or emitted as follows:
 rsync: off</t>
  </si>
  <si>
    <t xml:space="preserve">The "rsync" network service has not been disabled. </t>
  </si>
  <si>
    <t>2.1.10</t>
  </si>
  <si>
    <t>The `rsyncd` service presents a security risk as it uses unencrypted protocols for communication.</t>
  </si>
  <si>
    <t xml:space="preserve">Run the following command to disable `rsync`:
# chkconfig rsync off
</t>
  </si>
  <si>
    <t>SUSE11-52</t>
  </si>
  <si>
    <t xml:space="preserve">Disable xinetd </t>
  </si>
  <si>
    <t>The eXtended InterNET Daemon ( `xinetd` ) is an open source super daemon that replaced the original `inetd` daemon. The `xinetd` daemon listens for well known services and dispatches the appropriate daemon to properly respond to service requests.</t>
  </si>
  <si>
    <t xml:space="preserve">Run the following command and verify all runlevels are listed as "off" or `xinetd` is not available:
# chkconfig --list xinetd
xinetd 0:off 1:off 2:off 3:off 4:off 5:off 6:off
</t>
  </si>
  <si>
    <t>xinetd is disabled. Output is missing or emitted as follows:
disabled</t>
  </si>
  <si>
    <t xml:space="preserve">The eXtended InterNET Daemon has not been disabled. </t>
  </si>
  <si>
    <t>2.1.11</t>
  </si>
  <si>
    <t>If there are no `xinetd` services required, it is recommended that the daemon be disabled.</t>
  </si>
  <si>
    <t xml:space="preserve">Run one of the following command to disable `xinetd`:
# chkconfig xinetd off
</t>
  </si>
  <si>
    <t>SUSE11-53</t>
  </si>
  <si>
    <t xml:space="preserve">Remove X Window System </t>
  </si>
  <si>
    <t>The X Window System provides a Graphical User Interface (GUI) where users can have multiple windows in which to run programs and various add on. The X Windows system is typically used on workstations where users login, but not on servers where users typically do not login.</t>
  </si>
  <si>
    <t xml:space="preserve">Run the following command and verify no output is returned:
# rpm -qa xorg-x11*
</t>
  </si>
  <si>
    <t>X Windows is not running. No output is returned</t>
  </si>
  <si>
    <t>X Windows has not been removed from the system.</t>
  </si>
  <si>
    <t>2.2</t>
  </si>
  <si>
    <t>2.2.2</t>
  </si>
  <si>
    <t>Unless your organization specifically requires graphical login access via X Windows, remove it to reduce the potential attack surface.</t>
  </si>
  <si>
    <t xml:space="preserve">Run the following command to remove the X Windows System packages:
# zypper remove xorg-x11*
</t>
  </si>
  <si>
    <t>SUSE11-54</t>
  </si>
  <si>
    <t xml:space="preserve">Disable Avahi Server </t>
  </si>
  <si>
    <t>Avahi is a free zeroconf implementation, including a system for multicast DNS/DNS-SD service discovery. Avahi allows programs to publish and discover services and hosts running on a local network with no specific configuration. For example, a user can plug a computer into a network and Avahi automatically finds printers to print to, files to look at and people to talk to, as well as network services running on the machine.</t>
  </si>
  <si>
    <t xml:space="preserve">Run the following command and verify all runlevels are listed as "off" or `avahi-daemon` is not available:
# chkconfig --list avahi-daemon
avahi-daemon 0:off 1:off 2:off 3:off 4:off 5:off 6:off
</t>
  </si>
  <si>
    <t>Avahi server has not been disabled. Output is emitted:
disabled</t>
  </si>
  <si>
    <t xml:space="preserve">Avahi server has not been disabled. </t>
  </si>
  <si>
    <t>2.2.3</t>
  </si>
  <si>
    <t>Automatic discovery of network services is not normally required for system functionality. It is recommended to disable the service to reduce the potential attack surface.</t>
  </si>
  <si>
    <t xml:space="preserve">Run the following command to disable `avahi-daemon`:
# chkconfig avahi-daemon off
</t>
  </si>
  <si>
    <t>SUSE11-55</t>
  </si>
  <si>
    <t>The Common Unix Print System (CUPS) provides the ability to print to both local and network printers. A system running CUPS can also accept print jobs from remote systems and print them to local printers. It also provides a web based remote administration capability.</t>
  </si>
  <si>
    <t xml:space="preserve">Run the following command and verify all runlevels are listed as "off" or `cups` is not available:
# chkconfig --list cups
cups 0:off 1:off 2:off 3:off 4:off 5:off 6:off
</t>
  </si>
  <si>
    <t>Common Unix Print System (CUPS) has not been disabled. Output is emitted:
disabled</t>
  </si>
  <si>
    <t xml:space="preserve">Common Unix Print System (CUPS) has not been disabled. </t>
  </si>
  <si>
    <t>2.2.4</t>
  </si>
  <si>
    <t>If the system does not need to print jobs or accept print jobs from other systems, it is recommended that CUPS be disabled to reduce the potential attack surface.</t>
  </si>
  <si>
    <t xml:space="preserve">Run the following command to disable `cups`:
# chkconfig cups off
</t>
  </si>
  <si>
    <t>SUSE11-56</t>
  </si>
  <si>
    <t>The Dynamic Host Configuration Protocol (DHCP) is a service that allows machines to be dynamically assigned IP addresses.</t>
  </si>
  <si>
    <t xml:space="preserve">Run the following command and verify all runlevels are listed as "off" or `dhcpd` is not available:
# chkconfig --list dhcpd
dhcpd 0:off 1:off 2:off 3:off 4:off 5:off 6:off
</t>
  </si>
  <si>
    <t>Dynamic Host Configuration Protocol (DHCP) has not been disabled. Output is emitted:
disabled</t>
  </si>
  <si>
    <t xml:space="preserve">Dynamic Host Configuration Protocol (DHCP) has not been disabled. </t>
  </si>
  <si>
    <t>2.2.5</t>
  </si>
  <si>
    <t>Unless a system is specifically set up to act as a DHCP server, it is recommended that this service be disabled to reduce the potential attack surface.</t>
  </si>
  <si>
    <t xml:space="preserve">Run the following command to disable `dhcpd`:
# chkconfig dhcpd off
</t>
  </si>
  <si>
    <t>SUSE11-57</t>
  </si>
  <si>
    <t>The Lightweight Directory Access Protocol (LDAP) was introduced as a replacement for NIS/YP. It is a service that provides a method for looking up information from a central database.</t>
  </si>
  <si>
    <t xml:space="preserve">Run the following command and verify all runlevels are listed as "off" or `ldap` is not available:
# chkconfig --list ldap
ldap 0:off 1:off 2:off 3:off 4:off 5:off 6:off
</t>
  </si>
  <si>
    <t>Lightweight Directory Access Protocol (LDAP) has not been disabled. Output is emitted:
disabled</t>
  </si>
  <si>
    <t xml:space="preserve">Lightweight Directory Access Protocol (LDAP) has not been disabled. </t>
  </si>
  <si>
    <t>2.2.6</t>
  </si>
  <si>
    <t>If the system will not need to act as an LDAP server, it is recommended that the software be disabled to reduce the potential attack surface.</t>
  </si>
  <si>
    <t xml:space="preserve">Run the following command to disable `ldap`:
# chkconfig ldap off
</t>
  </si>
  <si>
    <t>SUSE11-58</t>
  </si>
  <si>
    <t xml:space="preserve">Disable NFS and RPC </t>
  </si>
  <si>
    <t>The Network File System (NFS) is one of the first and most widely distributed file systems in the UNIX environment. It provides the ability for systems to mount file systems of other servers through the network.</t>
  </si>
  <si>
    <t xml:space="preserve">Run the following command and verify all runlevels are listed as "off" or `nfs` is not available:
# chkconfig --list nfs
nfs 0:off 1:off 2:off 3:off 4:off 5:off 6:off
Run the following command and verify all runlevels are listed as "off" or `rpcbind` is not available:
# chkconfig --list rpcbind
rpcbind 0:off 1:off 2:off 3:off 4:off 5:off 6:off
</t>
  </si>
  <si>
    <t>NFS and RPCbind have not been disabled. Output is emitted:
disabled</t>
  </si>
  <si>
    <t>NFS and RPC has not been disabled.</t>
  </si>
  <si>
    <t>2.2.7</t>
  </si>
  <si>
    <t>If the system does not export NFS shares or act as an NFS client, it is recommended that these services be disabled to reduce remote attack surface.</t>
  </si>
  <si>
    <t xml:space="preserve">Run the following commands to disable `nfs` and `rpcbind`:
# chkconfig nfs off
# chkconfig rpcbind off
</t>
  </si>
  <si>
    <t>SUSE11-59</t>
  </si>
  <si>
    <t>Disable DNS Server is not enabled</t>
  </si>
  <si>
    <t>The Domain Name System (DNS) is a hierarchical naming system that maps names to IP addresses for computers, services and other resources connected to a network.</t>
  </si>
  <si>
    <t xml:space="preserve">Run the following command and verify all runlevels are listed as "off" or `named` is not available:
# chkconfig --list named
named 0:off 1:off 2:off 3:off 4:off 5:off 6:off
</t>
  </si>
  <si>
    <t>Domain Name System (DNS) has not been disabled. Output is emitted:
disabled</t>
  </si>
  <si>
    <t xml:space="preserve">Domain Name System (DNS) has been disabled. </t>
  </si>
  <si>
    <t>2.2.8</t>
  </si>
  <si>
    <t>Unless a system is specifically designated to act as a DNS server, it is recommended that the service be disabled to reduce the potential attack surface.</t>
  </si>
  <si>
    <t xml:space="preserve">Run the following command to disable `named`:
# chkconfig named off
</t>
  </si>
  <si>
    <t>SUSE11-60</t>
  </si>
  <si>
    <t xml:space="preserve">Disable FTP Server </t>
  </si>
  <si>
    <t>The File Transfer Protocol (FTP) provides networked computers with the ability to transfer files.</t>
  </si>
  <si>
    <t xml:space="preserve">Run the following command and verify all runlevels are listed as "off" or `vsftpd` is not available:
# chkconfig --list vsftpd
vsftpd 0:off 1:off 2:off 3:off 4:off 5:off 6:off
</t>
  </si>
  <si>
    <t>File Transfer Protocol (FTP) has not been disabled. Output is emitted:
disabled</t>
  </si>
  <si>
    <t xml:space="preserve">File Transfer Protocol (FTP) has not been disabled. </t>
  </si>
  <si>
    <t>2.2.9</t>
  </si>
  <si>
    <t>FTP does not protect the confidentiality of data or authentication credentials. It is recommended sftp be used if file transfer is required. Unless there is a need to run the system as a FTP server (for example, to allow anonymous downloads), it is recommended that the service be disabled to reduce the potential attack surface.</t>
  </si>
  <si>
    <t xml:space="preserve">Run the following command to disable `vsftpd`:
# chkconfig vsftpd off
</t>
  </si>
  <si>
    <t>SUSE11-61</t>
  </si>
  <si>
    <t xml:space="preserve">Disable HTTP server </t>
  </si>
  <si>
    <t>HTTP or web servers provide the ability to host web site content.</t>
  </si>
  <si>
    <t xml:space="preserve">Run the following command and verify all runlevels are listed as "off" or `apache2` is not available:
# chkconfig --list apache2
apache2 0:off 1:off 2:off 3:off 4:off 5:off 6:off
</t>
  </si>
  <si>
    <t>Apache 2 HTTP Server has not been disabled. Output is emitted:
disabled</t>
  </si>
  <si>
    <t xml:space="preserve">HTTP Server has not been removed. </t>
  </si>
  <si>
    <t>2.2.10</t>
  </si>
  <si>
    <t>Unless there is a need to run the system as a web server, it is recommended that the service be disabled to reduce the potential attack surface.</t>
  </si>
  <si>
    <t xml:space="preserve">Run the following command to disable `apache2`:
# chkconfig apache2 off
</t>
  </si>
  <si>
    <t>SUSE11-62</t>
  </si>
  <si>
    <t xml:space="preserve">Disable IMAP and POP3 server </t>
  </si>
  <si>
    <t>`cyrus` is an open source IMAP and POP3 server for Linux based systems.</t>
  </si>
  <si>
    <t xml:space="preserve">Run the following command and verify all runlevels are listed as "off" or `cyrus` is not available:
# chkconfig --list cyrus
cyrus 0:off 1:off 2:off 3:off 4:off 5:off 6:off
</t>
  </si>
  <si>
    <t>IMAP and POP server have not been disabled. Output is emitted:
disabled</t>
  </si>
  <si>
    <t>IMAP and POP server has not been disabled.</t>
  </si>
  <si>
    <t>2.2.11</t>
  </si>
  <si>
    <t>Unless POP3 and/or IMAP servers are to be provided by this system, it is recommended that the service be disabled to reduce the potential attack surface.</t>
  </si>
  <si>
    <t xml:space="preserve">Run the following command to disable `cyrus`:
# chkconfig cyrus off
</t>
  </si>
  <si>
    <t>SUSE11-63</t>
  </si>
  <si>
    <t xml:space="preserve">Disable Samba </t>
  </si>
  <si>
    <t>The Samba daemon allows system administrators to configure their Linux systems to share file systems and directories with Windows desktops. Samba will advertise the file systems and directories via the Small Message Block (SMB) protocol. Windows desktop users will be able to mount these directories and file systems as letter drives on their systems.</t>
  </si>
  <si>
    <t xml:space="preserve">Run the following command and verify all runlevels are listed as "off" or `smb` is not available:
# chkconfig --list smb
smb 0:off 1:off 2:off 3:off 4:off 5:off 6:off
</t>
  </si>
  <si>
    <t>Samba has not been disabled. Output is emitted:
disabled</t>
  </si>
  <si>
    <t xml:space="preserve">Samba has not been disabled. </t>
  </si>
  <si>
    <t>2.2.12</t>
  </si>
  <si>
    <t>If there is no need to mount directories and file systems to Windows systems, then this service can be disabled to reduce the potential attack surface.</t>
  </si>
  <si>
    <t xml:space="preserve">Run the following command to disable `smb`:
# chkconfig smb off
</t>
  </si>
  <si>
    <t>SUSE11-64</t>
  </si>
  <si>
    <t>Disable HTTP Proxy Server</t>
  </si>
  <si>
    <t>Squid is a standard proxy server used in many environments.</t>
  </si>
  <si>
    <t xml:space="preserve">Run the following command and verify all runlevels are listed as "off" or `squid` is not available:
# chkconfig --list squid
squid 0:off 1:off 2:off 3:off 4:off 5:off 6:off
</t>
  </si>
  <si>
    <t>Squid has not been disabled. Output is emitted:
disabled</t>
  </si>
  <si>
    <t>squid has not been disabled.</t>
  </si>
  <si>
    <t>2.2.13</t>
  </si>
  <si>
    <t>If there is no need for a proxy server, it is recommended that the squid proxy be disabled to reduce the potential attack surface.</t>
  </si>
  <si>
    <t xml:space="preserve">Run the following command to disable `squid`:
# chkconfig squid off
</t>
  </si>
  <si>
    <t>SUSE11-65</t>
  </si>
  <si>
    <t>The Simple Network Management Protocol (SNMP) server is used to listen for SNMP commands from an SNMP management system, execute the commands or collect the information and then send results back to the requesting system.</t>
  </si>
  <si>
    <t xml:space="preserve">Run the following command and verify all runlevels are listed as "off" or `snmpd` is not available:
# chkconfig --list snmpd
snmpd 0:off 1:off 2:off 3:off 4:off 5:off 6:off
</t>
  </si>
  <si>
    <t>SNMP has not been disabled. Output is emitted:
disabled</t>
  </si>
  <si>
    <t>SNMP has not been disabled.</t>
  </si>
  <si>
    <t>2.2.14</t>
  </si>
  <si>
    <t>The SNMP server can communicate using SNMP v1, which transmits data in the clear and does not require authentication to execute commands. Unless absolutely necessary, it is recommended that the SNMP service not be used. If SNMP is required the server should be configured to disallow SNMP v1.</t>
  </si>
  <si>
    <t xml:space="preserve">Run the following command to disable `snmpd`:
# chkconfig snmpd off
</t>
  </si>
  <si>
    <t>SUSE11-66</t>
  </si>
  <si>
    <t>Configure the Mail Transfer Agent to local-only mode</t>
  </si>
  <si>
    <t>Mail Transfer Agents (MTA), such as sendmail and Postfix, are used to listen for incoming mail and transfer the messages to the appropriate user or mail server. If the system is not intended to be a mail server, it is recommended that the MTA be configured to only process local mail.</t>
  </si>
  <si>
    <t xml:space="preserve">Run the following command and verify that the MTA is not listening on any non-loopback address ( `127.0.0.1` or `::1` ):
# netstat -an | grep LIST | grep ":25[[:space:]]"
tcp 0 0 127.0.0.1:25 0.0.0.0:* LISTEN
</t>
  </si>
  <si>
    <t>Mail transfer agents are set to Local-Only Mode.
Output contains the following: 
tcp 0 0 127.0.0.1:25 0.0.0.0:* LISTEN</t>
  </si>
  <si>
    <t>Mail transfer agents have not been set to Local-Only Mode.</t>
  </si>
  <si>
    <t>2.2.15</t>
  </si>
  <si>
    <t>The software for all Mail Transfer Agents is complex and most have a long history of security issues. While it is important to ensure that the system can process local mail messages, it is not necessary to have the MTA's daemon listening on a port unless the server is intended to be a mail server that receives and processes mail from other systems.</t>
  </si>
  <si>
    <t xml:space="preserve">Edit `/etc/postfix/main.cf` and add the following line to the RECEIVING MAIL section. If the line already exists, change it to look like the line below:
inet_interfaces = loopback-only
Restart postfix:
# service postfix restart
</t>
  </si>
  <si>
    <t>SUSE11-67</t>
  </si>
  <si>
    <t xml:space="preserve">Disable NIS Server </t>
  </si>
  <si>
    <t>The Network Information Service (NIS) (formally known as Yellow Pages) is a client-server directory service protocol for distributing system configuration files. The NIS server is a collection of programs that allow for the distribution of configuration files.</t>
  </si>
  <si>
    <t xml:space="preserve">Run the following command and verify all runlevels are listed as "off" or `ypserv` is not available:
# chkconfig --list ypserv
ypserv 0:off 1:off 2:off 3:off 4:off 5:off 6:off
</t>
  </si>
  <si>
    <t>ypserv has not been disabled. Output is emitted:
disabled</t>
  </si>
  <si>
    <t>ypserv has not been disabled.</t>
  </si>
  <si>
    <t>2.2.16</t>
  </si>
  <si>
    <t>The NIS service is inherently an insecure system that has been vulnerable to DOS attacks, buffer overflows and has poor authentication for querying NIS maps. NIS generally been replaced by such protocols as Lightweight Directory Access Protocol (LDAP). It is recommended that the service be disabled and other, more secure services be used</t>
  </si>
  <si>
    <t xml:space="preserve">Run the following command to disable `ypserv`:
# chkconfig ypserv off
</t>
  </si>
  <si>
    <t>SUSE11-68</t>
  </si>
  <si>
    <t xml:space="preserve">Run the following command and verify all runlevels are listed as "off" or `rsyncd` is not available:
# chkconfig --list rsyncd
rsyncd 0:off 1:off 2:off 3:off 4:off 5:off 6:off
</t>
  </si>
  <si>
    <t>tftp.socket has not been disabled. Output is emitted:
disabled</t>
  </si>
  <si>
    <t>tftp.socket has not been disabled.</t>
  </si>
  <si>
    <t>2.2.17</t>
  </si>
  <si>
    <t xml:space="preserve">Run the following command to disable `rsyncd`:
# chkconfig rsyncd off
</t>
  </si>
  <si>
    <t>SUSE11-69</t>
  </si>
  <si>
    <t>AU-8</t>
  </si>
  <si>
    <t>Time Stamps</t>
  </si>
  <si>
    <t>Time Synchronization is in use</t>
  </si>
  <si>
    <t>System time should be synchronized between all systems in an environment. This is typically done by establishing an authoritative time server or set of servers and having all systems synchronize their clocks to them.</t>
  </si>
  <si>
    <t>On physical systems or virtual systems where host based time synchronization is not available run the following commands and verify either `ntp` or `chrony` is installed:
# rpm -q ntp
# rpm -q chrony
On virtual systems where host based time synchronization is available consult your virtualization software documentation and verify that host based synchronization is in use.</t>
  </si>
  <si>
    <t>NTP or Chrony are installed.</t>
  </si>
  <si>
    <t>Network Time Protocol (NTP) has not installed.</t>
  </si>
  <si>
    <t>HAU11</t>
  </si>
  <si>
    <t>HAU11:  NTP is not properly implemented</t>
  </si>
  <si>
    <t>2.2.1</t>
  </si>
  <si>
    <t>2.2.1.1</t>
  </si>
  <si>
    <t>Time synchronization is important to support time sensitive security mechanisms like Kerberos and also ensures log files have consistent time records across the enterprise, which aids in forensic investigations.</t>
  </si>
  <si>
    <t>On physical systems or virtual systems where host based time synchronization is not available run one of the following commands to install either `ntp` or `chrony`:
# zypper install ntp
# zypper install chrony
On virtual systems where host based time synchronization is available consult your virtualization software documentation and setup host based synchronization.</t>
  </si>
  <si>
    <t>SUSE11-70</t>
  </si>
  <si>
    <t>`ntp` is a daemon which implements the Network Time Protocol (NTP). It is designed to synchronize system clocks across a variety of systems and use a source that is highly accurate. More information on NTP can be found at [http://www.ntp.org](http://www.ntp.org/). `ntp` can be configured to be a client and/or a server.
This recommendation only applies if ntp is in use on the system.</t>
  </si>
  <si>
    <t>Run the following command and verify output matches:
# grep "^restrict" /etc/ntp.conf
restrict -4 default kod limited nomodify notrap nopeer noquery
restrict -6 default kod limited nomodify notrap nopeer noquery
The `-4` in the first line is optional and options after `default` can appear in any order. Additional restriction lines may exist.
Run the following command and verify remote server is configured properly:
# grep "^(server|pool)" /etc/ntp.conf
server 
Multiple servers may be configured.
Run the following command and verify that '`-u ntp:ntp`' is included in `NTPD_OPTIONS`:
# grep "^NTPD_OPTIONS" /etc/sysconfig/ntp
NTPD_OPTIONS="-u ntp:ntp"
Additional options may be present.</t>
  </si>
  <si>
    <t>An authoritative (U.S. IRS approved source) time-server is used. Access is restricted vis NTP.</t>
  </si>
  <si>
    <t>Note: An authoritative (U.S. IRS approved source) time-server is used. Approved sources include the US Naval Observatory NTP servers or the NIST Internet Time Service.</t>
  </si>
  <si>
    <t>2.2.1.2</t>
  </si>
  <si>
    <t>If ntp is in use on the system proper configuration is vital to ensuring time synchronization is working properly.</t>
  </si>
  <si>
    <t xml:space="preserve">Add or edit restrict lines in `/etc/ntp.conf` to match the following:
restrict -4 default kod limited nomodify notrap nopeer noquery
restrict -6 default kod limited nomodify notrap nopeer noquery
Add or edit server or pool lines to `/etc/ntp.conf` as appropriate:
server 
Add or edit the `NTPD_OPTIONS` in `/etc/sysconfig/ntp` to include '`-u ntp:ntp`':
NTPD_OPTIONS="-u ntp:ntp"
</t>
  </si>
  <si>
    <t>SUSE11-71</t>
  </si>
  <si>
    <t>Configure chrony</t>
  </si>
  <si>
    <t>`chrony` is a daemon which implements the Network Time Protocol (NTP) is designed to synchronize system clocks across a variety of systems and use a source that is highly accurate. More information on `chrony` can be found at . `chrony` can be configured to be a client and/or a server.</t>
  </si>
  <si>
    <t>Run the following command and verify remote server is configured properly:
# grep "^(server|pool)" /etc/chrony.conf
server 
Multiple servers may be configured.
Run the following command and verify `OPTIONS` includes '`-u chrony`':
# grep ^OPTIONS /etc/sysconfig/chronyd
OPTIONS="-u chrony"
Additional options may be present.</t>
  </si>
  <si>
    <t>An authoritative (U.S. IRS approved source) time-server is used. Access is restricted via Chrony.</t>
  </si>
  <si>
    <t>2.2.1.3</t>
  </si>
  <si>
    <t>If chrony is in use on the system proper configuration is vital to ensuring time synchronization is working properly.
This recommendation only applies if chrony is in use on the system.</t>
  </si>
  <si>
    <t xml:space="preserve">Add or edit server or pool lines to `/etc/chrony.conf` as appropriate:
server 
Add or edit the `OPTIONS` in `/etc/sysconfig/chronyd` to include '`-u chrony`':
OPTIONS="-u chrony"
</t>
  </si>
  <si>
    <t>SUSE11-72</t>
  </si>
  <si>
    <t>The Network Information Service (NIS), formerly known as Yellow Pages, is a client-server directory service protocol used to distribute system configuration files. The NIS client ( `ypbind` ) was used to bind a machine to an NIS server and receive the distributed configuration files.</t>
  </si>
  <si>
    <t xml:space="preserve">Run the following command and verify `ypbind` is not installed:
# rpm -q ypbind
</t>
  </si>
  <si>
    <t>Ypbind is not installed. Output is emitted as follows:
package ypbind is not installed</t>
  </si>
  <si>
    <t>ypbind has not been removed from the system.</t>
  </si>
  <si>
    <t>2.3</t>
  </si>
  <si>
    <t>2.3.1</t>
  </si>
  <si>
    <t>The NIS service is inherently an insecure system that has been vulnerable to DOS attacks, buffer overflows and has poor authentication for querying NIS maps. NIS generally has been replaced by such protocols as Lightweight Directory Access Protocol (LDAP). It is recommended that the service be removed.</t>
  </si>
  <si>
    <t xml:space="preserve">Run the following command to uninstall `ypbind`:
# zypper remove ypbind
</t>
  </si>
  <si>
    <t>SUSE11-73</t>
  </si>
  <si>
    <t xml:space="preserve">Remove rsh client </t>
  </si>
  <si>
    <t>The `rsh` package contains the client commands for the rsh services.</t>
  </si>
  <si>
    <t xml:space="preserve">Run the following command and verify `rsh` is not installed:
# rpm -q rsh
</t>
  </si>
  <si>
    <t>Rsh is not installed. Output is emitted as follows:
package rsh is not installed</t>
  </si>
  <si>
    <t>rsh has not been removed from the system.</t>
  </si>
  <si>
    <t>2.3.2</t>
  </si>
  <si>
    <t>These legacy clients contain numerous security exposures and have been replaced with the more secure SSH package. Even if the server is removed, it is best to ensure the clients are also removed to prevent users from inadvertently attempting to use these commands and therefore exposing their credentials. Note that removing the `rsh` package removes the clients for `rsh` , `rcp` and `rlogin` .</t>
  </si>
  <si>
    <t xml:space="preserve">Run the following command to uninstall `rsh`:
# zypper remove rsh
</t>
  </si>
  <si>
    <t>SUSE11-74</t>
  </si>
  <si>
    <t xml:space="preserve">Remove Talk Client </t>
  </si>
  <si>
    <t>The `talk` software makes it possible for users to send and receive messages across systems through a terminal session. The `talk` client, which allows initialization of talk sessions, is installed by default.</t>
  </si>
  <si>
    <t xml:space="preserve">Run the following command and verify `talk` is not installed:
# rpm -q talk
</t>
  </si>
  <si>
    <t>Talk is not installed. Output is emitted as follows:
package talk is not installed</t>
  </si>
  <si>
    <t>talk has not been removed from the system.</t>
  </si>
  <si>
    <t>2.3.3</t>
  </si>
  <si>
    <t xml:space="preserve">Run the following command to uninstall `talk`:
# zypper remove talk
</t>
  </si>
  <si>
    <t>SUSE11-75</t>
  </si>
  <si>
    <t xml:space="preserve">Remove telnet client </t>
  </si>
  <si>
    <t>The `telnet` package contains the `telnet` client, which allows users to start connections to other systems via the telnet protocol.</t>
  </si>
  <si>
    <t xml:space="preserve">Run the following command and verify `telnet` is not installed:
# rpm -q telnet
</t>
  </si>
  <si>
    <t>Telnet is not installed. Output is emitted as follows:
package telnet is not installed</t>
  </si>
  <si>
    <t>telnet has not been removed from the system.</t>
  </si>
  <si>
    <t>2.3.4</t>
  </si>
  <si>
    <t>The `telnet` protocol is insecure and unencrypted. The use of an unencrypted transmission medium could allow an unauthorized user to steal credentials. The `ssh` package provides an encrypted session and stronger security and is included in most Linux distributions.</t>
  </si>
  <si>
    <t xml:space="preserve">Run the following command to uninstall `telnet`:
# zypper remove telnet
</t>
  </si>
  <si>
    <t>SUSE11-76</t>
  </si>
  <si>
    <t xml:space="preserve">Run the following command and verify `openldap2-client` is not installed:
# rpm -q openldap2-client
</t>
  </si>
  <si>
    <t>Openldap2-client is not installed. Output is emitted as follows:
package openldap2-client is not installed</t>
  </si>
  <si>
    <t>openldap2-client has not been removed from the system.</t>
  </si>
  <si>
    <t>2.3.5</t>
  </si>
  <si>
    <t>If the system will not need to act as an LDAP client, it is recommended that the software be removed to reduce the potential attack surface.</t>
  </si>
  <si>
    <t xml:space="preserve">Run the following command to uninstall `openldap2-client`:
# zypper remove openldap2-client
</t>
  </si>
  <si>
    <t>SUSE11-77</t>
  </si>
  <si>
    <t xml:space="preserve">Disable Wireless Interfaces </t>
  </si>
  <si>
    <t>Wireless networking is used when wired networks are unavailable. SUSE 11 contains a wireless tool kit to allow system administrators to configure and use wireless networks.</t>
  </si>
  <si>
    <t xml:space="preserve">Run the following command to determine wireless interfaces on the system:
# iwconfig
Run the following command and verify wireless interfaces are active:
# ip link show up
</t>
  </si>
  <si>
    <t xml:space="preserve">Wireless interfaces are inactive. </t>
  </si>
  <si>
    <t xml:space="preserve">Wireless interfaces have not been disabled. </t>
  </si>
  <si>
    <t>3</t>
  </si>
  <si>
    <t>3.7</t>
  </si>
  <si>
    <t>If wireless is not to be used, wireless devices can be disabled to reduce the potential attack surface.</t>
  </si>
  <si>
    <t>Run the following command to disable any wireless interfaces:
# ip link set  down
Disable any wireless interfaces in your network configuration.</t>
  </si>
  <si>
    <t>SUSE11-78</t>
  </si>
  <si>
    <t xml:space="preserve">Disable IP Forwarding </t>
  </si>
  <si>
    <t>The `net.ipv4.ip_forward` flag is used to tell the system whether it can forward packets or not.</t>
  </si>
  <si>
    <t xml:space="preserve">Run the following command and verify output matches:
# sysctl net.ipv4.ip_forward
net.ipv4.ip_forward = 0
# grep "net\.ipv4\.ip_forward" /etc/sysctl.conf /etc/sysctl.d/*
net.ipv4.ip_forward = 0
</t>
  </si>
  <si>
    <t xml:space="preserve">IP Forwarding is disabled. The net.ipv4.ip_forward flag is set to 0. 
Output contains the following: 
net.ipv4.ip_forward = 0 
</t>
  </si>
  <si>
    <t xml:space="preserve">IP Forwarding has not been disabled. </t>
  </si>
  <si>
    <t>3.1</t>
  </si>
  <si>
    <t>3.1.1</t>
  </si>
  <si>
    <t>Setting the flag to 0 ensures that a system with multiple interfaces (for example, a hard proxy), will never be able to forward packets, and therefore, never serve as a router.</t>
  </si>
  <si>
    <t xml:space="preserve">Set the following parameter in `/etc/sysctl.conf` or a `/etc/sysctl.d/*` file:
net.ipv4.ip_forward = 0
Run the following commands to set the active kernel parameters:
# sysctl -w net.ipv4.ip_forward=0
# sysctl -w net.ipv4.route.flush=1
</t>
  </si>
  <si>
    <t>SUSE11-79</t>
  </si>
  <si>
    <t xml:space="preserve">Disable Packet Redirect Sending </t>
  </si>
  <si>
    <t>ICMP Redirects are used to send routing information to other hosts. As a host itself does not act as a router (in a host only configuration), there is no need to send redirects.</t>
  </si>
  <si>
    <t xml:space="preserve">Run the following commands and verify output matches:
# sysctl net.ipv4.conf.all.send_redirects
net.ipv4.conf.all.send_redirects = 0
# sysctl net.ipv4.conf.default.send_redirects
net.ipv4.conf.default.send_redirects = 0
# grep "net\.ipv4\.conf\.all\.send_redirects" /etc/sysctl.conf /etc/sysctl.d/*
net.ipv4.conf.all.send_redirects = 0
# grep "net\.ipv4\.conf\.default\.send_redirects" /etc/sysctl.conf /etc/sysctl.d/*
net.ipv4.conf.default.send_redirects= 0
</t>
  </si>
  <si>
    <t>Send Packet Redirects is disabled. net.ipv4.conf.all.send_redirects and net.ipv4.conf.default.send_redirects parameters is set to 0 in /etc/sysctl.conf. 
Output contains the following: 
net.ipv4.conf.all.send_redirects = 0
net.ipv4.conf.default.send_redirects = 0</t>
  </si>
  <si>
    <t xml:space="preserve">Send Packet Redirects have not been disabled. </t>
  </si>
  <si>
    <t>3.1.2</t>
  </si>
  <si>
    <t>An attacker could use a compromised host to send invalid ICMP redirects to other router devices in an attempt to corrupt routing and have users access a system set up by the attacker as opposed to a valid system.</t>
  </si>
  <si>
    <t xml:space="preserve">Set the following parameters in `/etc/sysctl.conf` or a `/etc/sysctl.d/*` file:
net.ipv4.conf.all.send_redirects = 0
net.ipv4.conf.default.send_redirects = 0
Run the following commands to set the active kernel parameters:
# sysctl -w net.ipv4.conf.all.send_redirects=0
# sysctl -w net.ipv4.conf.default.send_redirects=0
# sysctl -w net.ipv4.route.flush=1
</t>
  </si>
  <si>
    <t>SUSE11-80</t>
  </si>
  <si>
    <t>SC-7</t>
  </si>
  <si>
    <t>Boundary Protection</t>
  </si>
  <si>
    <t>In networking, source routing allows a sender to partially or fully specify the route packets take through a network. In contrast, non-source routed packets travel a path determined by routers in the network. In some cases, systems may not be routable or reachable from some locations (e.g. private addresses vs. Internet routable), and so source routed packets would need to be used.</t>
  </si>
  <si>
    <t xml:space="preserve">Run the following commands and verify output matches:
# sysctl net.ipv4.conf.all.accept_source_route
net.ipv4.conf.all.accept_source_route = 0
# sysctl net.ipv4.conf.default.accept_source_route
net.ipv4.conf.default.accept_source_route = 0
# grep "net\.ipv4\.conf\.all\.accept_source_route" /etc/sysctl.conf /etc/sysctl.d/*
net.ipv4.conf.all.accept_source_route= 0
# grep "net\.ipv4\.conf\.default\.accept_source_route" /etc/sysctl.conf /etc/sysctl.d/*
net.ipv4.conf.default.accept_source_route= 0
</t>
  </si>
  <si>
    <t>Source Routed Packet Acceptance is disabled. net.ipv4.conf.all.accept_source_route and net.ipv4.conf.default.accept_source_route parameters is set to 0 in /etc/sysctl.conf.
Output contains the following: 
net.ipv4.conf.all.accept_source_route = 0
net.ipv4.conf.default.accept_source_route = 0</t>
  </si>
  <si>
    <t>Source Routed Packet Acceptance has not been disabled</t>
  </si>
  <si>
    <t>3.2</t>
  </si>
  <si>
    <t>3.2.1</t>
  </si>
  <si>
    <t>Setting `net.ipv4.conf.all.accept_source_route` and `net.ipv4.conf.default.accept_source_route` to 0 disables the system from accepting source routed packets. Assume this system was capable of routing packets to Internet routable addresses on one interface and private addresses on another interface. Assume that the private addresses were not routable to the Internet routable addresses and vice versa. Under normal routing circumstances, an attacker from the Internet routable addresses could not use the system as a way to reach the private address systems. If, however, source routed packets were allowed, they could be used to gain access to the private address systems as the route could be specified, rather than rely on routing protocols that did not allow this routing.</t>
  </si>
  <si>
    <t xml:space="preserve">Set the following parameters in `/etc/sysctl.conf` or a `/etc/sysctl.d/*` file:
net.ipv4.conf.all.accept_source_route = 0
net.ipv4.conf.default.accept_source_route = 0
Run the following commands to set the active kernel parameters:
# sysctl -w net.ipv4.conf.all.accept_source_route=0
# sysctl -w net.ipv4.conf.default.accept_source_route=0
# sysctl -w net.ipv4.route.flush=1
</t>
  </si>
  <si>
    <t>SUSE11-81</t>
  </si>
  <si>
    <t>ICMP redirect messages are packets that convey routing information and tell your host (acting as a router) to send packets via an alternate path. It is a way of allowing an outside routing device to update your system routing tables. By setting `net.ipv4.conf.all.accept_redirects` to 0, the system will not accept any ICMP redirect messages, and therefore, won't allow outsiders to update the system's routing tables.</t>
  </si>
  <si>
    <t xml:space="preserve">Run the following commands and verify output matches:
# sysctl net.ipv4.conf.all.accept_redirects
net.ipv4.conf.all.accept_redirects = 0
# sysctl net.ipv4.conf.default.accept_redirects
net.ipv4.conf.default.accept_redirects = 0
# grep "net\.ipv4\.conf\.all\.accept_redirects" /etc/sysctl.conf /etc/sysctl.d/*
net.ipv4.conf.all.accept_redirects= 0
# grep "net\.ipv4\.conf\.default\.accept_redirects" /etc/sysctl.conf /etc/sysctl.d/*
net.ipv4.conf.default.accept_redirects= 0
</t>
  </si>
  <si>
    <t>ICMP Redirect Acceptance is disabled. net.ipv4.conf.all.accept_redirects and net.ipv4.conf.default.accept_redirects parameters is set to 0 in /etc/sysctl.conf.
Output contains the following: 
net.ipv4.conf.all.accept_redirects = 0
net.ipv4.conf.default.accept_redirects = 0</t>
  </si>
  <si>
    <t>ICMP redirect messages are not being rejected.</t>
  </si>
  <si>
    <t>3.2.2</t>
  </si>
  <si>
    <t>Attackers could use bogus ICMP redirect messages to maliciously alter the system routing tables and get them to send packets to incorrect networks and allow your system packets to be captured.</t>
  </si>
  <si>
    <t xml:space="preserve">Set the following parameters in `/etc/sysctl.conf` or a `/etc/sysctl.d/*` file:
net.ipv4.conf.all.accept_redirects = 0
net.ipv4.conf.default.accept_redirects = 0
Run the following commands to set the active kernel parameters:
# sysctl -w net.ipv4.conf.all.accept_redirects=0
# sysctl -w net.ipv4.conf.default.accept_redirects=0
# sysctl -w net.ipv4.route.flush=1
</t>
  </si>
  <si>
    <t>SUSE11-82</t>
  </si>
  <si>
    <t>Secure ICMP redirects are the same as ICMP redirects, except they come from gateways listed on the default gateway list. It is assumed that these gateways are known to your system, and that they are likely to be secure.</t>
  </si>
  <si>
    <t xml:space="preserve">Run the following commands and verify output matches:
# sysctl net.ipv4.conf.all.secure_redirects
net.ipv4.conf.all.secure_redirects = 0
# sysctl net.ipv4.conf.default.secure_redirects
net.ipv4.conf.default.secure_redirects = 0
# grep "net\.ipv4\.conf\.all\.secure_redirects" /etc/sysctl.conf /etc/sysctl.d/*
net.ipv4.conf.all.secure_redirects= 0
# grep "net\.ipv4\.conf\.default\.secure_redirects" /etc/sysctl.conf /etc/sysctl.d/*
net.ipv4.conf.default.secure_redirects= 0
</t>
  </si>
  <si>
    <t>Secure ICMP Redirect is disabled. net.ipv4.conf.all.secure_redirects and net.ipv4.conf.default.secure_redirects parameters is set to 0 in /etc/sysctl.conf.
Output contains the following: 
net.ipv4.conf.all.secure_redirects = 0
net.ipv4.conf.default.secure_redirects = 0</t>
  </si>
  <si>
    <t>Secure ICMP redirect messages are not being rejected.</t>
  </si>
  <si>
    <t>3.2.3</t>
  </si>
  <si>
    <t>It is still possible for even known gateways to be compromised. Setting `net.ipv4.conf.all.secure_redirects` to 0 protects the system from routing table updates by possibly compromised known gateways.</t>
  </si>
  <si>
    <t xml:space="preserve">Set the following parameters in `/etc/sysctl.conf` or a `/etc/sysctl.d/*` file:
net.ipv4.conf.all.secure_redirects = 0
net.ipv4.conf.default.secure_redirects = 0
Run the following commands to set the active kernel parameters:
# sysctl -w net.ipv4.conf.all.secure_redirects=0
# sysctl -w net.ipv4.conf.default.secure_redirects=0
# sysctl -w net.ipv4.route.flush=1
</t>
  </si>
  <si>
    <t>SUSE11-83</t>
  </si>
  <si>
    <t>AU-2</t>
  </si>
  <si>
    <t>Audit Events</t>
  </si>
  <si>
    <t>Set Suspicious Packets to Logged</t>
  </si>
  <si>
    <t>When enabled, this feature logs packets with un-routable source addresses to the kernel log.</t>
  </si>
  <si>
    <t xml:space="preserve">Run the following commands and verify output matches:
# sysctl net.ipv4.conf.all.log_martians
net.ipv4.conf.all.log_martians = 1
# sysctl net.ipv4.conf.default.log_martians
net.ipv4.conf.default.log_martians = 1
# grep "net\.ipv4\.conf\.all\.log_martians" /etc/sysctl.conf /etc/sysctl.d/*
net.ipv4.conf.all.log_martians = 1
# grep "net\.ipv4\.conf\.default\.log_martians" /etc/sysctl.conf /etc/sysctl.d/*
net.ipv4.conf.default.log_martians = 1
</t>
  </si>
  <si>
    <t>Suspicious packets are logged and retained for 7 years. 
Output contains the following: 
net.ipv4.conf.all.log_martians = 1
net.ipv4.conf.default.log_martians = 1</t>
  </si>
  <si>
    <t xml:space="preserve">Logging is not being performed on the system. </t>
  </si>
  <si>
    <t>3.2.4</t>
  </si>
  <si>
    <t>Enabling this feature and logging these packets allows an administrator to investigate the possibility that an attacker is sending spoofed packets to their system.</t>
  </si>
  <si>
    <t xml:space="preserve">Set the following parameters in `/etc/sysctl.conf` or a `/etc/sysctl.d/*` file:
net.ipv4.conf.all.log_martians = 1
net.ipv4.conf.default.log_martians = 1
Run the following commands to set the active kernel parameters:
# sysctl -w net.ipv4.conf.all.log_martians=1
# sysctl -w net.ipv4.conf.default.log_martians=1
# sysctl -w net.ipv4.route.flush=1
</t>
  </si>
  <si>
    <t>SUSE11-84</t>
  </si>
  <si>
    <t>SC-8</t>
  </si>
  <si>
    <t>Transmission Confidentiality and Integrity</t>
  </si>
  <si>
    <t>Setting `net.ipv4.icmp_echo_ignore_broadcasts` to 1 will cause the system to ignore all ICMP echo and timestamp requests to broadcast and multicast addresses.</t>
  </si>
  <si>
    <t xml:space="preserve">Run the following commands and verify output matches:
# sysctl net.ipv4.icmp_echo_ignore_broadcasts
net.ipv4.icmp_echo_ignore_broadcasts = 1
# grep "net\.ipv4\.icmp_echo_ignore_broadcasts" /etc/sysctl.conf /etc/sysctl.d/*
net.ipv4.icmp_echo_ignore_broadcasts = 1
</t>
  </si>
  <si>
    <t>Ignore Broadcast Requests is enabled. net.ipv4.icmp_echo_ignore_broadcasts parameter is set to 1 in /etc/sysctl.conf. 
Output contains the following: 
net.ipv4.icmp_echo_ignore_broadcasts = 1</t>
  </si>
  <si>
    <t>Ignore Broadcast Requests has not been enabled.</t>
  </si>
  <si>
    <t>HSC36</t>
  </si>
  <si>
    <t>HSC36:  System is configured to accept unwanted network connections</t>
  </si>
  <si>
    <t>3.2.5</t>
  </si>
  <si>
    <t>Accepting ICMP echo and timestamp requests with broadcast or multicast destinations for your network could be used to trick your host into starting (or participating) in a Smurf attack. A Smurf attack relies on an attacker sending large amounts of ICMP broadcast messages with a spoofed source address. All hosts receiving this message and responding would send echo-reply messages back to the spoofed address, which is probably not routable. If many hosts respond to the packets, the amount of traffic on the network could be significantly multiplied.</t>
  </si>
  <si>
    <t xml:space="preserve">Set the following parameter in `/etc/sysctl.conf` or a `/etc/sysctl.d/*` file:
net.ipv4.icmp_echo_ignore_broadcasts = 1
Run the following commands to set the active kernel parameters:
# sysctl -w net.ipv4.icmp_echo_ignore_broadcasts=1
# sysctl -w net.ipv4.route.flush=1
</t>
  </si>
  <si>
    <t>Set Broadcast ICMP Requests to Ignored. One method to implement the recommended state is to run the following commands to set the active kernel parameters:
# sysctl -w net.ipv4.icmp_echo_ignore_broadcasts=1
# sysctl -w net.ipv4.route.flush=1.</t>
  </si>
  <si>
    <t>SUSE11-85</t>
  </si>
  <si>
    <t>Setting `icmp_ignore_bogus_error_responses` to 1 prevents the kernel from logging bogus responses (RFC-1122 non-compliant) from broadcast reframes, keeping file systems from filling up with useless log messages.</t>
  </si>
  <si>
    <t xml:space="preserve">Run the following commands and verify output matches:
# sysctl net.ipv4.icmp_ignore_bogus_error_responses
net.ipv4.icmp_ignore_bogus_error_responses = 1
# grep "net\.ipv4\.icmp_ignore_bogus_error_responses" /etc/sysctl.conf /etc/sysctl.d/*
net.ipv4.icmp_ignore_bogus_error_responses = 1
</t>
  </si>
  <si>
    <t>Bad Error Message Protection is enabled. net.ipv4.icmp_ignore_bogus_error_responses parameter is set to 1 in /etc/sysctl.conf. 
Output contains the following: 
net.ipv4.icmp_ignore_bogus_error_responses = 1</t>
  </si>
  <si>
    <t>Bogus ICMP Message Protection has not been enabled.</t>
  </si>
  <si>
    <t>3.2.6</t>
  </si>
  <si>
    <t>Some routers (and some attackers) will send responses that violate RFC-1122 and attempt to fill up a log file system with many useless error messages.</t>
  </si>
  <si>
    <t xml:space="preserve">Set the following parameter in `/etc/sysctl.conf` or a `/etc/sysctl.d/*` file:
net.ipv4.icmp_ignore_bogus_error_responses = 1
Run the following commands to set the active kernel parameters:
# sysctl -w net.ipv4.icmp_ignore_bogus_error_responses=1
# sysctl -w net.ipv4.route.flush=1
</t>
  </si>
  <si>
    <t>Set Bogus ICMP Responses to Ignored. One method to implement the recommended state is to run the following commands to set the active kernel parameters:
# sysctl -w net.ipv4.icmp_ignore_bogus_error_responses=1
# sysctl -w net.ipv4.route.flush=1.</t>
  </si>
  <si>
    <t>SUSE11-86</t>
  </si>
  <si>
    <t>SC-5</t>
  </si>
  <si>
    <t>Denial of Service Protection</t>
  </si>
  <si>
    <t>Enable Reverse Path Filtering</t>
  </si>
  <si>
    <t>Setting `net.ipv4.conf.all.rp_filter` and `net.ipv4.conf.default.rp_filter` to 1 forces the Linux kernel to utilize reverse path filtering on a received packet to determine if the packet was valid. Essentially, with reverse path filtering, if the return packet does not go out the same interface that the corresponding source packet came from, the packet is dropped (and logged if `log_martians` is set).</t>
  </si>
  <si>
    <t xml:space="preserve">Run the following commands and verify output matches:
# sysctl net.ipv4.conf.all.rp_filter
net.ipv4.conf.all.rp_filter = 1
# sysctl net.ipv4.conf.default.rp_filter
net.ipv4.conf.default.rp_filter = 1
# grep "net\.ipv4\.conf\.all\.rp_filter" /etc/sysctl.conf /etc/sysctl.d/*
net.ipv4.conf.all.rp_filter = 1
# grep "net\.ipv4\.conf\.default\.rp_filter" /etc/sysctl.conf /etc/sysctl.d/*
net.ipv4.conf.default.rp_filter = 1
</t>
  </si>
  <si>
    <t>Source route validation is enabled. net.ipv4.conf.all.rp_filter and net.ipv4.conf.default.rp_filter parameters to 1 in /etc/sysctl.conf. 
Output contains the following: 
net.ipv4.conf.all.rp_filter = 1
net.ipv4.conf.default.rp_filter = 1</t>
  </si>
  <si>
    <t>Reverse Path Filtering has not been enabled.</t>
  </si>
  <si>
    <t>3.2.7</t>
  </si>
  <si>
    <t>Setting these flags is a good way to deter attackers from sending your system bogus packets that cannot be responded to. One instance where this feature breaks down is if asymmetrical routing is employed. This would occur when using dynamic routing protocols (bgp, ospf, etc) on your system. If you are using asymmetrical routing on your system, you will not be able to enable this feature without breaking the routing.</t>
  </si>
  <si>
    <t xml:space="preserve">Set the following parameters in `/etc/sysctl.conf` or a `/etc/sysctl.d/*` file:
net.ipv4.conf.all.rp_filter = 1
net.ipv4.conf.default.rp_filter = 1
Run the following commands to set the active kernel parameters:
# sysctl -w net.ipv4.conf.all.rp_filter=1
# sysctl -w net.ipv4.conf.default.rp_filter=1
# sysctl -w net.ipv4.route.flush=1
</t>
  </si>
  <si>
    <t>SUSE11-87</t>
  </si>
  <si>
    <t xml:space="preserve">Enable TCP SYN Cookies </t>
  </si>
  <si>
    <t>When `tcp_syncookies` is set, the kernel will handle TCP SYN packets normally until the half-open connection queue is full, at which time, the SYN cookie functionality kicks in. SYN cookies work by not using the SYN queue at all. Instead, the kernel simply replies to the SYN with a SYN|ACK, but will include a specially crafted TCP sequence number that encodes the source and destination IP address and port number and the time the packet was sent. A legitimate connection would send the ACK packet of the three way handshake with the specially crafted sequence number. This allows the system to verify that it has received a valid response to a SYN cookie and allow the connection, even though there is no corresponding SYN in the queue.</t>
  </si>
  <si>
    <t xml:space="preserve">Run the following commands and verify output matches:
# sysctl net.ipv4.tcp_syncookies
net.ipv4.tcp_syncookies = 1
# grep "net\.ipv4\.tcp_syncookies" /etc/sysctl.conf /etc/sysctl.d/*
net.ipv4.tcp_syncookies = 1
</t>
  </si>
  <si>
    <t>TCP SYN Cookies is enabled. net.ipv4.tcp_syncookies parameter is set to 1 in /etc/sysctl.conf. 
Output contains the following:
net.ipv4.tcp_syncookies = 1</t>
  </si>
  <si>
    <t>TCP SYN Cookie Protection has not been enabled.</t>
  </si>
  <si>
    <t>3.2.8</t>
  </si>
  <si>
    <t>Attackers use SYN flood attacks to perform a denial of service attacked on a system by sending many SYN packets without completing the three way handshake. This will quickly use up slots in the kernel's half-open connection queue and prevent legitimate connections from succeeding. SYN cookies allow the system to keep accepting valid connections, even if under a denial of service attack.</t>
  </si>
  <si>
    <t xml:space="preserve">Set the following parameter in `/etc/sysctl.conf` or a `/etc/sysctl.d/*` file:
net.ipv4.tcp_syncookies = 1
Run the following commands to set the active kernel parameters:
# sysctl -w net.ipv4.tcp_syncookies=1
# sysctl -w net.ipv4.route.flush=1
</t>
  </si>
  <si>
    <t>SUSE11-88</t>
  </si>
  <si>
    <t>Set IPv6 Router Advertisements to not accepted</t>
  </si>
  <si>
    <t>This setting disables the system's ability to accept IPv6 router advertisements.</t>
  </si>
  <si>
    <t xml:space="preserve">Run the following commands and verify output matches:
# sysctl net.ipv6.conf.all.accept_ra
net.ipv6.conf.all.accept_ra = 0
# sysctl net.ipv6.conf.default.accept_ra
net.ipv6.conf.default.accept_ra = 0
# grep "net\.ipv6\.conf\.all\.accept_ra" /etc/sysctl.conf /etc/sysctl.d/*
net.ipv6.conf.all.accept_ra = 0
# grep "net\.ipv6\.conf\.default\.accept_ra" /etc/sysctl.conf /etc/sysctl.d/*
net.ipv6.conf.default.accept_ra = 0
</t>
  </si>
  <si>
    <t>IPv6 Router Advertisements are disabled. 
Output contains the following:
net.ipv4. net.ipv6.conf.all.accept_ra = 0
net.ipv4. net.ipv6.conf.default.accept_ra = 0</t>
  </si>
  <si>
    <t xml:space="preserve">IPv6 Router Advertisements have not been disabled. </t>
  </si>
  <si>
    <t>3.3</t>
  </si>
  <si>
    <t>3.3.1</t>
  </si>
  <si>
    <t>It is recommended that systems not accept router advertisements as they could be tricked into routing traffic to compromised machines. Setting hard routes within the system (usually a single default route to a trusted router) protects the system from bad routes.</t>
  </si>
  <si>
    <t xml:space="preserve">Set the following parameters in `/etc/sysctl.conf` or a `/etc/sysctl.d/*` file:
net.ipv6.conf.all.accept_ra = 0
net.ipv6.conf.default.accept_ra = 0
Run the following commands to set the active kernel parameters:
# sysctl -w net.ipv6.conf.all.accept_ra=0
# sysctl -w net.ipv6.conf.default.accept_ra=0
# sysctl -w net.ipv6.route.flush=1
</t>
  </si>
  <si>
    <t>Set IPv6 Router Advertisements to not accepted. One method to implement the recommended state is to run the following commands to set the active kernel parameters:
# sysctl -w net.ipv6.conf.all.accept_ra=0
# sysctl -w net.ipv6.conf.default.accept_ra=0
# sysctl -w net.ipv6.route.flush=1.</t>
  </si>
  <si>
    <t>SUSE11-89</t>
  </si>
  <si>
    <t>Set IPv6 Redirects to not accepted</t>
  </si>
  <si>
    <t>This setting prevents the system from accepting ICMP redirects. ICMP redirects tell the system about alternate routes for sending traffic.</t>
  </si>
  <si>
    <t xml:space="preserve">Run the following commands and verify output matches:
# sysctl net.ipv6.conf.all.accept_redirects
net.ipv6.conf.all.accept_redirect = 0
# sysctl net.ipv6.conf.default.accept_redirects
net.ipv6.conf.default.accept_redirect = 0
# grep "net\.ipv6\.conf\.all\.accept_redirect" /etc/sysctl.conf /etc/sysctl.d/*
net.ipv6.conf.all.accept_redirect = 0
# grep "net\.ipv6\.conf\.default\.accept_redirect" /etc/sysctl.conf /etc/sysctl.d/*
net.ipv6.conf.default.accept_redirect = 0
</t>
  </si>
  <si>
    <t>IPv6 Redirect Acceptance is disabled.
Output contains the following:
net.ipv6.conf.all.accept_redirect = 0
net.ipv6.conf.default.accept_redirect = 0</t>
  </si>
  <si>
    <t xml:space="preserve">IPv6 Redirect Acceptance have not been disabled. </t>
  </si>
  <si>
    <t>3.3.2</t>
  </si>
  <si>
    <t>It is recommended that systems not accept ICMP redirects as they could be tricked into routing traffic to compromised machines. Setting hard routes within the system (usually a single default route to a trusted router) protects the system from bad routes.</t>
  </si>
  <si>
    <t xml:space="preserve">Set the following parameters in `/etc/sysctl.conf` or a `/etc/sysctl.d/*` file:
net.ipv6.conf.all.accept_redirects = 0
net.ipv6.conf.default.accept_redirects = 0
Run the following commands to set the active kernel parameters:
# sysctl -w net.ipv6.conf.all.accept_redirects=0
# sysctl -w net.ipv6.conf.default.accept_redirects=0
# sysctl -w net.ipv6.route.flush=1
</t>
  </si>
  <si>
    <t>SUSE11-90</t>
  </si>
  <si>
    <t xml:space="preserve">Disable IPv6 </t>
  </si>
  <si>
    <t>Although IPv6 has many advantages over IPv4, few organizations have implemented IPv6.</t>
  </si>
  <si>
    <t xml:space="preserve">Run the following command and verify that each kernel line has the `'ipv6.disable=1'` parameter set:
# grep "^\s*kernel" /boot/grub/menu.lst
</t>
  </si>
  <si>
    <t>IPv6 is disabled. 
Output contains the following:
options ipv6 disable=1</t>
  </si>
  <si>
    <t xml:space="preserve">IPv6 has not been disabled. </t>
  </si>
  <si>
    <t>3.3.3</t>
  </si>
  <si>
    <t>If IPv6 is not to be used, it is recommended that it be disabled to reduce the attack surface of the system.</t>
  </si>
  <si>
    <t>Edit `/boot/grub/menu.lst` to include `'ipv6.disable=1'` on all `kernel` lines.</t>
  </si>
  <si>
    <t>SUSE11-91</t>
  </si>
  <si>
    <t>Install TCP Wrappers</t>
  </si>
  <si>
    <t>TCP Wrappers provides a simple access list and standardized logging method for services capable of supporting it. In the past, services that were called from `inetd` and `xinetd` supported the use of tcp wrappers. As `inetd` and `xinetd` have been falling in disuse, any service that can support tcp wrappers will have the `libwrap.so` library attached to it.</t>
  </si>
  <si>
    <t xml:space="preserve">Run the following command and verify `tcpd` is installed:
# rpm -q tcpd
tcpd-
</t>
  </si>
  <si>
    <t>TCP Wrappers are installed. . 
Output contains the following:
tcpd-__</t>
  </si>
  <si>
    <t xml:space="preserve">TCP Wrappers have not been installed. </t>
  </si>
  <si>
    <t>3.4</t>
  </si>
  <si>
    <t>3.4.1</t>
  </si>
  <si>
    <t>TCP Wrappers provide a good simple access list mechanism to services that may not have that support built in. It is recommended that all services that can support TCP Wrappers, use it.</t>
  </si>
  <si>
    <t xml:space="preserve">Run the following command to install `tcpd`:
# zypper install tcpd
</t>
  </si>
  <si>
    <t>SUSE11-92</t>
  </si>
  <si>
    <t xml:space="preserve">Configure /etc/hosts.allow </t>
  </si>
  <si>
    <t>The `/etc/hosts.allow` file specifies which IP addresses are permitted to connect to the host. It is intended to be used in conjunction with the `/etc/hosts.deny` file.</t>
  </si>
  <si>
    <t xml:space="preserve">Run the following command and verify the contents of the `/etc/hosts.allow` file:
# cat /etc/hosts.allow
</t>
  </si>
  <si>
    <t>The access control program is configured to grant system access to specific hosts.</t>
  </si>
  <si>
    <t xml:space="preserve">/etc/hosts.allow has not been configured appropriately. </t>
  </si>
  <si>
    <t>3.4.2</t>
  </si>
  <si>
    <t>The `/etc/hosts.allow` file supports access control by IP and helps ensure that only authorized systems can connect to the system.</t>
  </si>
  <si>
    <t>Run the following command to create `/etc/hosts.allow`:
# echo "ALL: /, /, ..." &gt;/etc/hosts.allow
where each `/` combination (for example, "192.168.1.0/255.255.255.0") represents one network block in use by your organization that requires access to this system.</t>
  </si>
  <si>
    <t>SUSE11-93</t>
  </si>
  <si>
    <t>Configure /etc/hosts.deny</t>
  </si>
  <si>
    <t>The `/etc/hosts.deny` file specifies which IP addresses are **not** permitted to connect to the host. It is intended to be used in conjunction with the `/etc/hosts.allow` file.</t>
  </si>
  <si>
    <t xml:space="preserve">Run the following command and verify the contents of the `/etc/hosts.deny` file:
# cat /etc/hosts.deny
ALL: ALL
</t>
  </si>
  <si>
    <t>/etc/hosts.deny exists on the system and it is configured to deny all hosts not explicitly listed in /etc/hosts.allow.</t>
  </si>
  <si>
    <t xml:space="preserve">Permissions are excessive on /etc/hosts.allow. </t>
  </si>
  <si>
    <t>3.4.3</t>
  </si>
  <si>
    <t>The `/etc/hosts.deny` file serves as a failsafe so that any host not specified in `/etc/hosts.allow` is denied access to the system.</t>
  </si>
  <si>
    <t xml:space="preserve">Run the following command to create `/etc/hosts.deny`:
# echo "ALL: ALL" &gt;&gt; /etc/hosts.deny
</t>
  </si>
  <si>
    <t>SUSE11-94</t>
  </si>
  <si>
    <t xml:space="preserve">Configure Permissions on /etc/hosts.allow </t>
  </si>
  <si>
    <t>The `/etc/hosts.allow` file contains networking information that is used by many applications and therefore must be readable for these applications to operate.</t>
  </si>
  <si>
    <t xml:space="preserve">Run the following command and verify `Uid` and `Gid` are both `0/root` and `Access` is `644`:
# stat /etc/hosts.allow
Access: (0644/-rw-r--r--) Uid: ( 0/ root) Gid: ( 0/ root)
</t>
  </si>
  <si>
    <t>Permission on /etc/hosts.allow is not more permissive than 644.</t>
  </si>
  <si>
    <t xml:space="preserve">/etc/hosts.deny has not been configured appropriately. </t>
  </si>
  <si>
    <t>3.4.4</t>
  </si>
  <si>
    <t>It is critical to ensure that the `/etc/hosts.allow` file is protected from unauthorized write access. Although it is protected by default, the file permissions could be changed either inadvertently or through malicious actions.</t>
  </si>
  <si>
    <t>Run the following commands to set permissions on `/etc/hosts.allow`:
# chown root:root /etc/hosts.allow
# chmod 644 /etc/hosts.allow.</t>
  </si>
  <si>
    <t>SUSE11-95</t>
  </si>
  <si>
    <t>Configure Permissions on /etc/hosts.deny to 644</t>
  </si>
  <si>
    <t>The `/etc/hosts.deny` file contains network information that is used by many system applications and therefore must be readable for these applications to operate.</t>
  </si>
  <si>
    <t xml:space="preserve">Run the following command and verify `Uid` and `Gid` are both `0/root` and `Access` is `644`:
# stat /etc/hosts.deny
Access: (0644/-rw-r--r--) Uid: ( 0/ root) Gid: ( 0/ root)
</t>
  </si>
  <si>
    <t>Permission on /etc/hosts.deny is not more permissive than 644.</t>
  </si>
  <si>
    <t xml:space="preserve">Permissions are excessive on /etc/hosts.deny. </t>
  </si>
  <si>
    <t>3.4.5</t>
  </si>
  <si>
    <t>It is critical to ensure that the `/etc/hosts.deny` file is protected from unauthorized write access. Although it is protected by default, the file permissions could be changed either inadvertently or through malicious actions.</t>
  </si>
  <si>
    <t>Run the following commands to set permissions on `/etc/hosts.deny`:
# chown root:root /etc/hosts.deny
# chmod 644 /etc/hosts.deny.</t>
  </si>
  <si>
    <t>SUSE11-96</t>
  </si>
  <si>
    <t>The Datagram Congestion Control Protocol (DCCP) is a transport layer protocol that supports streaming media and telephony. DCCP provides a way to gain access to congestion control, without having to do it at the application layer, but does not provide in-sequence delivery.</t>
  </si>
  <si>
    <t xml:space="preserve">Run the following commands and verify the output is as indicated:
# modprobe -n -v dccp
install /bin/true
# lsmod | grep dccp
</t>
  </si>
  <si>
    <t xml:space="preserve">Output is emitted as follows: 
modprobe -n -v dccp should display: install /bin/true
lsmod | grep dccp should display nothing. 
</t>
  </si>
  <si>
    <t xml:space="preserve">Datagram Congestion Control Protocol (DCCP) has not been disabled. </t>
  </si>
  <si>
    <t>3.5</t>
  </si>
  <si>
    <t>3.5.1</t>
  </si>
  <si>
    <t>If the protocol is not required, it is recommended that the drivers not be installed to reduce the potential attack surface.</t>
  </si>
  <si>
    <t>Edit or create the file `/etc/modprobe.d/CIS.conf` and add the following line:
install dccp /bin/true.</t>
  </si>
  <si>
    <t>SUSE11-97</t>
  </si>
  <si>
    <t>The Stream Control Transmission Protocol (SCTP) is a transport layer protocol used to support message oriented communication, with several streams of messages in one connection. It serves a similar function as TCP and UDP, incorporating features of both. It is message-oriented like UDP, and ensures reliable in-sequence transport of messages with congestion control like TCP.</t>
  </si>
  <si>
    <t xml:space="preserve">Run the following commands and verify the output is as indicated:
# modprobe -n -v sctp
install /bin/true
# lsmod | grep sctp
</t>
  </si>
  <si>
    <t xml:space="preserve">Stream Control Transmission Protocol (SCTP) has not been disabled. </t>
  </si>
  <si>
    <t>3.5.2</t>
  </si>
  <si>
    <t>If the protocol is not being used, it is recommended that kernel module not be loaded, disabling the service to reduce the potential attack surface.</t>
  </si>
  <si>
    <t>Edit or create the file `/etc/modprobe.d/CIS.conf` and add the following line:
install sctp /bin/true.</t>
  </si>
  <si>
    <t>SUSE11-98</t>
  </si>
  <si>
    <t>The Reliable Datagram Sockets (RDS) protocol is a transport layer protocol designed to provide low-latency, high-bandwidth communications between cluster nodes. It was developed by the Oracle Corporation.</t>
  </si>
  <si>
    <t xml:space="preserve">Run the following commands and verify the output is as indicated:
# modprobe -n -v rds
install /bin/true
# lsmod | grep rds
</t>
  </si>
  <si>
    <t xml:space="preserve">Output is emitted as follows: 
modprobe -n -v rds should display: install /bin/true
lsmod | grep rds should display nothing. 
</t>
  </si>
  <si>
    <t xml:space="preserve">Reliable Datagram Sockets (RDS) protocol has not been disabled. </t>
  </si>
  <si>
    <t>3.5.3</t>
  </si>
  <si>
    <t>Edit or create the file `/etc/modprobe.d/CIS.conf` and add the following line:
install rds /bin/true.</t>
  </si>
  <si>
    <t>SUSE11-99</t>
  </si>
  <si>
    <t>The Transparent Inter-Process Communication (TIPC) protocol is designed to provide communication between cluster nodes.</t>
  </si>
  <si>
    <t xml:space="preserve">Run the following commands and verify the output is as indicated:
# modprobe -n -v tipc
install /bin/true
# lsmod | grep tipc
</t>
  </si>
  <si>
    <t xml:space="preserve">Output is emitted as follows: 
modprobe -n -v tipc should display: install /bin/true
lsmod | grep tipc should display nothing. 
</t>
  </si>
  <si>
    <t xml:space="preserve">Transparent Inter-Process Communication (TIPC) protocol has not been disabled. </t>
  </si>
  <si>
    <t>3.5.4</t>
  </si>
  <si>
    <t>Edit or create the file `/etc/modprobe.d/CIS.conf` and add the following line:
install tipc /bin/true.</t>
  </si>
  <si>
    <t>SUSE11-100</t>
  </si>
  <si>
    <t xml:space="preserve">Install iptables </t>
  </si>
  <si>
    <t xml:space="preserve">Run the following command and verify `iptables` is installed:
# rpm -q iptables
iptables-
</t>
  </si>
  <si>
    <t>IPTables is utilized to filter network traffic to only necessary system ports.</t>
  </si>
  <si>
    <t>IPtables has not been enabled.</t>
  </si>
  <si>
    <t>3.6</t>
  </si>
  <si>
    <t>3.6.1</t>
  </si>
  <si>
    <t>iptables is required for firewall management and configuration.</t>
  </si>
  <si>
    <t>Run the following command to install `iptables`:
# zypper install iptables.</t>
  </si>
  <si>
    <t>SUSE11-101</t>
  </si>
  <si>
    <t>Access Enforcement</t>
  </si>
  <si>
    <t>Set Default Deny Firewall Policy</t>
  </si>
  <si>
    <t>A default deny all policy on connections ensures that any unconfigured network usage will be rejected.</t>
  </si>
  <si>
    <t xml:space="preserve">Run the following command and verify that the policy for the `INPUT` , `OUTPUT` , and `FORWARD` chains is `DROP` or `REJECT`:
# iptables -L
Chain INPUT (policy DROP)
Chain FORWARD (policy DROP)
Chain OUTPUT (policy DROP)
</t>
  </si>
  <si>
    <t xml:space="preserve">Deny all traffic by default and only allow by exception. </t>
  </si>
  <si>
    <t>IPTables is not configured with a default deny policy.</t>
  </si>
  <si>
    <t>3.6.2</t>
  </si>
  <si>
    <t>With a default accept policy the firewall will accept any packet that is not configured to be denied. It is easier to white list acceptable usage than to black list unacceptable usage.</t>
  </si>
  <si>
    <t>Run the following commands to implement a default DROP policy:
# iptables -P INPUT DROP
# iptables -P OUTPUT DROP
# iptables -P FORWARD DROP.</t>
  </si>
  <si>
    <t>SUSE11-102</t>
  </si>
  <si>
    <t xml:space="preserve">Configure Loopback Traffic </t>
  </si>
  <si>
    <t>Configure the loopback interface to accept traffic. Configure all other interfaces to deny traffic to the loopback network (127.0.0.0/8).</t>
  </si>
  <si>
    <t xml:space="preserve">Run the following commands and verify output includes the listed rules in order (packet and byte counts may differ):
# iptables -L INPUT -v -n
Chain INPUT (policy DROP 0 packets, 0 bytes)
 pkts bytes target prot opt in out source destination
 0 0 ACCEPT all -- lo * 0.0.0.0/0 0.0.0.0/0
 0 0 DROP all -- * * 127.0.0.0/8 0.0.0.0/0
 # iptables -L OUTPUT -v -n
Chain OUTPUT (policy DROP 0 packets, 0 bytes)
 pkts bytes target prot opt in out source destination
 0 0 ACCEPT all -- * lo 0.0.0.0/0 0.0.0.0/0
</t>
  </si>
  <si>
    <t>Loopback traffic should be allowed only on its defined interface.</t>
  </si>
  <si>
    <t>The Loopback interface has excessive permissions granted.</t>
  </si>
  <si>
    <t>3.6.3</t>
  </si>
  <si>
    <t>Loopback traffic is generated between processes on machine and is typically critical to operation of the system. The loopback interface is the only place that loopback network (127.0.0.0/8) traffic should be seen, all other interfaces should ignore traffic on this network as an anti-spoofing measure.</t>
  </si>
  <si>
    <t>Run the following commands to implement the loopback rules:
# iptables -A INPUT -i lo -j ACCEPT
# iptables -A OUTPUT -o lo -j ACCEPT
# iptables -A INPUT -s 127.0.0.0/8 -j DROP.</t>
  </si>
  <si>
    <t>SUSE11-103</t>
  </si>
  <si>
    <t xml:space="preserve">Configure the Outbound and Established Connections </t>
  </si>
  <si>
    <t>Configure the firewall rules for new outbound, and established connections.</t>
  </si>
  <si>
    <t xml:space="preserve">Run the following command and verify all rules for new outbound, and established connections match site policy:
# iptables -L -v -n
</t>
  </si>
  <si>
    <t>Excessive connections are allowed into the system.</t>
  </si>
  <si>
    <t>3.6.4</t>
  </si>
  <si>
    <t>If rules are not in place for new outbound, and established connections all packets will be dropped by the default policy preventing network usage.</t>
  </si>
  <si>
    <t>Configure iptables in accordance with site policy. The following commands will implement a policy to allow all outbound connections and all established connections:
# iptables -A OUTPUT -p tcp -m state --state NEW,ESTABLISHED -j ACCEPT
# iptables -A OUTPUT -p udp -m state --state NEW,ESTABLISHED -j ACCEPT
# iptables -A OUTPUT -p icmp -m state --state NEW,ESTABLISHED -j ACCEPT
# iptables -A INPUT -p tcp -m state --state ESTABLISHED -j ACCEPT
# iptables -A INPUT -p udp -m state --state ESTABLISHED -j ACCEPT
# iptables -A INPUT -p icmp -m state --state ESTABLISHED -j ACCEPT.</t>
  </si>
  <si>
    <t>SUSE11-104</t>
  </si>
  <si>
    <t>Any ports that have been opened on non-loopback addresses need firewall rules to govern traffic.</t>
  </si>
  <si>
    <t>Run the following command to determine open ports:
# netstat -ln
Active Internet connections (only servers)
Proto Recv-Q Send-Q Local Address Foreign Address State
tcp 0 0 0.0.0.0:22 0.0.0.0:* LISTEN
Run the following command to determine firewall rules:
# iptables -L INPUT -v -n
Chain INPUT (policy DROP 0 packets, 0 bytes)
 pkts bytes target prot opt in out source destination
 0 0 ACCEPT all -- lo * 0.0.0.0/0 0.0.0.0/0
 0 0 DROP all -- * * 127.0.0.0/8 0.0.0.0/0
 0 0 ACCEPT tcp -- * * 0.0.0.0/0 0.0.0.0/0 tcp dpt:22 state NEW
Verify all open ports listening on non-localhost addresses have at least one firewall rule.
The last line identified by the "tcp dpt:22 state NEW" identifies it as a firewall rule for new connections on tcp port 22.</t>
  </si>
  <si>
    <t>All listening ports have established connection rules.</t>
  </si>
  <si>
    <t>3.6.5</t>
  </si>
  <si>
    <t>Without a firewall rule configured for open ports default firewall policy will drop all packets to these ports.</t>
  </si>
  <si>
    <t>For each port identified in the audit which does not have a firewall rule establish a proper rule for accepting inbound connections:
# iptables -A INPUT -p  --dport  -m state --state NEW -j ACCEPT.</t>
  </si>
  <si>
    <t>SUSE11-105</t>
  </si>
  <si>
    <t>Audit Review, Analysis and Reporting</t>
  </si>
  <si>
    <t xml:space="preserve">Configure Logrotate </t>
  </si>
  <si>
    <t>The system includes the capability of rotating log files regularly to avoid filling up the system with logs or making the logs unmanageable large. The file `/etc/logrotate.d/syslog` is the configuration file used to rotate log files created by `syslog` or `rsyslog`.</t>
  </si>
  <si>
    <t>Review `/etc/logrotate.conf` and `/etc/logrotate.d/*` and verify logs are rotated according to site policy.</t>
  </si>
  <si>
    <t xml:space="preserve">Systems logs are not being rotated. </t>
  </si>
  <si>
    <t>HAU9</t>
  </si>
  <si>
    <t>HAU9:  No log reduction system exists</t>
  </si>
  <si>
    <t>4</t>
  </si>
  <si>
    <t>4.3</t>
  </si>
  <si>
    <t>By keeping the log files smaller and more manageable, a system administrator can easily archive these files to another system and spend less time looking through inordinately large log files.</t>
  </si>
  <si>
    <t>Edit `/etc/logrotate.conf` and `/etc/logrotate.d/*` to ensure logs are rotated according to site policy.</t>
  </si>
  <si>
    <t>SUSE11-106</t>
  </si>
  <si>
    <t>Install rsyslog or syslog-ng</t>
  </si>
  <si>
    <t>The `rsyslog` and `syslog-ng` software are recommended replacements to the original ` syslogd` daemon which provide improvements over `syslogd` , such as connection-oriented (i.e. TCP) transmission of logs, the option to log to database formats, and the encryption of log data en route to a central logging server.</t>
  </si>
  <si>
    <t xml:space="preserve">Run the following commands and verify at least one indicates the package is installed:
# rpm -q rsyslog
# rpm -q syslog-ng
</t>
  </si>
  <si>
    <t>Rsyslog or Syslog-ng is installed to send logs to a centralized logging server.</t>
  </si>
  <si>
    <t>rsyslog or syslog-ng has not been installed.</t>
  </si>
  <si>
    <t>HAU8</t>
  </si>
  <si>
    <t>HAU8:  Logs are not maintained on a centralized log server</t>
  </si>
  <si>
    <t>4.2</t>
  </si>
  <si>
    <t>4.2.3</t>
  </si>
  <si>
    <t>The security enhancements of `rsyslog` and `syslog-ng` such as connection-oriented (i.e. TCP) transmission of logs, the option to log to database formats, and the encryption of log data en route to a central logging server) justify installing and configuring the package.</t>
  </si>
  <si>
    <t>Install `rsyslog` or `syslog-ng` using one of the following commands:
# zypper install rsyslog
# zypper install syslog-ng.</t>
  </si>
  <si>
    <t>SUSE11-107</t>
  </si>
  <si>
    <t xml:space="preserve">Configure the permissions on all logfiles </t>
  </si>
  <si>
    <t>Log files stored in /var/log/ contain logged information from many services on the system, or on log hosts others as well.</t>
  </si>
  <si>
    <t xml:space="preserve">Run the following command and verify that other has no permissions on any files and group does not have write or execute permissions on any files:
# find /var/log -type f -ls
</t>
  </si>
  <si>
    <t>All files under /var/log are restricted to system administrators.</t>
  </si>
  <si>
    <t>Permissions are excessive on files within /var/log</t>
  </si>
  <si>
    <t>4.2.4</t>
  </si>
  <si>
    <t>It is important to ensure that log files have the correct permissions to ensure that sensitive data is archived and protected.</t>
  </si>
  <si>
    <t>Run the following command to set permissions on all existing log files:
# find /var/log -type f -exec chmod g-wx,o-rwx {} +.</t>
  </si>
  <si>
    <t>SUSE11-108</t>
  </si>
  <si>
    <t xml:space="preserve">Enable rsyslog Service </t>
  </si>
  <si>
    <t>Once the `rsyslog` package is installed it needs to be activated.</t>
  </si>
  <si>
    <t xml:space="preserve">Run the following command and verify runlevels 2 through 5 are "on":
# chkconfig --list syslog
syslog 0:off 1:off 2:on 3:on 4:on 5:on 6:off
Run the following command and verify `SYSLOG_DAEMON` is set to "`rsyslogd`":
# grep ^SYSLOG_DAEMON /etc/sysconfig/syslog
SYSLOG_DAEMON="rsyslogd"
</t>
  </si>
  <si>
    <t>Rsyslog is enabled.</t>
  </si>
  <si>
    <t xml:space="preserve">syslog has not been turned off and/or rsyslog has not been turned on. </t>
  </si>
  <si>
    <t>4.2.1</t>
  </si>
  <si>
    <t>4.2.1.1</t>
  </si>
  <si>
    <t>If the `rsyslog` service is not activated the system may default to the `syslogd` service or lack logging instead.</t>
  </si>
  <si>
    <t>Run the following command to enable `syslog`:
# chkconfig syslog on
Edit the /etc/sysconfig/syslog file and set `SYSLOG_DAEMON` is set to "`rsyslogd`":
SYSLOG_DAEMON="rsyslogd".</t>
  </si>
  <si>
    <t>SUSE11-109</t>
  </si>
  <si>
    <t xml:space="preserve">Configure Logging </t>
  </si>
  <si>
    <t>The `/etc/rsyslog.conf` and `/etc/rsyslog.d/*.conf` files specifies rules for logging and which files are to be used to log certain classes of messages.</t>
  </si>
  <si>
    <t xml:space="preserve">Review the contents of the `/etc/rsyslog.conf` and `/etc/rsyslog.d/*.conf` files to ensure appropriate logging is set. In addition, run the following command and verify that the log files are logging information:
# ls -l /var/log/
</t>
  </si>
  <si>
    <t>Rsyslog logging is enabled and has a logging destination on the operating system set.</t>
  </si>
  <si>
    <t xml:space="preserve">/etc/rsyslog.conf has not been configured appropriately. </t>
  </si>
  <si>
    <t>HAU17</t>
  </si>
  <si>
    <t>HAU17:  Audit logs do not capture sufficient auditable events</t>
  </si>
  <si>
    <t>4.2.1.2</t>
  </si>
  <si>
    <t>A great deal of important security-related information is sent via `rsyslog` (e.g., successful and failed su attempts, failed login attempts, root login attempts, etc.).</t>
  </si>
  <si>
    <t xml:space="preserve">Edit the following lines in the `/etc/rsyslog.conf` and `/etc/rsyslog.d/*.conf` files as appropriate for your environment:
*.emerg:omusrmsg:*
mail.* -/var/log/mail
mail.info -/var/log/mail.info
mail.warning -/var/log/mail.warn
mail.err /var/log/mail.err
news.crit -/var/log/news/news.crit
news.err -/var/log/news/news.err
news.notice -/var/log/news/news.notice
*.=warning;*.=err -/var/log/warn
*.crit /var/log/warn
*.*;mail.none;news.none -/var/log/messages
local0,local1.* -/var/log/localmessages
local2,local3.* -/var/log/localmessages
local4,local5.* -/var/log/localmessages
local6,local7.* -/var/log/localmessages
Run the following command to reload the `rsyslogd` configuration:
# pkill -HUP rsyslogd
</t>
  </si>
  <si>
    <t>SUSE11-110</t>
  </si>
  <si>
    <t xml:space="preserve">Configure rsyslog Default File Permissions </t>
  </si>
  <si>
    <t>rsyslog will create logfiles that do not already exist on the system. This setting controls what permissions will be applied to these newly created files.</t>
  </si>
  <si>
    <t xml:space="preserve">Run the following command and verify that `$FileCreateMode` is `0640` or more restrictive:
# grep ^\$FileCreateMode /etc/rsyslog.conf /etc/rsyslog.d/*.conf
</t>
  </si>
  <si>
    <t>Rsyslog created files have 640 or more strict permissions when created.</t>
  </si>
  <si>
    <t xml:space="preserve">/etc/rsyslog.conf file has not been configured appropriately. </t>
  </si>
  <si>
    <t>4.2.1.3</t>
  </si>
  <si>
    <t>Edit the `/etc/rsyslog.conf` and `/etc/rsyslog.d/*.conf` files and set `$FileCreateMode` to `0640` or more restrictive:
$FileCreateMode 0640.</t>
  </si>
  <si>
    <t>SUSE11-111</t>
  </si>
  <si>
    <t>Configure rsyslog  to send logs to a Remote Log Host</t>
  </si>
  <si>
    <t>The `rsyslog` utility supports the ability to send logs it gathers to a remote log host running `syslogd(8)` or to receive messages from remote hosts, reducing administrative overhead.</t>
  </si>
  <si>
    <t xml:space="preserve">Review the `/etc/rsyslog.conf` and `/etc/rsyslog.d/*.conf` files and verify that logs are sent to a central host (where `loghost.example.com` is the name of your central log host):
# grep "^*.*[^I][^I]*@" /etc/rsyslog.conf /etc/rsyslog.d/*.conf
*.* @@loghost.example.com
</t>
  </si>
  <si>
    <t>Rsyslog defines a centralized logging solution to send logs.</t>
  </si>
  <si>
    <t>Logs are not being sent to a remote log host.</t>
  </si>
  <si>
    <t>4.2.1.4</t>
  </si>
  <si>
    <t>Storing log data on a remote host protects log integrity from local attacks. If an attacker gains root access on the local system, they could tamper with or remove log data that is stored on the local system</t>
  </si>
  <si>
    <t>Edit the `/etc/rsyslog.conf` and `/etc/rsyslog.d/*.conf` files and add the following line (where `loghost.example.com` is the name of your central log host).
*.* @@loghost.example.com
Run the following command to reload the `rsyslogd` configuration:
# pkill -HUP rsyslogd.</t>
  </si>
  <si>
    <t>SUSE11-112</t>
  </si>
  <si>
    <t>Set remote rsyslog messages to only accepted on designated log hosts.</t>
  </si>
  <si>
    <t>By default, `rsyslog` does not listen for log messages coming in from remote systems. The `ModLoad` tells `rsyslog` to load the `imtcp.so` module so it can listen over a network via TCP. The `InputTCPServerRun` option instructs `rsyslogd` to listen on the specified TCP port.</t>
  </si>
  <si>
    <t xml:space="preserve">Run the following commands and verify the resulting lines are uncommented on designated log hosts and commented or removed on all others:
# grep '$ModLoad imtcp' /etc/rsyslog.conf /etc/rsyslog.d/*.conf
$ModLoad imtcp
# grep '$InputTCPServerRun' /etc/rsyslog.conf /etc/rsyslog.d/*.conf
$InputTCPServerRun 514
</t>
  </si>
  <si>
    <t>Remote Rsyslog messages are only accepted on designated log hosts.</t>
  </si>
  <si>
    <t>rsyslog is not listening for remote messages</t>
  </si>
  <si>
    <t>HAU14</t>
  </si>
  <si>
    <t>HAU14:  Remote access is not logged</t>
  </si>
  <si>
    <t>4.2.1.5</t>
  </si>
  <si>
    <t>The guidance in the section ensures that remote log hosts are configured to only accept `rsyslog` data from hosts within the specified domain and that those systems that are not designed to be log hosts do not accept any remote `rsyslog` messages. This provides protection from spoofed log data and ensures that system administrators are reviewing reasonably complete syslog data in a central location.</t>
  </si>
  <si>
    <t>For hosts that are designated as log hosts, edit the `/etc/rsyslog.conf` file and un-comment or add the following lines:
$ModLoad imtcp
$InputTCPServerRun 514
For hosts that are not designated as log hosts, edit the `/etc/rsyslog.conf` file and comment or remove the following lines:
# $ModLoad imtcp
# $InputTCPServerRun 514
Run the following command to reload the `rsyslogd` configuration:
# pkill -HUP rsyslogd.</t>
  </si>
  <si>
    <t>To close this finding, please provide screenshot showing remote rsyslog messages are only accepted on designated log hosts with the agency's CAP.</t>
  </si>
  <si>
    <t>SUSE11-113</t>
  </si>
  <si>
    <t xml:space="preserve">Enable syslog-ng Service </t>
  </si>
  <si>
    <t>Once the `syslog-ng` package is installed it needs to be activated.</t>
  </si>
  <si>
    <t xml:space="preserve">Run the following command and verify runlevels 2 through 5 are "on":
# chkconfig --list syslog
syslog 0:off 1:off 2:on 3:on 4:on 5:on 6:off
Run the following command and verify `SYSLOG_DAEMON` is set to " `syslog-ng` ":
# grep ^SYSLOG_DAEMON /etc/sysconfig/syslog
SYSLOG_DAEMON="syslog-ng"
</t>
  </si>
  <si>
    <t>syslog-ng is enabled.</t>
  </si>
  <si>
    <t xml:space="preserve">syslog has not been turned off and/or syslog-ng has not been turned on. </t>
  </si>
  <si>
    <t>4.2.2</t>
  </si>
  <si>
    <t>4.2.2.1</t>
  </si>
  <si>
    <t>If the `syslog-ng` service is not activated the system may default to the `syslogd` service or lack logging instead.</t>
  </si>
  <si>
    <t>Run the following command to enable `syslog`:
# chkconfig syslog on
Edit the /etc/sysconfig/syslog file and set `SYSLOG_DAEMON` is set to " `syslog-ng` ":
SYSLOG_DAEMON="syslog-ng".</t>
  </si>
  <si>
    <t>SUSE11-114</t>
  </si>
  <si>
    <t>Enable syslog-ng Logging</t>
  </si>
  <si>
    <t>The `/etc/syslog-ng/syslog-ng.conf` file specifies rules for logging and which files are to be used to log certain classes of messages.</t>
  </si>
  <si>
    <t xml:space="preserve">Review the contents of the `/etc/syslog-ng/syslog-ng.conf` file to ensure appropriate logging is set. In addition, run the following command and ensure that the log files are logging information:
# ls -l /var/log/
</t>
  </si>
  <si>
    <t>syslog-ng logging is enabled and has a logging destination on the operating system set.</t>
  </si>
  <si>
    <t xml:space="preserve">/etc/syslog-ng/syslog-ng.conf has not been configured appropriately. </t>
  </si>
  <si>
    <t>4.2.2.2</t>
  </si>
  <si>
    <t>A great deal of important security-related information is sent via `syslog-ng` (e.g., successful and failed su attempts, failed login attempts, root login attempts, etc.).</t>
  </si>
  <si>
    <t xml:space="preserve">Edit the log lines in the `/etc/syslog-ng/syslog-ng.conf` file as appropriate for your environment:
log { source(src); source(chroots); filter(f_console); destination(console); };
log { source(src); source(chroots); filter(f_console); destination(xconsole); };
log { source(src); source(chroots); filter(f_newscrit); destination(newscrit); };
log { source(src); source(chroots); filter(f_newserr); destination(newserr); };
log { source(src); source(chroots); filter(f_newsnotice); destination(newsnotice); };
log { source(src); source(chroots); filter(f_mailinfo); destination(mailinfo); };
log { source(src); source(chroots); filter(f_mailwarn); destination(mailwarn); };
log { source(src); source(chroots); filter(f_mailerr); destination(mailerr); };
log { source(src); source(chroots); filter(f_mail); destination(mail); };
log { source(src); source(chroots); filter(f_acpid); destination(acpid); flags(final); };
log { source(src); source(chroots); filter(f_acpid_full); destination(devnull); flags(final); };
log { source(src); source(chroots); filter(f_acpid_old); destination(acpid); flags(final); };
log { source(src); source(chroots); filter(f_netmgm); destination(netmgm); flags(final); };
log { source(src); source(chroots); filter(f_local); destination(localmessages); };
log { source(src); source(chroots); filter(f_messages); destination(messages); };
log { source(src); source(chroots); filter(f_iptables); destination(firewall); };
log { source(src); source(chroots); filter(f_warn); destination(warn); };
Run the following command to reload the `syslog-ng` configuration:
# pkill -HUP syslog-ng
</t>
  </si>
  <si>
    <t>SUSE11-115</t>
  </si>
  <si>
    <t xml:space="preserve">Configure syslog-ng Default File Permissions </t>
  </si>
  <si>
    <t>syslog-ng will create logfiles that do not already exist on the system. This setting controls what permissions will be applied to these newly created files.</t>
  </si>
  <si>
    <t xml:space="preserve">Run the following command and verify the `perm` option is `0640` or more restrictive:
# grep ^options /etc/syslog-ng/syslog-ng.conf
options { chain_hostnames(off); flush_lines(0); perm(0640); stats_freq(3600); threaded(yes); };
</t>
  </si>
  <si>
    <t>syslog-ng created files have 640 or more strict permissions when created.</t>
  </si>
  <si>
    <t>4.2.2.3</t>
  </si>
  <si>
    <t>It is important to ensure that log files exist and have the correct permissions to ensure that sensitive `syslog-ng` data is archived and protected.</t>
  </si>
  <si>
    <t xml:space="preserve">Edit the `/etc/syslog-ng/syslog-ng.conf` and set `perm` option to `0640` or more restrictive:
options { chain_hostnames(off); flush_lines(0); perm(0640); stats_freq(3600); threaded(yes); };
</t>
  </si>
  <si>
    <t>Configure syslog-ng Default File Permissions. One method to implement the recommended state is to edit the `/etc/syslog-ng/syslog-ng.conf` and set `perm` option to `0640` or more restrictive:
options { chain_hostnames(off); flush_lines(0); perm(0640); stats_freq(3600); threaded(yes); };.</t>
  </si>
  <si>
    <t>SUSE11-116</t>
  </si>
  <si>
    <t>Configure syslog-ng  to send Logs to a Remote Log Host</t>
  </si>
  <si>
    <t>The `syslog-ng` utility supports the ability to send logs it gathers to a remote log host or to receive messages from remote hosts, reducing administrative overhead.</t>
  </si>
  <si>
    <t xml:space="preserve">Review the `/etc/syslog-ng/syslog-ng.conf` file and verify that logs are sent to a central host (where `logfile.example.com` is the name of your central log host):
destination logserver { tcp("logfile.example.com" port(514)); };
log { source(src); destination(logserver); };
</t>
  </si>
  <si>
    <t>syslog-ng defines a centralized logging solution to send logs.</t>
  </si>
  <si>
    <t>4.2.2.4</t>
  </si>
  <si>
    <t>Edit the `/etc/syslog-ng/syslog-ng.conf` file and add the following lines (where `logfile.example.com` is the name of your central log host).
destination logserver { tcp("logfile.example.com" port(514)); };
log { source(src); destination(logserver); };
Run the following command to reload the `syslog-ng` configuration:
# pkill -HUP syslog-ng.</t>
  </si>
  <si>
    <t>Configure syslog-ng  to send Logs to a Remote Log Host. One method to implement the recommended state is to run the following  command to reload the `syslog-ng` configuration:
# pkill -HUP syslog-ng.</t>
  </si>
  <si>
    <t>SUSE11-117</t>
  </si>
  <si>
    <t>Configure Remote syslog-ng Messages to only accepted on Designated Log Hosts</t>
  </si>
  <si>
    <t>By default, `syslog-ng` does not listen for log messages coming in from remote systems.</t>
  </si>
  <si>
    <t xml:space="preserve">Review the /etc/syslog-ng/syslog-ng.conf file and verify the following lines are configured appropriately on designated log hosts:
source net{ tcp(); };
destination remote { file("/var/log/remote/${FULLHOST}-log"); };
log { source(net); destination(remote); };
</t>
  </si>
  <si>
    <t>Remote syslog-ng messages are only accepted on designated log hosts.</t>
  </si>
  <si>
    <t>4.2.2.5</t>
  </si>
  <si>
    <t>The guidance in the section ensures that remote log hosts are configured to only accept `syslog-ng` data from hosts within the specified domain and that those systems that are not designed to be log hosts do not accept any remote `syslog-ng` messages. This provides protection from spoofed log data and ensures that system administrators are reviewing reasonably complete syslog data in a central location.</t>
  </si>
  <si>
    <t xml:space="preserve">On designated log hosts edit the `/etc/syslog-ng/syslog-ng.conf` file and configure the following lines are appropriately:
source net{ tcp(); };
destination remote { file("/var/log/remote/${FULLHOST}-log"); };
log { source(net); destination(remote); };
On non designated log hosts edit the `/etc/syslog-ng/syslog-ng.conf` file and remove or edit any sources that accept network sourced log messages.
Run the following command to reload the `syslog-ng` configuration:
# pkill -HUP syslog-ng
</t>
  </si>
  <si>
    <t xml:space="preserve">Configure Remote syslog-ng Messages to only accepted on Designated Log Hosts. One method to implement the recommended state is to run the following command to reload the `syslog-ng` configuration:
# pkill -HUP syslog-ng.
</t>
  </si>
  <si>
    <t>To close this finding, please provide screenshot showing remote syslog-ng messages are only accepted on designated log hosts with the agency's CAP.</t>
  </si>
  <si>
    <t>SUSE11-118</t>
  </si>
  <si>
    <t>The file `/etc/securetty` contains a list of valid terminals that may be logged in directly as root.</t>
  </si>
  <si>
    <t xml:space="preserve"># cat /etc/securetty
</t>
  </si>
  <si>
    <t>SecureTTY defines only local lines.</t>
  </si>
  <si>
    <t xml:space="preserve">Root login has not been restricted on the system console. </t>
  </si>
  <si>
    <t>5</t>
  </si>
  <si>
    <t>5.5</t>
  </si>
  <si>
    <t>Since the system console has special properties to handle emergency situations, it is important to ensure that the console is in a physically secure location and that unauthorized consoles have not been defined.</t>
  </si>
  <si>
    <t>Remove entries for any consoles that are not in a physically secure location.</t>
  </si>
  <si>
    <t>SUSE11-119</t>
  </si>
  <si>
    <t>The `su` command allows a user to run a command or shell as another user. The program has been superseded by `sudo` , which allows for more granular control over privileged access. Normally, the `su` command can be executed by any user. By uncommenting the `pam_wheel.so` statement in `/etc/pam.d/su` , the `su` command will only allow users in the wheel group to execute `su` .</t>
  </si>
  <si>
    <t xml:space="preserve">Run the following command and verify output includes matching line:
# grep pam_wheel.so /etc/pam.d/su
auth required pam_wheel.so use_uid
Run the following command and verify users in `wheel` group match site policy:
# grep wheel /etc/group
wheel:x:10:root,
</t>
  </si>
  <si>
    <t>Access to the su command is restricted.</t>
  </si>
  <si>
    <t xml:space="preserve">Access to the su command has not been restricted. </t>
  </si>
  <si>
    <t>5.6</t>
  </si>
  <si>
    <t>Restricting the use of `su` , and using `sudo` in its place, provides system administrators better control of the escalation of user privileges to execute privileged commands. The sudo utility also provides a better logging and audit mechanism, as it can log each command executed via `sudo` , whereas `su` can only record that a user executed the `su` program.</t>
  </si>
  <si>
    <t>Add the following line to the `/etc/pam.d/su` file:
auth required pam_wheel.so use_uid
Create a comma separated list of users in the wheel statement in the `/etc/group` file:
wheel:x:10:root,.</t>
  </si>
  <si>
    <t>SUSE11-120</t>
  </si>
  <si>
    <t>Enable cron daemon</t>
  </si>
  <si>
    <t>The `cron` daemon is used to execute batch jobs on the system.</t>
  </si>
  <si>
    <t xml:space="preserve">Run the following command and verify runlevels 2 through 5 are "on":
# chkconfig --list cron
cron 0:off 1:off 2:on 3:on 4:on 5:on 6:off
</t>
  </si>
  <si>
    <t>cron is enabled. 
Output contains the following:
enabled</t>
  </si>
  <si>
    <t>Cron has not been enabled.</t>
  </si>
  <si>
    <t>HSC16</t>
  </si>
  <si>
    <t>HSC16:  System does not meet common criteria requirements</t>
  </si>
  <si>
    <t>5.1</t>
  </si>
  <si>
    <t>5.1.1</t>
  </si>
  <si>
    <t>While there may not be user jobs that need to be run on the system, the system does have maintenance jobs that may include security monitoring that have to run, and `cron` is used to execute them.</t>
  </si>
  <si>
    <t>Run the following command to enable `cron`:
# chkconfig cron on.</t>
  </si>
  <si>
    <t>SUSE11-121</t>
  </si>
  <si>
    <t xml:space="preserve">Configure Permissions on /etc/crontab </t>
  </si>
  <si>
    <t>The `/etc/crontab` file is used by `cron` to control its own jobs. The commands in this item make sure that root is the user and group owner of the file and that only the owner can access the file.</t>
  </si>
  <si>
    <t xml:space="preserve">Run the following command and verify `Uid` and `Gid` are both `0/root` and `Access` does not grant permissions to `group` or `other`:
# stat /etc/crontab
Access: (0600/-rw-------) Uid: ( 0/ root) Gid: ( 0/ root)
</t>
  </si>
  <si>
    <t xml:space="preserve">Output is emitted and /etc/crontab is User and Group owned by root and no other user. </t>
  </si>
  <si>
    <t>User/Group Owner permissions on /etc/crontab have not been configured appropriately.</t>
  </si>
  <si>
    <t>5.1.2</t>
  </si>
  <si>
    <t>This file contains information on what system jobs are run by cron. Write access to these files could provide unprivileged users with the ability to elevate their privileges. Read access to these files could provide users with the ability to gain insight on system jobs that run on the system and could provide them a way to gain unauthorized privileged access.</t>
  </si>
  <si>
    <t>Run the following commands to set ownership and permissions on `/etc/crontab`:
# chown root:root /etc/crontab
# chmod og-rwx /etc/crontab.</t>
  </si>
  <si>
    <t>To close this finding, please provide the output of the ls -l /etc/crontab command with the agency's CAP.</t>
  </si>
  <si>
    <t>SUSE11-122</t>
  </si>
  <si>
    <t xml:space="preserve">Configure Permissions on /etc/cron.hourly </t>
  </si>
  <si>
    <t>This directory contains system `cron` jobs that need to run on an hourly basis. The files in this directory cannot be manipulated by the `crontab` command, but are instead edited by system administrators using a text editor. The commands below restrict read/write and search access to user and group root, preventing regular users from accessing this directory.</t>
  </si>
  <si>
    <t xml:space="preserve">Run the following command and verify `Uid` and `Gid` are both `0/root` and `Access` does not grant permissions to `group` or `other`:
# stat /etc/cron.hourly
Access: (0700/-rw-------) Uid: ( 0/ root) Gid: ( 0/ root)
</t>
  </si>
  <si>
    <t xml:space="preserve">Output is emitted and /etc/cron.hourly is User and Group owned by root and no other user. </t>
  </si>
  <si>
    <t>User/Group Owner permissions on /etc/cron.hourly have not been configured appropriately.</t>
  </si>
  <si>
    <t>5.1.3</t>
  </si>
  <si>
    <t>Granting write access to this directory for non-privileged users could provide them the means for gaining unauthorized elevated privileges. Granting read access to this directory could give an unprivileged user insight in how to gain elevated privileges or circumvent auditing controls.</t>
  </si>
  <si>
    <t xml:space="preserve">Run the following commands to set ownership and permissions on `/etc/cron.hourly`:
# chown root:root /etc/cron.hourly
# chmod og-rwx /etc/cron.hourly
</t>
  </si>
  <si>
    <t xml:space="preserve"> To close this finding, please provide the output of the ls -l /etc/cron.hourly command with the agency's CAP.</t>
  </si>
  <si>
    <t>SUSE11-123</t>
  </si>
  <si>
    <t xml:space="preserve">Configure Permissions on /etc/cron.daily </t>
  </si>
  <si>
    <t>The `/etc/cron.daily` directory contains system cron jobs that need to run on a daily basis. The files in this directory cannot be manipulated by the `crontab` command, but are instead edited by system administrators using a text editor. The commands below restrict read/write and search access to user and group root, preventing regular users from accessing this directory.</t>
  </si>
  <si>
    <t xml:space="preserve">Run the following command and verify `Uid` and `Gid` are both `0/root` and `Access` does not grant permissions to `group` or `other`:
# stat /etc/cron.daily
Access: (0700/-rw-------) Uid: ( 0/ root) Gid: ( 0/ root)
</t>
  </si>
  <si>
    <t xml:space="preserve">Output is emitted and /etc/cron.daily is User and Group owned by root and no other user. </t>
  </si>
  <si>
    <t>User/Group Owner permissions on /etc/cron.daily have not been configured appropriately.</t>
  </si>
  <si>
    <t>5.1.4</t>
  </si>
  <si>
    <t>Run the following commands to set ownership and permissions on `/etc/cron.daily`:
# chown root:root /etc/cron.daily
# chmod og-rwx /etc/cron.daily.</t>
  </si>
  <si>
    <t>To close this finding, please provide the output of the ls -l /etc/cron.daily  command with the agency's CAP.</t>
  </si>
  <si>
    <t>SUSE11-124</t>
  </si>
  <si>
    <t>Configure Permissions on /etc/cron.weekly</t>
  </si>
  <si>
    <t>The `/etc/cron.weekly` directory contains system cron jobs that need to run on a weekly basis. The files in this directory cannot be manipulated by the `crontab` command, but are instead edited by system administrators using a text editor. The commands below restrict read/write and search access to user and group root, preventing regular users from accessing this directory.</t>
  </si>
  <si>
    <t xml:space="preserve">Run the following command and verify `Uid` and `Gid` are both `0/root` and `Access` does not grant permissions to `group` or `other`:
# stat /etc/cron.weekly
Access: (0700/-rw-------) Uid: ( 0/ root) Gid: ( 0/ root)
</t>
  </si>
  <si>
    <t xml:space="preserve">Output is emitted /etc/cron.weekly is User and Group owned by root and no other user. </t>
  </si>
  <si>
    <t>User/Group Owner permissions on /etc/cron.weekly have not been configured appropriately.</t>
  </si>
  <si>
    <t>5.1.5</t>
  </si>
  <si>
    <t xml:space="preserve">Run the following commands to set ownership and permissions on `/etc/cron.weekly`:
# chown root:root /etc/cron.weekly
# chmod og-rwx /etc/cron.weekly
</t>
  </si>
  <si>
    <t xml:space="preserve"> To close this finding, please provide the output of the ls -l /etc/cron.weekly command with the agency's CAP.</t>
  </si>
  <si>
    <t>SUSE11-125</t>
  </si>
  <si>
    <t>Configure Permissions on /etc/cron.monthly</t>
  </si>
  <si>
    <t>The `/etc/cron.monthly` directory contains system cron jobs that need to run on a monthly basis. The files in this directory cannot be manipulated by the `crontab` command, but are instead edited by system administrators using a text editor. The commands below restrict read/write and search access to user and group root, preventing regular users from accessing this directory.</t>
  </si>
  <si>
    <t xml:space="preserve">Run the following command and verify `Uid` and `Gid` are both `0/root` and `Access` does not grant permissions to `group` or `other`:
# stat /etc/cron.monthly
Access: (0700/-rw-------) Uid: ( 0/ root) Gid: ( 0/ root)
</t>
  </si>
  <si>
    <t xml:space="preserve">Output is emitted and /etc/cron.monthly is User and Group owned by root and no other user. </t>
  </si>
  <si>
    <t>User/Group Owner permissions on /etc/cron.monthly have not been configured appropriately.</t>
  </si>
  <si>
    <t>5.1.6</t>
  </si>
  <si>
    <t>Run the following commands to set ownership and permissions on `/etc/cron.monthly`:
# chown root:root /etc/cron.monthly
# chmod og-rwx /etc/cron.monthly.</t>
  </si>
  <si>
    <t>To close this finding, please provide the output of the ls -l /etc/cron.monthly command with the agency's CAP.</t>
  </si>
  <si>
    <t>SUSE11-126</t>
  </si>
  <si>
    <t xml:space="preserve">Configure Permissions on /etc/cron.d </t>
  </si>
  <si>
    <t>The `/etc/cron.d` directory contains system `cron` jobs that need to run in a similar manner to the hourly, daily weekly and monthly jobs from `/etc/crontab` , but require more granular control as to when they run. The files in this directory cannot be manipulated by the `crontab` command, but are instead edited by system administrators using a text editor. The commands below restrict read/write and search access to user and group root, preventing regular users from accessing this directory.</t>
  </si>
  <si>
    <t xml:space="preserve">Run the following command and verify `Uid` and `Gid` are both `0/root` and `Access` does not grant permissions to `group` or `other`:
# stat /etc/cron.d
Access: (0700/-rw-------) Uid: ( 0/ root) Gid: ( 0/ root)
</t>
  </si>
  <si>
    <t xml:space="preserve">Output is emitted and /etc/cron.d is User and Group owned by root and no other user. </t>
  </si>
  <si>
    <t>User/Group Owner permissions on /etc/cron.d have not been configured appropriately.</t>
  </si>
  <si>
    <t>5.1.7</t>
  </si>
  <si>
    <t>Run the following commands to set ownership and permissions on `/etc/cron.d`:
# chown root:root /etc/cron.d
# chmod og-rwx /etc/cron.d.</t>
  </si>
  <si>
    <t>To close this finding, please provide the output of the ls -l /etc/cron.d command with the agency's CAP.</t>
  </si>
  <si>
    <t>SUSE11-127</t>
  </si>
  <si>
    <t>Configure `/etc/cron.allow` and `/etc/at.allow` to allow specific users to use these services. If `/etc/cron.allow` or `/etc/at.allow` do not exist, then `/etc/at.deny` and `/etc/cron.deny` are checked. Any user not specifically defined in those files is allowed to use at and cron. By removing the files, only users in `/etc/cron.allow` and `/etc/at.allow` are allowed to use at and cron. Note that even though a given user is not listed in `cron.allow` , cron jobs can still be run as that user. The `cron.allow` file only controls administrative access to the crontab command for scheduling and modifying cron jobs.</t>
  </si>
  <si>
    <t xml:space="preserve">Run the following commands and ensure `/etc/cron.deny` and `/etc/at.deny` do not exist:
# stat /etc/cron.deny
stat: cannot stat `/etc/cron.deny': No such file or directory
# stat /etc/at.deny
stat: cannot stat` /etc/at.deny': No such file or directory
Run the following command and verify `Uid` and `Gid` are both `0/root` and `Access` does not grant permissions to `group` or `other` for both `/etc/cron.allow` and `/etc/at.allow`:
# stat /etc/cron.allow
Access: (0600/-rw-------) Uid: ( 0/ root) Gid: ( 0/ root)
# stat /etc/at.allow
Access: (0600/-rw-------) Uid: ( 0/ root) Gid: ( 0/ root)
</t>
  </si>
  <si>
    <t>Access to the at/cron is controlled via the /etc/at.allow and /etc/cron.allow file(s). /etc/at.deny and /etc/cron.deny file (s) are removed. 
The /etc/at.allow and /etc/cron.allow file(s) are user owned and group owned by root.
The /etc/at.allow and /etc/cron.allow file(s) are not more permissive than 600.</t>
  </si>
  <si>
    <t xml:space="preserve">at/cron has not been restricted to authorized users. </t>
  </si>
  <si>
    <t>5.1.8</t>
  </si>
  <si>
    <t>On many systems, only the system administrator is authorized to schedule `cron` jobs. Using the `cron.allow` file to control who can run `cron` jobs enforces this policy. It is easier to manage an allow list than a deny list. In a deny list, you could potentially add a user ID to the system and forget to add it to the deny files.</t>
  </si>
  <si>
    <t>Run the following commands to remove `/etc/cron.deny` and `/etc/at.deny` and create and set permissions and ownership for `/etc/cron.allow` and `/etc/at.allow`:
# rm /etc/cron.deny
# rm /etc/at.deny
# touch /etc/cron.allow
# touch /etc/at.allow
# chmod og-rwx /etc/cron.allow
# chmod og-rwx /etc/at.allow
# chown root:root /etc/cron.allow
# chown root:root /etc/at.allow.</t>
  </si>
  <si>
    <t>SUSE11-128</t>
  </si>
  <si>
    <t xml:space="preserve">Configure Permissions on /etc/ssh/sshd_config </t>
  </si>
  <si>
    <t>The `/etc/ssh/sshd_config` file contains configuration specifications for `sshd`. The command below sets the owner and group of the file to root.</t>
  </si>
  <si>
    <t xml:space="preserve">Run the following command and verify `Uid` and `Gid` are both `0/root` and `Access` does not grant permissions to `group` or `other`:
# stat /etc/ssh/sshd_config
Access: (0600/-rw-------) Uid: ( 0/ root) Gid: ( 0/ root)
</t>
  </si>
  <si>
    <t>/etc/ssh/sshd_config file only allows read and write access to root. The file must be less permissive than 600.</t>
  </si>
  <si>
    <t>User/Group Owner permissions on /etc/ssh/sshd_config have not been configured appropriately.</t>
  </si>
  <si>
    <t>5.2</t>
  </si>
  <si>
    <t>5.2.1</t>
  </si>
  <si>
    <t>The `/etc/ssh/sshd_config` file needs to be protected from unauthorized changes by non-privileged users.</t>
  </si>
  <si>
    <t xml:space="preserve">Run the following commands to set ownership and permissions on `/etc/ssh/sshd_config`:
# chown root:root /etc/ssh/sshd_config
# chmod og-rwx /etc/ssh/sshd_config
</t>
  </si>
  <si>
    <t>To close this finding, please provide the output of the ls -l /etc/ssh/sshd_config command with the agency's CAP.</t>
  </si>
  <si>
    <t>SUSE11-129</t>
  </si>
  <si>
    <t>Set SSH Protocol to 2</t>
  </si>
  <si>
    <t>SSH supports two different and incompatible protocols: SSH1 and SSH2. SSH1 was the original protocol and was subject to security issues. SSH2 is more advanced and secure.</t>
  </si>
  <si>
    <t xml:space="preserve">Run the following command and verify that output matches:
# grep "^Protocol" /etc/ssh/sshd_config
Protocol 2
</t>
  </si>
  <si>
    <t>SSH is not using v1 compatibility, only v2 connections are accepted.
Output contains the following:
Protocol 2</t>
  </si>
  <si>
    <t xml:space="preserve">SSH v2 is not being utilized on the system. </t>
  </si>
  <si>
    <t>5.2.2</t>
  </si>
  <si>
    <t>SSH v1 suffers from insecurities that do not affect SSH v2.</t>
  </si>
  <si>
    <t xml:space="preserve">Edit the `/etc/ssh/sshd_config` file to set the parameter as follows:
Protocol 2
</t>
  </si>
  <si>
    <t>SUSE11-130</t>
  </si>
  <si>
    <t>Set SSH LogLevel to INFO</t>
  </si>
  <si>
    <t>The `INFO` parameter specifies that login and logout activity will be logged.</t>
  </si>
  <si>
    <t xml:space="preserve">Run the following command and verify that output matches:
# grep "^LogLevel" /etc/ssh/sshd_config
LogLevel INFO
</t>
  </si>
  <si>
    <t>LogLevel is set to INFO
Output contains the following:
LogLevel INFO</t>
  </si>
  <si>
    <t>LogLevel has not been set to INFO.</t>
  </si>
  <si>
    <t>5.2.3</t>
  </si>
  <si>
    <t>SSH provides several logging levels with varying amounts of verbosity. `DEBUG` is specifically _not_ recommended other than strictly for debugging SSH communications since it provides so much data that it is difficult to identify important security information. `INFO` level is the basic level that only records login activity of SSH users. In many situations, such as Incident Response, it is important to determine when a particular user was active on a system. The logout record can eliminate those users who disconnected, which helps narrow the field.</t>
  </si>
  <si>
    <t>Edit the `/etc/ssh/sshd_config` file to set the parameter as follows:
LogLevel INFO.</t>
  </si>
  <si>
    <t>SUSE11-131</t>
  </si>
  <si>
    <t xml:space="preserve">Disable SSH X11 Forwarding </t>
  </si>
  <si>
    <t>The X11Forwarding parameter provides the ability to tunnel X11 traffic through the connection to enable remote graphic connections.</t>
  </si>
  <si>
    <t xml:space="preserve">Run the following command and verify that output matches:
# grep "^X11Forwarding" /etc/ssh/sshd_config
X11Forwarding no
</t>
  </si>
  <si>
    <t>SSH X11 Forwarding has been disabled. 
Output contains the following:
X11Forwarding no</t>
  </si>
  <si>
    <t xml:space="preserve">SSH X11 forwarding has not been disabled. </t>
  </si>
  <si>
    <t>5.2.4</t>
  </si>
  <si>
    <t>Disable X11 forwarding unless there is an operational requirement to use X11 applications directly. There is a small risk that the remote X11 servers of users who are logged in via SSH with X11 forwarding could be compromised by other users on the X11 server. Note that even if X11 forwarding is disabled, users can always install their own forwarders.</t>
  </si>
  <si>
    <t xml:space="preserve">Edit the `/etc/ssh/sshd_config` file to set the parameter as follows:
X11Forwarding no
</t>
  </si>
  <si>
    <t>SUSE11-132</t>
  </si>
  <si>
    <t>Set SSH MaxAuthTries to 3 or less</t>
  </si>
  <si>
    <t>The `MaxAuthTries` parameter specifies the maximum number of authentication attempts permitted per connection. When the login failure count reaches half the number, error messages will be written to the `syslog` file detailing the login failure.</t>
  </si>
  <si>
    <t xml:space="preserve">Run the following command and verify that output `MaxAuthTries` is 3 or less:
# grep "^MaxAuthTries" /etc/ssh/sshd_config
MaxAuthTries 3
</t>
  </si>
  <si>
    <t>SSH MaxAuthTries is set to 3 or Less
Output contains the following:
MaxAuthTries 3</t>
  </si>
  <si>
    <t>SSH MaxAuthTries has not been set to 3 or less.</t>
  </si>
  <si>
    <t>Update MaxAuth Tries from 4 to 3</t>
  </si>
  <si>
    <t>HAC15</t>
  </si>
  <si>
    <t>HAC15:  User accounts not locked out after 3 unsuccessful login attempts</t>
  </si>
  <si>
    <t>5.2.5</t>
  </si>
  <si>
    <t>Setting the `MaxAuthTries` parameter to a low number will minimize the risk of successful brute force attacks to the SSH server. While the recommended setting is 4, set the number based on site policy.</t>
  </si>
  <si>
    <t>Edit the `/etc/ssh/sshd_config` file to set the parameter as follows:
MaxAuthTries 3.</t>
  </si>
  <si>
    <t>SUSE11-133</t>
  </si>
  <si>
    <t>Enable SSH IgnoreRhosts</t>
  </si>
  <si>
    <t>The `IgnoreRhosts` parameter specifies that `.rhosts` and `.shosts` files will not be used in `RhostsRSAAuthentication` or `HostbasedAuthentication` .</t>
  </si>
  <si>
    <t xml:space="preserve">Run the following command and verify that output matches:
# grep "^IgnoreRhosts" /etc/ssh/sshd_config
IgnoreRhosts yes
</t>
  </si>
  <si>
    <t>SSH IgnoreRhosts is set to Yes
Output contains the following:
IgnoreRhosts yes</t>
  </si>
  <si>
    <t>SSH IgnoreRhosts has not been set to Yes.</t>
  </si>
  <si>
    <t>5.2.6</t>
  </si>
  <si>
    <t>Setting this parameter forces users to enter a password when authenticating with ssh.</t>
  </si>
  <si>
    <t>Edit the `/etc/ssh/sshd_config` file to set the parameter as follows:
IgnoreRhosts yes.</t>
  </si>
  <si>
    <t>SUSE11-134</t>
  </si>
  <si>
    <t xml:space="preserve">Disable SSH HostbasedAuthentication </t>
  </si>
  <si>
    <t>The `HostbasedAuthentication` parameter specifies if authentication is allowed through trusted hosts via the user of `.rhosts` , or `/etc/hosts.equiv` , along with successful public key client host authentication. This option only applies to SSH Protocol Version 2.</t>
  </si>
  <si>
    <t xml:space="preserve">Run the following command and verify that output matches:
# grep "^HostbasedAuthentication" /etc/ssh/sshd_config
HostbasedAuthentication no
</t>
  </si>
  <si>
    <t>SSH HostbasedAuthentication is set to No
Output contains the following:
HostbasedAuthentication no</t>
  </si>
  <si>
    <t>SSH HostbasedAuthentication has not been set to No.</t>
  </si>
  <si>
    <t>5.2.7</t>
  </si>
  <si>
    <t>Even though the `.rhosts` files are ineffective if support is disabled in `/etc/pam.conf` , disabling the ability to use `.rhosts` files in SSH provides an additional layer of protection .</t>
  </si>
  <si>
    <t>Edit the `/etc/ssh/sshd_config` file to set the parameter as follows:
HostbasedAuthentication no.</t>
  </si>
  <si>
    <t>SUSE11-135</t>
  </si>
  <si>
    <t xml:space="preserve">Disable SSH PermitEmptyPasswords </t>
  </si>
  <si>
    <t>Disable SSH Root Login</t>
  </si>
  <si>
    <t>The `PermitRootLogin` parameter specifies if the root user can log in using ssh(1). The default is no.</t>
  </si>
  <si>
    <t xml:space="preserve">Run the following command and verify that output matches:
# grep "^PermitRootLogin" /etc/ssh/sshd_config
PermitRootLogin no
</t>
  </si>
  <si>
    <t>SSH Root Login is disabled
Output contains the following:
PermitRootLogin no</t>
  </si>
  <si>
    <t>SSH Root Login has not been disabled.</t>
  </si>
  <si>
    <t>HRM8</t>
  </si>
  <si>
    <t>HRM8:  Direct root access is enabled on the system</t>
  </si>
  <si>
    <t>5.2.8</t>
  </si>
  <si>
    <t>Disallowing root logins over SSH requires system admins to authenticate using their own individual account, then escalating to root via `sudo` or `su` . This in turn limits opportunity for non-repudiation and provides a clear audit trail in the event of a security incident</t>
  </si>
  <si>
    <t>Edit the `/etc/ssh/sshd_config` file to set the parameter as follows:
PermitRootLogin no.</t>
  </si>
  <si>
    <t>SUSE11-136</t>
  </si>
  <si>
    <t>Set SSH PermitEmpty Passwords to No</t>
  </si>
  <si>
    <t>The `PermitEmptyPasswords` parameter specifies if the SSH server allows login to accounts with empty password strings.</t>
  </si>
  <si>
    <t xml:space="preserve">Run the following command and verify that output matches:
# grep "^PermitEmptyPasswords" /etc/ssh/sshd_config
PermitEmptyPasswords no
</t>
  </si>
  <si>
    <t>SSH PermitEmptyPasswords is set to No
Output contains the following:
PermitEmptyPasswords no</t>
  </si>
  <si>
    <t>SSH PermitEmptyPasswords has not been set to No.</t>
  </si>
  <si>
    <t>Criticality may be upgraded to Critical if passwords are not required to access FTI</t>
  </si>
  <si>
    <t>5.2.9</t>
  </si>
  <si>
    <t>Disallowing remote shell access to accounts that have an empty password reduces the probability of unauthorized access to the system</t>
  </si>
  <si>
    <t>Edit the `/etc/ssh/sshd_config` file to set the parameter as follows:
PermitEmptyPasswords no.</t>
  </si>
  <si>
    <t>SUSE11-137</t>
  </si>
  <si>
    <t>Set PermitUserEnvironment to No</t>
  </si>
  <si>
    <t>The `PermitUserEnvironment` option allows users to present environment options to the `ssh` daemon.</t>
  </si>
  <si>
    <t xml:space="preserve">Run the following command and verify that output matches:
# grep PermitUserEnvironment /etc/ssh/sshd_config
PermitUserEnvironment no
</t>
  </si>
  <si>
    <t>PermitUserEnvironment option is set to No
Output contains the following:
PermitUserEnvironment no</t>
  </si>
  <si>
    <t>Users are allowed to the Set Environment Options.</t>
  </si>
  <si>
    <t>5.2.10</t>
  </si>
  <si>
    <t>Permitting users the ability to set environment variables through the SSH daemon could potentially allow users to bypass security controls (e.g. setting an execution path that has `ssh` executing trojan'd programs)</t>
  </si>
  <si>
    <t>Edit the `/etc/ssh/sshd_config` file to set the parameter as follows:
PermitUserEnvironment no.</t>
  </si>
  <si>
    <t>SUSE11-138</t>
  </si>
  <si>
    <t>IA-7</t>
  </si>
  <si>
    <t>Cryptographic Module Authentication</t>
  </si>
  <si>
    <t>Ensure forly approved MAC algorithms are used</t>
  </si>
  <si>
    <t>This variable limits the types of MAC algorithms that SSH can use during communication.</t>
  </si>
  <si>
    <t xml:space="preserve">Run the following command and verify that output does not contain any unlisted MAC algorithms:
# grep "MACs" /etc/ssh/sshd_config
MACs hmac-sha2-512-etm@openssh.com,hmac-sha2-256-etm@openssh.com,umac-128-etm@openssh.com,hmac-sha2-512,hmac-sha2-256,umac-128@openssh.com,curve25519-sha256@libssh.org,diffie-hellman-group-exchange-sha256
</t>
  </si>
  <si>
    <t>Only approved MAC Hashing is used. 
Output contains the following:
MACs hmac-sha2-512-etm@openssh.com,hmac-sha2-256-etm@openssh.com,umac-128-etm@openssh.com,hmac-sha2-512,hmac-sha2-256,umac-128@openssh.com,curve25519-sha256@libssh.org,diffie-hellman-group-exchange-sha256</t>
  </si>
  <si>
    <t xml:space="preserve">Approved MAC hashing algorithms are not being used. </t>
  </si>
  <si>
    <t>HPW11</t>
  </si>
  <si>
    <t>HPW11:  Password transmission does not use strong cryptography</t>
  </si>
  <si>
    <t>5.2.11</t>
  </si>
  <si>
    <t>MD5 and 96-bit MAC algorithms are considered weak and have been shown to increase exploitability in SSH downgrade attacks. Weak algorithms continue to have a great deal of attention as a weak spot that can be exploited with expanded computing power. An attacker that breaks the algorithm could take advantage of a MiTM position to decrypt the SSH tunnel and capture credentials and information</t>
  </si>
  <si>
    <t>Edit the `/etc/ssh/sshd_config` file to set the parameter in accordance with site policy. The following includes all supported and accepted MACs:
MACs hmac-sha2-512,hmac-sha2-256.</t>
  </si>
  <si>
    <t>SUSE11-139</t>
  </si>
  <si>
    <t>AC-11</t>
  </si>
  <si>
    <t>Session Lock</t>
  </si>
  <si>
    <t>Configure SSH Idle Timeout Interval</t>
  </si>
  <si>
    <t>The two options `ClientAliveInterval` and `ClientAliveCountMax` control the timeout of ssh sessions. When the `ClientAliveInterval` variable is set, ssh sessions that have no activity for the specified length of time are terminated. When the `ClientAliveCountMax` variable is set, `sshd` will send client alive messages at every `ClientAliveInterval` interval. When the number of consecutive client alive messages are sent with no response from the client, the `ssh` session is terminated. For example, if the `ClientAliveInterval` is set to 15 seconds and the `ClientAliveCountMax` is set to 3, the client `ssh` session will be terminated after 45 seconds of idle time.</t>
  </si>
  <si>
    <t xml:space="preserve">Run the following commands and verify `ClientAliveInterval` is 1800 or less and `ClientAliveCountMax` is 30 or less:
# grep "^ClientAliveInterval" /etc/ssh/sshd_config
ClientAliveInterval 1800
# grep "^ClientAliveCountMax" /etc/ssh/sshd_config
ClientAliveCountMax 0
</t>
  </si>
  <si>
    <t>Idle Timeout has been set to 30 minutes or 1800 seconds. 
Output contains the following:
ClientAliveInterval 1800
ClientAliveCountMax 0</t>
  </si>
  <si>
    <t xml:space="preserve">Idle timeout has not been configured to meet IRS Requirements. </t>
  </si>
  <si>
    <t>Updated to 30 Minutes (1800 seconds) from 5 minutes (300 seconds)</t>
  </si>
  <si>
    <t>HAC2</t>
  </si>
  <si>
    <t>HAC2:  User sessions do not lock after the Publication 1075 required timeframe</t>
  </si>
  <si>
    <t>5.2.12</t>
  </si>
  <si>
    <t>Having no timeout value associated with a connection could allow an unauthorized user access to another user's `ssh` session (e.g. user walks away from their computer and doesn't lock the screen). Setting a timeout value at least reduces the risk of this happening..
While the recommended setting is 1800 seconds (30 minutes), set this timeout value based on site policy. The recommended setting for `ClientAliveCountMax` is 0. In this case, the client session will be terminated after 5 minutes of idle time and no keepalive messages will be sent.</t>
  </si>
  <si>
    <t xml:space="preserve">Edit the `/etc/ssh/sshd_config` file to set the parameters according to site policy:
ClientAliveInterval 1800
ClientAliveCountMax 0
</t>
  </si>
  <si>
    <t>SUSE11-140</t>
  </si>
  <si>
    <t>Set SSH LoginGraceTime to one minute or less</t>
  </si>
  <si>
    <t>The `LoginGraceTime` parameter specifies the time allowed for successful authentication to the SSH server. The longer the Grace period is the more open unauthenticated connections can exist. Like other session controls in this session the Grace Period should be limited to appropriate organizational limits to ensure the service is available for needed access.</t>
  </si>
  <si>
    <t xml:space="preserve">Run the following command and verify that output `LoginGraceTime` is between 1 and 60:
# grep "^LoginGraceTime" /etc/ssh/sshd_config
LoginGraceTime 60
</t>
  </si>
  <si>
    <t>Incomplete SSH connection timeout is set to 60 seconds or less
Output contains the following:
LoginGraceTime 60</t>
  </si>
  <si>
    <t>Incomplete SSH connections do not timeout after 60 seconds or less.</t>
  </si>
  <si>
    <t>HSC17</t>
  </si>
  <si>
    <t>HSC17:  Denial of Service protection settings are not configured</t>
  </si>
  <si>
    <t>5.2.13</t>
  </si>
  <si>
    <t>Setting the `LoginGraceTime` parameter to a low number will minimize the risk of successful brute force attacks to the SSH server. It will also limit the number of concurrent unauthenticated connections While the recommended setting is 60 seconds (1 Minute), set the number based on site policy.</t>
  </si>
  <si>
    <t>Edit the `/etc/ssh/sshd_config` file to set the parameter as follows:
LoginGraceTime 60.</t>
  </si>
  <si>
    <t>SUSE11-141</t>
  </si>
  <si>
    <t>Limit SSH Access</t>
  </si>
  <si>
    <t>There are several options available to limit which users and group can access the system via SSH. It is recommended that at least one of the following options be leveraged: `AllowUsers` 
The `AllowUsers` variable gives the system administrator the option of allowing specific users to `ssh` into the system. The list consists of space separated user names. Numeric user IDs are not recognized with this variable. If a system administrator wants to restrict user access further by only allowing the allowed users to log in from a particular host, the entry can be specified in the form of user@host. `AllowGroups` 
The `AllowGroups` variable gives the system administrator the option of allowing specific groups of users to `ssh` into the system. The list consists of space separated group names. Numeric group IDs are not recognized with this variable. `DenyUsers` 
The `DenyUsers` variable gives the system administrator the option of denying specific users to `ssh` into the system. The list consists of space separated user names. Numeric user IDs are not recognized with this variable. If a system administrator wants to restrict user access further by specifically denying a user's access from a particular host, the entry can be specified in the form of user@host. `DenyGroups` 
The `DenyGroups` variable gives the system administrator the option of denying specific groups of users to `ssh` into the system. The list consists of space separated group names. Numeric group IDs are not recognized with this variable.</t>
  </si>
  <si>
    <t xml:space="preserve">Run the following commands and verify that output matches for at least one:
# grep "^AllowUsers" /etc/ssh/sshd_config
AllowUsers 
# grep "^AllowGroups" /etc/ssh/sshd_config
AllowGroups 
# grep "^DenyUsers" /etc/ssh/sshd_config
DenyUsers 
# grep "^DenyGroups" /etc/ssh/sshd_config
DenyGroups 
</t>
  </si>
  <si>
    <t xml:space="preserve">Review output and ensure that at least one of these options is being leveraged AllowUsers, AllowGroups, DenyUsers, and/or DenyGroups. </t>
  </si>
  <si>
    <t xml:space="preserve">Remote access via SSH has not been restricted. </t>
  </si>
  <si>
    <t>5.2.14</t>
  </si>
  <si>
    <t>Restricting which users can remotely access the system via SSH will help ensure that only authorized users access the system.</t>
  </si>
  <si>
    <t>Edit the `/etc/ssh/sshd_config` file to set one or more of the parameter as follows:
AllowUsers 
AllowGroups 
DenyUsers 
DenyGroups.</t>
  </si>
  <si>
    <t>SUSE11-142</t>
  </si>
  <si>
    <t>Configure SSH Warning Banner</t>
  </si>
  <si>
    <t>The `Banner` parameter specifies a file whose contents must be sent to the remote user before authentication is permitted. By default, no banner is displayed.</t>
  </si>
  <si>
    <t xml:space="preserve">Run the following command and verify that output matches:
# grep "^Banner" /etc/ssh/sshd_config
Banner /etc/issue.net
</t>
  </si>
  <si>
    <t>Expected Results:
The warning banner is compliant with IRS guidelines and contains the following 4 elements:
- the system contains US government information
- users actions are monitored and audited
- unauthorized use of the system is prohibited 
- unauthorized use of the system is subject to criminal and civil penalties</t>
  </si>
  <si>
    <t xml:space="preserve">The warning banner is not Publication 1075 compliant. </t>
  </si>
  <si>
    <t>Updated to IRS Warning Banner</t>
  </si>
  <si>
    <t>5.2.15</t>
  </si>
  <si>
    <t>Banners are used to warn connecting users of the particular site's policy regarding connection. Presenting a warning message prior to the normal user login may assist the prosecution of trespassers on the computer system.</t>
  </si>
  <si>
    <t>Implement a warning banner on the system that is compliant with IRS guidelines and contains the following 4 elements:
(a) the system contains US government information
(b) users actions are monitored and audited
(c) unauthorized use of the system is prohibited 
(d) unauthorized use of the system is subject to criminal and civil penalties
One method to implement the recommended state is to edit the `/etc/ssh/sshd_config` file to set the parameter as follows:
Banner /etc/issue.net.</t>
  </si>
  <si>
    <t>SUSE11-143</t>
  </si>
  <si>
    <t>Set Password Min Length to 8 characters or more</t>
  </si>
  <si>
    <t>The `pam_cracklib.so` module checks the strength of passwords. It performs checks such as making sure a password is not a dictionary word, it is a certain length, contains a mix of characters (e.g. alphabet, numeric, other) and more. The following are definitions of the `pam_cracklib.so` options.
- `try_first_pass` - retrieve the password from a previous stacked PAM module. If not available, then prompt the user for a password.
- `retry=3` - Allow 3 tries before sending back a failure.
- `minlen=8` - password must be 8 characters or more
- `dcredit=-1` - provide at least one digit
- `ucredit=-1` - provide at least one uppercase character
- `ocredit=-1` - provide at least one special character
- `lcredit=-1` - provide at least one lowercase character
The settings shown above are one possible policy. Alter these values to conform to your own organization's password policies.</t>
  </si>
  <si>
    <t>Run the following command and verify all password requirements conform to organization policy and minlen is 8 or more:
# grep pam_cracklib.so /etc/pam.d/common-password
password requisite pam_cracklib.so try_first_pass retry=3 minlen=8 dcredit=-1 ucredit=-1 ocredit=-1 lcredit=-1
Additional options may be present, '`requisite`' may be '`required`'.</t>
  </si>
  <si>
    <t>Passwords meet Publication 1075 requirements.
Password Min Length is 8 characters or more
Password is not a dictionary word
Password is complex
Output contains the following:
password required pam_cracklib.so try_first_pass retry=3 minlen=8 dcredit=-1 ucredit=-1 ocredit=-1 lcredit=-1</t>
  </si>
  <si>
    <t xml:space="preserve">Passwords do not meet IRS requirements. </t>
  </si>
  <si>
    <t xml:space="preserve">Updated to 8 characters or more instead of 14 characters or more.
</t>
  </si>
  <si>
    <t>HPW3</t>
  </si>
  <si>
    <t>HPW3:  Minimum password length is too short</t>
  </si>
  <si>
    <t>5.3</t>
  </si>
  <si>
    <t>5.3.1</t>
  </si>
  <si>
    <t>Strong passwords protect systems from being hacked through brute force methods.</t>
  </si>
  <si>
    <t xml:space="preserve">Edit the `/etc/pam.d/common-password` file to include the appropriate options for `pam_cracklib.so` and to conform to site policy:
password requisite pam_cracklib.so try_first_pass retry=3 minlen=8 dcredit=-1 ucredit=-1 ocredit=-1 lcredit=-1
</t>
  </si>
  <si>
    <t>SUSE11-144</t>
  </si>
  <si>
    <t>AC-7</t>
  </si>
  <si>
    <t>Unsuccessful Logon Attempts</t>
  </si>
  <si>
    <t>Set Lockout for Failed Password Attempts to 3</t>
  </si>
  <si>
    <t>Lock out users after _n_ unsuccessful consecutive login attempts. The first sets of changes are made to the PAM configuration files. The second set of changes are applied to the program specific PAM configuration file. The second set of changes must be applied to each program that will lock out users. Check the documentation for each secondary program for instructions on how to configure them to work with PAM.
Set the lockout number to the policy in effect at your site.</t>
  </si>
  <si>
    <t xml:space="preserve">Run the following commands and verify the module is configured correctly:
# grep pam_tally2\.so /etc/pam.d/common-auth
auth required pam_tally2.so onerr=fail audit silent deny=3 unlock_time=7200
# grep pam_tally2\.so /etc/pam.d/common-account
account required pam_tally2.so
</t>
  </si>
  <si>
    <t>Lockout for Failed Password Attempts is set to 3
deny=3
unlock_time=7200
account required pam_tally2.so</t>
  </si>
  <si>
    <t xml:space="preserve">Lockout for failed password attempts has not been configured per IRS requirements. </t>
  </si>
  <si>
    <t>Updated from 5 to 3
Updated Unlock time to 2700 (15 Minutes)</t>
  </si>
  <si>
    <t>5.3.2</t>
  </si>
  <si>
    <t>Locking out user IDs after _n_ unsuccessful consecutive login attempts mitigates brute force password attacks against your systems.</t>
  </si>
  <si>
    <t xml:space="preserve">Edit the `/etc/pam.d/common-auth` file and add the following `pam_tally2.so` line:
auth required pam_tally2.so onerr=fail audit silent deny=5 unlock_time=7200
Edit the `/etc/pam.d/common-account` file and add the following `pam_tally2.so` line:
account required pam_tally2.so
</t>
  </si>
  <si>
    <t>SUSE11-145</t>
  </si>
  <si>
    <t xml:space="preserve">Set Password history to 24 passwords remembered. </t>
  </si>
  <si>
    <t>The `/etc/security/opasswd` file stores the users' old passwords and can be checked to ensure that users are not recycling recent passwords.</t>
  </si>
  <si>
    <t xml:space="preserve">Run the following commands and ensure the `remember` option is '`24`' or more and included in all results:
# egrep '^password\s+required\s+pam_pwhistory.so' /etc/pam.d/common-password
password required pam_pwhistory.so remember=24
</t>
  </si>
  <si>
    <t xml:space="preserve">Password history is set to 24 passwords remembered. </t>
  </si>
  <si>
    <t xml:space="preserve">Password History has not been configured per IRS requirements. </t>
  </si>
  <si>
    <t>Updated from 5 to 24</t>
  </si>
  <si>
    <t>HPW6</t>
  </si>
  <si>
    <t>HPW6:  Password history is insufficient</t>
  </si>
  <si>
    <t>5.3.3</t>
  </si>
  <si>
    <t>Forcing users not to reuse their past 24 passwords make it less likely that an attacker will be able to guess the password.
Note that these change only apply to accounts configured on the local system.</t>
  </si>
  <si>
    <t xml:space="preserve">Edit the `/etc/pam.d/common-password` file to include the `remember` option and conform to site policy as shown:
password required pam_pwhistory.so remember=24.
</t>
  </si>
  <si>
    <t>SUSE11-146</t>
  </si>
  <si>
    <t>Set password hashing algorithm to SHA-512</t>
  </si>
  <si>
    <t>The commands below change password encryption from `md5` to `sha512` (a much stronger hashing algorithm). All existing accounts will need to perform a password change to upgrade the stored hashes to the new algorithm.</t>
  </si>
  <si>
    <t xml:space="preserve">Run the following command and ensure the sha512 option is included in all results:
# egrep '^password\s+required\s+pam_unix.so' /etc/pam.d/common-password
password required pam_unix.so sha512
</t>
  </si>
  <si>
    <t>Password hashing algorithm is set to SHA-512.</t>
  </si>
  <si>
    <t>Password-hashing algorithm has not been set to SHA-512.</t>
  </si>
  <si>
    <t>5.3.4</t>
  </si>
  <si>
    <t>The SHA-512 algorithm provides much stronger hashing than MD5, thus providing additional protection to the system by increasing the level of effort for an attacker to successfully determine passwords.
Note that these change only apply to accounts configured on the local system.</t>
  </si>
  <si>
    <t>Edit the `/etc/pam.d/common-password` file to include the `sha512` option for `pam_unix.so` as shown:
password required pam_unix.so sha512.</t>
  </si>
  <si>
    <t>SUSE11-147</t>
  </si>
  <si>
    <t xml:space="preserve">Account Management </t>
  </si>
  <si>
    <t>Ensure system accounts are non-login</t>
  </si>
  <si>
    <t>There are a number of accounts provided with SUSE 11 that are used to manage applications and are not intended to provide an interactive shell.</t>
  </si>
  <si>
    <t>Run the following script and verify no results are returned:
egrep -v "^\+" /etc/passwd | awk -F: '($1!="root" &amp;&amp; $1!="sync" &amp;&amp; $1!="shutdown" &amp;&amp; $1!="halt" &amp;&amp; $3</t>
  </si>
  <si>
    <t>System accounts cannot be accessed by users.</t>
  </si>
  <si>
    <t xml:space="preserve">System accounts are not disabled to restrict system access. </t>
  </si>
  <si>
    <t>5.4</t>
  </si>
  <si>
    <t>5.4.2</t>
  </si>
  <si>
    <t>It is important to make sure that accounts that are not being used by regular users are prevented from being used to provide an interactive shell. By default, SUSE 11 sets the password field for these accounts to an invalid string, but it is also recommended that the shell field in the password file be set to `/sbin/nologin` . This prevents the account from potentially being used to run any commands.</t>
  </si>
  <si>
    <t xml:space="preserve">Set the shell for any accounts returned by the audit script to `/sbin/nologin`:
# usermod -s /sbin/nologin 
The following script will automatically set all user shells required to `/sbin/nologin` and lock the `sync` , `shutdown` , and `halt` users:
#!/bin/bash
for user in `awk -F: '($3 &lt; 500) {print $1 }' /etc/passwd` ; do
 if [ $user != "root" ]; then
 usermod -L $user
 if [ $user != "sync" ] &amp;&amp; [ $user != "shutdown" ] &amp; then
 usermod -s /sbin/nologin $user
 fi
 fi
done
</t>
  </si>
  <si>
    <t>SUSE11-148</t>
  </si>
  <si>
    <t>Set default group for the root account to GID 0</t>
  </si>
  <si>
    <t>The usermod command can be used to specify which group the root user belongs to. This affects permissions of files that are created by the root user.</t>
  </si>
  <si>
    <t xml:space="preserve">Run the following command and verify the result is `0`:
# grep "^root:" /etc/passwd | cut -f4 -d:
0
</t>
  </si>
  <si>
    <t>Root Account has a GID 0.</t>
  </si>
  <si>
    <t>The Root account has not been assigned a GID of 0.</t>
  </si>
  <si>
    <t>5.4.3</t>
  </si>
  <si>
    <t>Using GID 0 for the `_root_` account helps prevent `_root_` -owned files from accidentally becoming accessible to non-privileged users.</t>
  </si>
  <si>
    <t xml:space="preserve">Run the following command to set the `root` user default group to GID `0`:
# usermod -g 0 root
</t>
  </si>
  <si>
    <t>SUSE11-149</t>
  </si>
  <si>
    <t>Set default user umask to 027 or more restrictive</t>
  </si>
  <si>
    <t>The default `umask` determines the permissions of files created by users. The user creating the file has the discretion of making their files and directories readable by others via the chmod command. Users who wish to allow their files and directories to be readable by others by default may choose a different default umask by inserting the `umask` command into the standard shell configuration files ( `.profile` , `.bashrc` , etc.) in their home directories.</t>
  </si>
  <si>
    <t xml:space="preserve">Run the following commands and verify all umask lines returned are 027 or more restrictive.
# grep "umask" /etc/bash.bashrc.local
umask 027
# grep "umask" /etc/profile.local /etc/profile.d/*.sh
umask 027
</t>
  </si>
  <si>
    <t>Default Umask for new user created files is set to 027. 
Output contains the following:
session: umask=0027</t>
  </si>
  <si>
    <t xml:space="preserve">By default, users can create files with excessive permissions. </t>
  </si>
  <si>
    <t>5.4.4</t>
  </si>
  <si>
    <t>Setting a very secure default value for `umask` ensures that users make a conscious choice about their file permissions. A default `umask` setting of `077` causes files and directories created by users to not be readable by any other user on the system. A `umask` of `027` would make files and directories readable by users in the same Unix group, while a `umask` of `022` would make files readable by every user on the system.</t>
  </si>
  <si>
    <t xml:space="preserve">Edit the `/etc/bash.bashrc.local`, `/etc/profile.local` and `/etc/profile.d/*.sh` files (and the appropriate files for any other shell supported on your system) and add or edit any umask parameters as follows:
umask 027
</t>
  </si>
  <si>
    <t>SUSE11-150</t>
  </si>
  <si>
    <t>Set Password Expiration to  90 days or less for standard users, 60 days or less for Administrators.</t>
  </si>
  <si>
    <t>The `PASS_MAX_DAYS` parameter in `/etc/login.defs` allows an administrator to force passwords to expire once they reach a defined age. I It is recommended that the PASS_MAX_DAYS parameter be set to less than or equal to 90 days (Standard Users), 60 days for Administrators</t>
  </si>
  <si>
    <t>Run the following command and verify PASS_MAX_DAYS is 90 or less for Standard Users:
# grep PASS_MAX_DAYS /etc/login.defs
PASS_MAX_DAYS 90
PASS_MAX_DAYS is 60 or less for Administrators:
 # grep PASS_MAX_DAYS /etc/login.defs
PASS_MAX_DAYS 60
Verify all users with a password have their maximum days between password change set to 90 or less:
# egrep ^[^:]+:[^\!*] /etc/shadow | cut -d: -f1
* 
# chage --list 
Maximum number of days between password change: 90 (Standard Users)
60 (Administrators).</t>
  </si>
  <si>
    <t xml:space="preserve">Password expiration is 60 days for privilege accounts and 90 days for normal users. </t>
  </si>
  <si>
    <t xml:space="preserve">Password Expiration has not been configured per IRS requirements. </t>
  </si>
  <si>
    <t>Added language to cover administrator password change.</t>
  </si>
  <si>
    <t>HPW2</t>
  </si>
  <si>
    <t>HPW2:  Password does not expire timely</t>
  </si>
  <si>
    <t>5.4.1</t>
  </si>
  <si>
    <t>5.4.1.1</t>
  </si>
  <si>
    <t>The window of opportunity for an attacker to leverage compromised credentials or successfully compromise credentials via an online brute force attack is limited by the age of the password. Therefore, reducing the maximum age of a password also reduces an attacker's window of opportunity.</t>
  </si>
  <si>
    <t xml:space="preserve">Set the PASS_MAX_DAYS parameter in /etc/login.defs:
PASS_MAX_DAYS 90  (Standard User)
PASS_MAX_DAYS 60 (Administrator)
Modify user parameters for all users with a password set to match:
# chage --maxdays 90 _&lt;user&gt;_
# chage --maxdays 60 _&lt;user&gt;_ .
</t>
  </si>
  <si>
    <t>SUSE11-151</t>
  </si>
  <si>
    <t>Set minimum days between password changes to 1 Day</t>
  </si>
  <si>
    <t>The `PASS_MIN_DAYS` parameter in `/etc/login.defs` allows an administrator to prevent users from changing their password until a minimum number of days have passed since the last time the user changed their password. It is recommended that `PASS_MIN_DAYS` parameter be set to 1 or more days.</t>
  </si>
  <si>
    <t xml:space="preserve">Run the following command and verify `PASS_MIN_DAYS` is 1 or more:
# grep PASS_MIN_DAYS /etc/login.defs
PASS_MIN_DAYS 1
Verify all users with a password have their minimum days between password change set to 1 or more:
# egrep ^[^:]+:[^\!*] /etc/shadow | cut -d: -f1
* 
# chage --list 
Minimum number of days between password change: 1
</t>
  </si>
  <si>
    <t xml:space="preserve">Password Minimum age is 1 day. </t>
  </si>
  <si>
    <t xml:space="preserve">Password Minimum age has not been configured per IRS requirements. </t>
  </si>
  <si>
    <t>Changed Min Days from 7 to 1</t>
  </si>
  <si>
    <t>HPW4</t>
  </si>
  <si>
    <t>HPW4:  Minimum password age does not exist</t>
  </si>
  <si>
    <t>5.4.1.2</t>
  </si>
  <si>
    <t>By restricting the frequency of password changes, an administrator can prevent users from repeatedly changing their password in an attempt to circumvent password reuse controls.</t>
  </si>
  <si>
    <t xml:space="preserve">Set the `PASS_MIN_DAYS` parameter to 1 in `/etc/login.defs`:
PASS_MIN_DAYS 1
Modify user parameters for all users with a password set to match:
# chage --mindays 1
</t>
  </si>
  <si>
    <t>SUSE11-152</t>
  </si>
  <si>
    <t>Set Password Warning age to 14 days</t>
  </si>
  <si>
    <t>The `PASS_WARN_AGE` parameter in `/etc/login.defs` allows an administrator to notify users that their password will expire in a defined number of days. It is recommended that the `PASS_WARN_AGE` parameter be set to 14 or more days.</t>
  </si>
  <si>
    <t xml:space="preserve">Run the following command and verify `PASS_WARN_AGE` is 14 or more:
# grep PASS_WARN_AGE /etc/login.defs
PASS_WARN_AGE 14
Verify all users with a password have their number of days of warning before password expires set to 7 or more:
# egrep ^[^:]+:[^\!*] /etc/shadow | cut -d: -f1
# chage --list 
Number of days of warning before password expires: 14
</t>
  </si>
  <si>
    <t xml:space="preserve">Password Warning age is 14 days. </t>
  </si>
  <si>
    <t xml:space="preserve">Password expiration warning days have not been configured per IRS requirements. </t>
  </si>
  <si>
    <t>Changed to 14 days</t>
  </si>
  <si>
    <t>HPW7</t>
  </si>
  <si>
    <t>HPW7:  Password change notification is not sufficient</t>
  </si>
  <si>
    <t>5.4.1.3</t>
  </si>
  <si>
    <t>Providing an advance warning that a password will be expiring gives users time to think of a secure password. Users caught unaware may choose a simple password or write it down where it may be discovered.</t>
  </si>
  <si>
    <t xml:space="preserve">Set the `PASS_WARN_AGE` parameter to 14 in `/etc/login.defs`:
PASS_WARN_AGE 14
Modify user parameters for all users with a password set to match:
# chage --warndays 14
</t>
  </si>
  <si>
    <t>SUSE11-153</t>
  </si>
  <si>
    <t>Set User Accounts to be locked after 120 days of inactivity</t>
  </si>
  <si>
    <t>User accounts that have been inactive for over a given period of time can be automatically disabled. It is recommended that accounts that are inactive for 120 days after password expiration be disabled.</t>
  </si>
  <si>
    <t xml:space="preserve">Run the following command and verify `INACTIVE` is 120 or less:
# useradd -D | grep INACTIVE
INACTIVE=120
Verify all users with a password have Password inactive no more than 120 days after password expires:
# egrep ^[^:]+:[^\!*] /etc/shadow | cut -d: -f1
* 
# chage --list 
Password inactive: 
</t>
  </si>
  <si>
    <t xml:space="preserve">User accounts are locked after 120 days of inactivity. </t>
  </si>
  <si>
    <t xml:space="preserve">Accounts do not lock after the IRS defined time period. </t>
  </si>
  <si>
    <t>Changed to 120 days</t>
  </si>
  <si>
    <t>HAC10</t>
  </si>
  <si>
    <t>HAC10:  Accounts do not expire after the correct period of inactivity</t>
  </si>
  <si>
    <t>5.4.1.4</t>
  </si>
  <si>
    <t>Inactive accounts pose a threat to system security since the users are not logging in to notice failed login attempts or other anomalies.</t>
  </si>
  <si>
    <t xml:space="preserve">Run the following command to set the default password inactivity period to 120 days:
# useradd -D -f 120
Modify user parameters for all users with a password set to match:
# chage --inactive 120 
</t>
  </si>
  <si>
    <t>SUSE11-154</t>
  </si>
  <si>
    <t>Set all users last password change date is in the past</t>
  </si>
  <si>
    <t>All users should have a password change date in the past.</t>
  </si>
  <si>
    <t xml:space="preserve">Verify no users with a have Password change date in the future:
# cat /etc/shadow | cut -d: -f1
* 
# chage --list 
Last Change: 
</t>
  </si>
  <si>
    <t>All users last password change date has been set in the past.</t>
  </si>
  <si>
    <t>All users last password change date has not been set in the past.</t>
  </si>
  <si>
    <t>5.4.1.5</t>
  </si>
  <si>
    <t>If a users recorded password change date is in the future then they could bypass any set password expiration.</t>
  </si>
  <si>
    <t>Investigate any users with a password change date in the future and correct them. Locking the account, expiring the password, or resetting the password manually may be appropriate.</t>
  </si>
  <si>
    <t xml:space="preserve"> To close this finding, please provide screenshot showing all users last password change date has been set in the past with the agency's CAP.</t>
  </si>
  <si>
    <t>SUSE11-155</t>
  </si>
  <si>
    <t>Configure File permissions on the file /etc/passwd to 644 or more Restrictive</t>
  </si>
  <si>
    <t>The `/etc/passwd` file contains user account information that is used by many system utilities and therefore must be readable for these utilities to operate.</t>
  </si>
  <si>
    <t xml:space="preserve">Run the following command and verify `Uid` and `Gid` are both `0/root` and `Access` is `644`:
# stat /etc/passwd
Access: (0644/-rw-r--r--) Uid: ( 0/ root) Gid: ( 0/ root)
</t>
  </si>
  <si>
    <t xml:space="preserve">File permissions on the file /etc/passwd are set to 644 or more restrictive. 
Output contains the following:
-rw-r--r-- 1 root root </t>
  </si>
  <si>
    <t xml:space="preserve">The passwd file does not have correct ownership and/or permissions
</t>
  </si>
  <si>
    <t>6.1</t>
  </si>
  <si>
    <t>6.1.2</t>
  </si>
  <si>
    <t>It is critical to ensure that the `/etc/passwd` file is protected from unauthorized write access. Although it is protected by default, the file permissions could be changed either inadvertently or through malicious actions.</t>
  </si>
  <si>
    <t xml:space="preserve">Run the following command to set permissions on `/etc/passwd`:
# chown root:root /etc/passwd
# chmod 644 /etc/passwd
</t>
  </si>
  <si>
    <t>To close this finding, please provide a copy of the /etc/passwd file with the agency's CAP.</t>
  </si>
  <si>
    <t>SUSE11-156</t>
  </si>
  <si>
    <t>Configure Permissions on /etc/shadow</t>
  </si>
  <si>
    <t>The `/etc/shadow` file is used to store the information about user accounts that is critical to the security of those accounts, such as the hashed password and other security information.</t>
  </si>
  <si>
    <t xml:space="preserve">Run the following command and verify `Uid` is `0/root`, `Gid` is `` `/shadow`, and `Access` is `640` or more restrictive:
# stat /etc/shadow
Access: (0640/-rw-r-----) Uid: ( 0/ root) Gid: ( 15/ shadow)
</t>
  </si>
  <si>
    <t xml:space="preserve">File permissions on the file /etc/shadow are set to 000:
Output contains the following:
---------- 1 root root
</t>
  </si>
  <si>
    <t xml:space="preserve">The shadow file does not have correct ownership and/or permissions
</t>
  </si>
  <si>
    <t>6.1.3</t>
  </si>
  <si>
    <t>If attackers can gain read access to the `/etc/shadow` file, they can easily run a password cracking program against the hashed password to break it. Other security information that is stored in the `/etc/shadow` file (such as expiration) could also be useful to subvert the user accounts.</t>
  </si>
  <si>
    <t xml:space="preserve">Run the following commands to set permissions on `/etc/shadow`:
# chown root:shadow /etc/shadow
# chmod o-rwx,g-wx /etc/shadow
</t>
  </si>
  <si>
    <t>To close this finding, please provide a copy of the /etc/shadow file with the agency's CAP.</t>
  </si>
  <si>
    <t>SUSE11-157</t>
  </si>
  <si>
    <t xml:space="preserve">Configure Permissions on /etc/group </t>
  </si>
  <si>
    <t>The `/etc/group` file contains a list of all the valid groups defined in the system. The command below allows read/write access for root and read access for everyone else.</t>
  </si>
  <si>
    <t xml:space="preserve">Run the following command and verify `Uid` and `Gid` are both `0/root` and `Access` is `644`:
# stat /etc/group
Access: (0644/-rw-r--r--) Uid: ( 0/ root) Gid: ( 0/ root)
</t>
  </si>
  <si>
    <t xml:space="preserve">File permissions on the file /etc/group are set to 644 or more restrictive. 
Output contains the following:
-rw-r--r-- 1 root root </t>
  </si>
  <si>
    <t xml:space="preserve">The group file does not have correct ownership and/or permissions
</t>
  </si>
  <si>
    <t>6.1.4</t>
  </si>
  <si>
    <t>The `/etc/group` file needs to be protected from unauthorized changes by non-privileged users, but needs to be readable as this information is used with many non-privileged programs.</t>
  </si>
  <si>
    <t xml:space="preserve">Run the following command to set permissions on `/etc/group`:
# chown root:root /etc/group
# chmod 644 /etc/group
</t>
  </si>
  <si>
    <t>To close this finding, please provide a copy of the ls -l /etc/group file with the agency's CAP.</t>
  </si>
  <si>
    <t>SUSE11-158</t>
  </si>
  <si>
    <t xml:space="preserve">Configure Permissions on /etc/passwd.old </t>
  </si>
  <si>
    <t>The `/etc/passwd.old` file contains backup user account information.</t>
  </si>
  <si>
    <t xml:space="preserve">Run the following command and verify `Uid` and `Gid` are both `0/root` and `Access` is `644` or more restrictive:
# stat /etc/passwd.old
Access: (0644/-rw-------) Uid: ( 0/ root) Gid: ( 0/ root)
</t>
  </si>
  <si>
    <t xml:space="preserve">File permissions on the file /etc/passwd- are set to 600 or more restrictive. 
Output contains the following:
-rw------- 1 root root </t>
  </si>
  <si>
    <t xml:space="preserve">The passwd- file does not have correct ownership and/or permissions
</t>
  </si>
  <si>
    <t>6.1.5</t>
  </si>
  <si>
    <t>It is critical to ensure that the `/etc/passwd.old` file is protected from unauthorized access. Although it is protected by default, the file permissions could be changed either inadvertently or through malicious actions.</t>
  </si>
  <si>
    <t xml:space="preserve">Run the following command to set permissions on `/etc/passwd.old`:
# chown root:root /etc/passwd.old
# chmod u-x,go-wx /etc/passwd.old
</t>
  </si>
  <si>
    <t xml:space="preserve">Configure Permissions on /etc/passwd.old. One method to implement the recommended state is to run the following command to set permissions on `/etc/passwd.old`:
# chown root:root /etc/passwd.old
# chmod u-x,go-wx /etc/passwd.old
</t>
  </si>
  <si>
    <t>To close this finding, please provide the output of the ls -l /etc/passwd command with the agency's CAP.</t>
  </si>
  <si>
    <t>SUSE11-159</t>
  </si>
  <si>
    <t xml:space="preserve">Configure Permissions on /etc/shadow.old </t>
  </si>
  <si>
    <t>The `/etc/shadow.old` file is used to store backup information about user accounts that is critical to the security of those accounts, such as the hashed password and other security information.</t>
  </si>
  <si>
    <t xml:space="preserve">File permissions on the file /etc/shadow- are set to 600 or more restrictive:
Output contains the following:
-rw------- 1 root root
</t>
  </si>
  <si>
    <t xml:space="preserve">The shadow- file does not have correct ownership and/or permissions
</t>
  </si>
  <si>
    <t>6.1.6</t>
  </si>
  <si>
    <t>It is critical to ensure that the `/etc/shadow.old` file is protected from unauthorized access. Although it is protected by default, the file permissions could be changed either inadvertently or through malicious actions.</t>
  </si>
  <si>
    <t xml:space="preserve">Run the one of the following chown commands as appropriate and the chmod to set permissions on `/etc/shadow.old`:
# chown root:root /etc/shadow.old
# chown root:shadow /etc/shadow.old
# chmod o-rwx,g-rw /etc/shadow.old.
</t>
  </si>
  <si>
    <t>To close this finding, please provide the output of the ls -l /etc/shadow command with the agency's CAP.</t>
  </si>
  <si>
    <t>SUSE11-160</t>
  </si>
  <si>
    <t>Set the File permissions on the file /etc/group- are set to 644 or more restrictive.</t>
  </si>
  <si>
    <t>The `/etc/group.old` file contains a backup list of all the valid groups defined in the system.</t>
  </si>
  <si>
    <t xml:space="preserve">Run the following command and verify `Uid` and `Gid` are both `0/root` and `Access` is `644` or more restrictive:
# stat /etc/group.old
Access: (0644/-rw-------) Uid: ( 0/ root) Gid: ( 0/ root)
</t>
  </si>
  <si>
    <t xml:space="preserve">File permissions on the file /etc/group- are set to 644 or more restrictive. 
Output contains the following:
-rw------- 1 root root </t>
  </si>
  <si>
    <t xml:space="preserve">The group- file does not have correct ownership and/or permissions
</t>
  </si>
  <si>
    <t>6.1.7</t>
  </si>
  <si>
    <t>It is critical to ensure that the `/etc/group.old` file is protected from unauthorized access. Although it is protected by default, the file permissions could be changed either inadvertently or through malicious actions.</t>
  </si>
  <si>
    <t xml:space="preserve">Run the following command to set permissions on `/etc/group.old`:
# chown root:root /etc/group.old
# chmod u-x,go-wx /etc/group.old
</t>
  </si>
  <si>
    <t>Set the File permissions on the file /etc/group- are set to 644 or more restrictive. One method to implement the recommended state is to run the following commands to set permissions on `/etc/group.old`:
# chown root:root /etc/group.old
# chmod u-x,go-wx /etc/group.old.</t>
  </si>
  <si>
    <t>SUSE11-161</t>
  </si>
  <si>
    <t>Ensure no world writable files exist</t>
  </si>
  <si>
    <t>Unix-based systems support variable settings to control access to files. World writable files are the least secure. See the `chmod(2)` man page for more information.</t>
  </si>
  <si>
    <t xml:space="preserve">Run the following command and verify no files are returned:
# df --local -P | awk {if (NR!=1) print $6} | xargs -I {} find {} -xdev -type f -perm -0002
The command above only searches local filesystems, there may still be compromised items on network mounted partitions. The following command can be run manually for individual partitions if needed:
# find  -xdev -type f -perm -0002
</t>
  </si>
  <si>
    <t xml:space="preserve">World-Writable files do not exist on the system. </t>
  </si>
  <si>
    <t>Files on the server are world-writable.</t>
  </si>
  <si>
    <t>6.1.8</t>
  </si>
  <si>
    <t>Data in world-writable files can be modified and compromised by any user on the system. World writable files may also indicate an incorrectly written script or program that could potentially be the cause of a larger compromise to the systems integrity.</t>
  </si>
  <si>
    <t>Removing write access for the "other" category ( `chmod o-w ` ) is advisable, but always consult relevant vendor documentation to avoid breaking any application dependencies on a given file.</t>
  </si>
  <si>
    <t>SUSE11-162</t>
  </si>
  <si>
    <t>Ensure no unowned files or directories exist</t>
  </si>
  <si>
    <t>Sometimes when administrators delete users from the password file they neglect to remove all files owned by those users from the system.</t>
  </si>
  <si>
    <t xml:space="preserve">Run the following command and verify no files are returned:
# df --local -P | awk {'if (NR!=1) print $6'} | xargs -I '{}' find '{}' -xdev -nouser
The command above only searches local filesystems, there may still be compromised items on network mounted partitions. The following command can be run manually for individual partitions if needed:
# find 
	 -xdev -nouser
</t>
  </si>
  <si>
    <t xml:space="preserve">All files have a user ownership assigned. </t>
  </si>
  <si>
    <t xml:space="preserve">Files and directories on the server are not owned. </t>
  </si>
  <si>
    <t>6.1.9</t>
  </si>
  <si>
    <t>A new user who is assigned the deleted user's user ID or group ID may then end up "owning" these files, and thus have more access on the system than was intended.</t>
  </si>
  <si>
    <t>Locate files that are owned by users or groups not listed in the system configuration files, and reset the ownership of these files to some active user on the system as appropriate.</t>
  </si>
  <si>
    <t>SUSE11-163</t>
  </si>
  <si>
    <t>Ensure no ungrouped files or directories exist</t>
  </si>
  <si>
    <t>Sometimes when administrators delete users or groups from the system they neglect to remove all files owned by those users or groups.</t>
  </si>
  <si>
    <t xml:space="preserve">Run the following command and verify no files are returned:
# df --local -P | awk {'if (NR!=1) print $6'} | xargs -I '{}' find '{}' -xdev -nogroup
The command above only searches local filesystems, there may still be compromised items on network mounted partitions. The following command can be run manually for individual partitions if needed:
# find 
	 -xdev -nogroup
</t>
  </si>
  <si>
    <t xml:space="preserve">All files have a group ownership assigned. </t>
  </si>
  <si>
    <t xml:space="preserve">Files and directories on the server are not group owned. </t>
  </si>
  <si>
    <t>6.1.10</t>
  </si>
  <si>
    <t>SUSE11-164</t>
  </si>
  <si>
    <t>Audit SUID executables</t>
  </si>
  <si>
    <t>The owner of a file can set the file's permissions to run with the owner's or group's permissions, even if the user running the program is not the owner or a member of the group. The most common reason for a SUID program is to enable users to perform functions (such as changing their password) that require root privileges.</t>
  </si>
  <si>
    <t xml:space="preserve">Run the following command to list SUID files:
# df --local -P | awk {'if (NR!=1) print $6'} | xargs -I '{}' find '{}' -xdev -type f -perm -4000
The command above only searches local filesystems, there may still be compromised items on network mounted partitions. The following command can be run manually for individual partitions if needed:
# find 
-xdev -type f -perm -4000
</t>
  </si>
  <si>
    <t xml:space="preserve">Files within the system do not have the Set User ID (SUID) bit set. </t>
  </si>
  <si>
    <t>Files are allowed to be ran as privileged users other than themselves.</t>
  </si>
  <si>
    <t>6.1.11</t>
  </si>
  <si>
    <t>There are valid reasons for SUID programs, but it is important to identify and review such programs to ensure they are legitimate.</t>
  </si>
  <si>
    <t>Ensure that no rogue SUID programs have been introduced into the system. Review the files returned by the action in the Audit section and confirm the integrity of these binaries.</t>
  </si>
  <si>
    <t>To close this finding, please provide a screenshot showing files within the system do not have the Set User ID (SUID) bit set with the agency's CAP.</t>
  </si>
  <si>
    <t>SUSE11-165</t>
  </si>
  <si>
    <t>Audit SGID executables</t>
  </si>
  <si>
    <t>The owner of a file can set the file's permissions to run with the owner's or group's permissions, even if the user running the program is not the owner or a member of the group. The most common reason for a SGID program is to enable users to perform functions (such as changing their password) that require root privileges.</t>
  </si>
  <si>
    <t xml:space="preserve">Run the following command to list SGID files:
# df --local -P | awk {'if (NR!=1) print $6'} | xargs -I '{}' find '{}' -xdev -type f -perm -2000
The command above only searches local filesystems, there may still be compromised items on network mounted partitions. The following command can be run manually for individual partitions if needed:
# find -xdev -type f -perm -2000
</t>
  </si>
  <si>
    <t xml:space="preserve">Files within the system do not have the Set Group ID (SGID) bit set. </t>
  </si>
  <si>
    <t>6.1.12</t>
  </si>
  <si>
    <t>There are valid reasons for SGID programs, but it is important to identify and review such programs to ensure they are legitimate. Review the files returned by the action in the audit section and check to see if system binaries have a different md5 checksum than what from the package. This is an indication that the binary may have been replaced.</t>
  </si>
  <si>
    <t>Ensure that no rogue SGID programs have been introduced into the system. Review the files returned by the action in the Audit section and confirm the integrity of these binaries.</t>
  </si>
  <si>
    <t>To close this finding, please provide a screenshot showing files within the system do not have the Set Group ID (SGID) bit set with the agency's CAP.</t>
  </si>
  <si>
    <t>SUSE11-166</t>
  </si>
  <si>
    <t>Ensure password fields are not empty</t>
  </si>
  <si>
    <t>An account with an empty password field means that anybody may log in as that user without providing a password.</t>
  </si>
  <si>
    <t xml:space="preserve">Run the following command and verify that no output is returned:
# cat /etc/shadow | awk -F: '($2 == "" ) { print $1 " does not have a password "}'
</t>
  </si>
  <si>
    <t xml:space="preserve">All user accounts have a password assigned. </t>
  </si>
  <si>
    <t xml:space="preserve">User accounts on the system have blank passwords. </t>
  </si>
  <si>
    <t>HPW1</t>
  </si>
  <si>
    <t>HPW1:  No password is required to access an FTI system</t>
  </si>
  <si>
    <t>6.2</t>
  </si>
  <si>
    <t>6.2.1</t>
  </si>
  <si>
    <t>All accounts must have passwords or be locked to prevent the account from being used by an unauthorized user.</t>
  </si>
  <si>
    <t>If any accounts in the `/etc/shadow` file do not have a password, run the following command to lock the account until it can be determined why it does not have a password:
# passwd -l 
Also, check to see if the account is logged in and investigate what it is being used for to determine if it needs to be forced off.</t>
  </si>
  <si>
    <t>SUSE11-167</t>
  </si>
  <si>
    <t>Ensure no legacy "+" entries exist in /etc/passwd</t>
  </si>
  <si>
    <t>The character + in various files used to be markers for systems to insert data from NIS maps at a certain point in a system configuration file. These entries are no longer required on most systems, but may exist in files that have been imported from other platforms.</t>
  </si>
  <si>
    <t xml:space="preserve">Run the following command and verify that no output is returned:
# grep '^\+:' /etc/passwd
</t>
  </si>
  <si>
    <t>The + flag is not set on entries in /etc/passwd.</t>
  </si>
  <si>
    <t>The flags on /etc/passwd are not set to best practices.</t>
  </si>
  <si>
    <t>6.2.2</t>
  </si>
  <si>
    <t>These entries may provide an avenue for attackers to gain privileged access on the system.</t>
  </si>
  <si>
    <t>Remove any legacy '+' entries from `/etc/passwd` if they exist.</t>
  </si>
  <si>
    <t>SUSE11-168</t>
  </si>
  <si>
    <t>Ensure no legacy "+" entries exist in /etc/shadow</t>
  </si>
  <si>
    <t xml:space="preserve">Run the following command and verify that no output is returned:
# grep '^\+:' /etc/shadow
</t>
  </si>
  <si>
    <t>The + flag is not set on entries in /etc/shadow.</t>
  </si>
  <si>
    <t>The flags on /etc/shadow are not set to best practices.</t>
  </si>
  <si>
    <t>6.2.3</t>
  </si>
  <si>
    <t>Remove any legacy '+' entries from `/etc/shadow` if they exist.</t>
  </si>
  <si>
    <t>SUSE11-169</t>
  </si>
  <si>
    <t>Ensure no legacy "+" entries exist in /etc/group</t>
  </si>
  <si>
    <t xml:space="preserve">Run the following command and verify that no output is returned:
# grep '^\+:' /etc/group
</t>
  </si>
  <si>
    <t xml:space="preserve">The + flag is not set on entries in /etc/group. </t>
  </si>
  <si>
    <t>The flags on /etc/group are not set to best practices.</t>
  </si>
  <si>
    <t>6.2.4</t>
  </si>
  <si>
    <t>Remove any legacy '+' entries from `/etc/group` if they exist.</t>
  </si>
  <si>
    <t>SUSE11-170</t>
  </si>
  <si>
    <t>Ensure root is the only UID 0 account</t>
  </si>
  <si>
    <t>Any account with UID 0 has superuser privileges on the system.</t>
  </si>
  <si>
    <t xml:space="preserve">Run the following command and verify that only "root" is returned:
# cat /etc/passwd | awk -F: '($3 == 0) { print $1 }'
root
</t>
  </si>
  <si>
    <t xml:space="preserve">Root is the only account with a User ID (UID) of 0. </t>
  </si>
  <si>
    <t xml:space="preserve">A superuser other than root exists with the superuser identifier. </t>
  </si>
  <si>
    <t>6.2.5</t>
  </si>
  <si>
    <t>This access must be limited to only the default `root` account and only from the system console. Administrative access must be through an unprivileged account using an approved mechanism as noted in Item 5.6 Ensure access to the su command is restricted.</t>
  </si>
  <si>
    <t>Remove any users other than `root` with UID `0` or assign them a new UID if appropriate.</t>
  </si>
  <si>
    <t>SUSE11-171</t>
  </si>
  <si>
    <t>Set root PATH Integrity</t>
  </si>
  <si>
    <t>The `root` user can execute any command on the system and could be fooled into executing programs unintentionally if the `PATH` is not set correctly.</t>
  </si>
  <si>
    <t xml:space="preserve">Run the following script and verify no results are returned:
#!/bin/bash
if [ " `echo $PATH | grep::` " != "" ]; then
 echo "Empty Directory in PATH (::)"
fi
if [ " `echo $PATH | grep:$` " != "" ]; then
 echo "Trailing: in PATH"
fi
p= `echo $PATH | sed -e 's/::/:/' -e 's/:$//' -e 's/:/ /g'` 
set -- $p
while [ "$1" != "" ]; do
 if [ "$1" = "." ]; then
 echo "PATH contains ."
 shift
 continue
 fi
 if [ -d $1 ]; then
 dirperm= `ls -ldH $1 | cut -f1 -d" "` 
 if [ `echo $dirperm | cut -c6` != "-" ]; then
 echo "Group Write permission set on directory $1"
 fi
 if [ `echo $dirperm | cut -c9` != "-" ]; then
 echo "Other Write permission set on directory $1"
 fi
 dirown= `ls -ldH $1 | awk '{print $3}'` 
 if [ "$dirown" != "root" ] ; then
 echo $1 is not owned by root
 fi
 else
 echo $1 is not a directory
 fi
 shift
done
</t>
  </si>
  <si>
    <t xml:space="preserve">All files or directories that are PATH variables, are owned by root. </t>
  </si>
  <si>
    <t>6.2.6</t>
  </si>
  <si>
    <t>Including the current working directory (.) or other writable directory in `root` 's executable path makes it likely that an attacker can gain superuser access by forcing an administrator operating as `root` to execute a Trojan horse program.</t>
  </si>
  <si>
    <t>Correct or justify any items discovered in the Audit step.</t>
  </si>
  <si>
    <t>SUSE11-172</t>
  </si>
  <si>
    <t>Ensure all users' home directories exist</t>
  </si>
  <si>
    <t>Users can be defined in `/etc/passwd` without a home directory or with a home directory that does not actually exist.</t>
  </si>
  <si>
    <t xml:space="preserve">Run the following script and verify no results are returned:
#!/bin/bash 
cat /etc/passwd | egrep -v '^(root|halt|sync|shutdown)' | awk -F: '($7 != "/sbin/nologin" &amp; do
 if [ ! -d "$dir" ]; then
 echo "The home directory ($dir) of user $user does not exist."
 fi
done
</t>
  </si>
  <si>
    <t xml:space="preserve">For each system user, there is an associated home directory. Output is not returned from the command. </t>
  </si>
  <si>
    <t>Users exist on the server without home directories.</t>
  </si>
  <si>
    <t>6.2.7</t>
  </si>
  <si>
    <t>If the user's home directory does not exist or is unassigned, the user will be placed in "/" and will not be able to write any files or have local environment variables set.</t>
  </si>
  <si>
    <t>If any users' home directories do not exist, create them and make sure the respective user owns the directory. Users without an assigned home directory should be removed or assigned a home directory as appropriate.</t>
  </si>
  <si>
    <t>Ensure all users' home directories exist. If any users' home directories do not exist, create them and make sure the respective user owns the directory. Users without an assigned home directory should be removed or assigned a home directory as appropriate.</t>
  </si>
  <si>
    <t>To close this finding, please provide a screenshot showing users home directories exist with the agency's CAP.</t>
  </si>
  <si>
    <t>SUSE11-173</t>
  </si>
  <si>
    <t>Set users' home directories permissions to 750 or more restrictive</t>
  </si>
  <si>
    <t>While the system administrator can establish secure permissions for users' home directories, the users can easily override these.</t>
  </si>
  <si>
    <t xml:space="preserve">Run the following script and verify no results are returned:
#!/bin/bash
cat /etc/passwd | egrep -v '^(root|halt|sync|shutdown)' | awk -F: '($7 != "/sbin/nologin" &amp; do
 if [ ! -d "$dir" ]; then
 echo "The home directory ($dir) of user $user does not exist."
 else
 dirperm=`ls -ld $dir | cut -f1 -d" "`
 if [ `echo $dirperm | cut -c6` != "-" ]; then
 echo "Group Write permission set on the home directory ($dir) of user $user"
 fi
 if [ `echo $dirperm | cut -c8` != "-" ]; then
 echo "Other Read permission set on the home directory ($dir) of user $user"
 fi
 if [ `echo $dirperm | cut -c9` != "-" ]; then
 echo "Other Write permission set on the home directory ($dir) of user $user"
 fi
 if [ `echo $dirperm | cut -c10` != "-" ]; then
 echo "Other Execute permission set on the home directory ($dir) of user $user"
 fi
 fi
done
</t>
  </si>
  <si>
    <t xml:space="preserve">Users do not have excessive permissions to home directories. Output is not returned from the command. </t>
  </si>
  <si>
    <t xml:space="preserve">Users home directories do not have correct ownership and/or permissions
</t>
  </si>
  <si>
    <t>6.2.8</t>
  </si>
  <si>
    <t>Group or world-writable user home directories may enable malicious users to steal or modify other users' data or to gain another user's system privileges.</t>
  </si>
  <si>
    <t>Making global modifications to user home directories without alerting the user community can result in unexpected outages and unhappy users. Therefore, it is recommended that a monitoring policy be established to report user file permissions and determine the action to be taken in accordance with site policy.</t>
  </si>
  <si>
    <t>SUSE11-174</t>
  </si>
  <si>
    <t>Ensure users own their home directories</t>
  </si>
  <si>
    <t>The user home directory is space defined for the particular user to set local environment variables and to store personal files.</t>
  </si>
  <si>
    <t xml:space="preserve">Run the following script and verify no results are returned:
#!/bin/bash 
cat /etc/passwd | egrep -v '^(root|halt|sync|shutdown)' | awk -F: '($7 != "/sbin/nologin" &amp; do
 if [ ! -d "$dir" ]; then
 echo "The home directory ($dir) of user $user does not exist."
 else
 owner=$(stat -L -c "%U" "$dir")
 if [ "$owner" != "$user" ]; then
 echo "The home directory ($dir) of user $user is owned by $owner."
 fi
 fi
done
</t>
  </si>
  <si>
    <t xml:space="preserve">For each system user, the /etc/passwd file defines the user owning their home directory. Output is not returned from the command. </t>
  </si>
  <si>
    <t xml:space="preserve">Users are not the owner of their own home directory. </t>
  </si>
  <si>
    <t>6.2.9</t>
  </si>
  <si>
    <t>Since the user is accountable for files stored in the user home directory, the user must be the owner of the directory.</t>
  </si>
  <si>
    <t>Change the ownership of any home directories that are not owned by the defined user to the correct user.</t>
  </si>
  <si>
    <t>SUSE11-175</t>
  </si>
  <si>
    <t>Ensure users' dot files are not group or world writable</t>
  </si>
  <si>
    <t>While the system administrator can establish secure permissions for users' "dot" files, the users can easily override these.</t>
  </si>
  <si>
    <t xml:space="preserve">Run the following script and verify no results are returned:
#!/bin/bash
cat /etc/passwd | egrep -v '^(root|halt|sync|shutdown)' | awk -F: '($7 != "/sbin/nologin" &amp; do
 if [ ! -d "$dir" ]; then
 echo "The home directory ($dir) of user $user does not exist."
 else
 for file in $dir/.[A-Za-z0-9]*; do
 if [ ! -h "$file" -a -f "$file" ]; then
 fileperm=`ls -ld $file | cut -f1 -d" "`
 if [ `echo $fileperm | cut -c6` != "-" ]; then
 echo "Group Write permission set on file $file"
 fi
 if [ `echo $fileperm | cut -c9` != "-" ]; then
 echo "Other Write permission set on file $file"
 fi
 fi
 done
 fi
done
</t>
  </si>
  <si>
    <t xml:space="preserve">Users do not have excessive permissions to the "dot" files. Output is not returned from the command. </t>
  </si>
  <si>
    <t xml:space="preserve">The dot files do not have correct ownership and/or permissions
</t>
  </si>
  <si>
    <t>6.2.10</t>
  </si>
  <si>
    <t>Group or world-writable user configuration files may enable malicious users to steal or modify other users' data or to gain another user's system privileges.</t>
  </si>
  <si>
    <t>Making global modifications to users' files without alerting the user community can result in unexpected outages and unhappy users. Therefore, it is recommended that a monitoring policy be established to report user dot file permissions and determine the action to be taken in accordance with site policy.</t>
  </si>
  <si>
    <t>To close this finding, please provide a screenshot showing users do not have excessive permissions to the "dot" files with the agency's CAP.</t>
  </si>
  <si>
    <t>SUSE11-176</t>
  </si>
  <si>
    <t>Ensure no users have .forward files</t>
  </si>
  <si>
    <t>The `.forward` file specifies an email address to forward the user's mail to.</t>
  </si>
  <si>
    <t xml:space="preserve">Run the following script and verify no results are returned:
#!/bin/bash 
cat /etc/passwd | egrep -v '^(root|halt|sync|shutdown)' | awk -F: '($7 != "/sbin/nologin" &amp; do
 if [ ! -d "$dir" ]; then
 echo "The home directory ($dir) of user $user does not exist."
 else
 if [ ! -h "$dir/.forward" -a -f "$dir/.forward" ]; then
 echo ".forward file $dir/.forward exists"
 fi
 fi
done
</t>
  </si>
  <si>
    <t xml:space="preserve">The .forward file is not used on the system to forward the user's mail. Output is not returned from the command. </t>
  </si>
  <si>
    <t xml:space="preserve">Unauthorized mail forwarding exists on the server. </t>
  </si>
  <si>
    <t>6.2.11</t>
  </si>
  <si>
    <t>Use of the `.forward` file poses a security risk in that sensitive data may be inadvertently transferred outside the organization. The `.forward` file also poses a risk as it can be used to execute commands that may perform unintended actions.</t>
  </si>
  <si>
    <t>Making global modifications to users' files without alerting the user community can result in unexpected outages and unhappy users. Therefore, it is recommended that a monitoring policy be established to report user `.forward` files and determine the action to be taken in accordance with site policy.</t>
  </si>
  <si>
    <t>SUSE11-177</t>
  </si>
  <si>
    <t>Ensure no users have .netrc files</t>
  </si>
  <si>
    <t>The `.netrc` file contains data for logging into a remote host for file transfers via FTP.</t>
  </si>
  <si>
    <t xml:space="preserve">Run the following script and verify no results are returned:
#!/bin/bash
cat /etc/passwd | egrep -v '^(root|halt|sync|shutdown)' | awk -F: '($7 != "/sbin/nologin" &amp; do
 if [ ! -d "$dir" ]; then
 echo "The home directory ($dir) of user $user does not exist."
 else
 if [ ! -h "$dir/.netrc" -a -f "$dir/.netrc" ]; then
 echo ".netrc file $dir/.netrc exists"
 fi
 fi
done
</t>
  </si>
  <si>
    <t xml:space="preserve">The .netrc file is not used on the system to store remote FTP login data. Output is not returned from the command. </t>
  </si>
  <si>
    <t xml:space="preserve">Plain text usernames and passwords can be used to login to remote file shares. </t>
  </si>
  <si>
    <t>6.2.12</t>
  </si>
  <si>
    <t>The `.netrc` file presents a significant security risk since it stores passwords in unencrypted form. Even if FTP is disabled, user accounts may have brought over `.netrc` files from other systems which could pose a risk to those systems.</t>
  </si>
  <si>
    <t>Making global modifications to users' files without alerting the user community can result in unexpected outages and unhappy users. Therefore, it is recommended that a monitoring policy be established to report user `.netrc` files and determine the action to be taken in accordance with site policy.</t>
  </si>
  <si>
    <t>SUSE11-178</t>
  </si>
  <si>
    <t>Ensure users' .netrc Files are not group or world accessible</t>
  </si>
  <si>
    <t>While the system administrator can establish secure permissions for users' `.netrc` files, the users can easily override these.</t>
  </si>
  <si>
    <t xml:space="preserve">Run the following script and verify no results are returned:
#!/bin/bash
cat /etc/passwd | egrep -v '^(root|halt|sync|shutdown)' | awk -F: '($7 != "/sbin/nologin" &amp; do
 if [ ! -d "$dir" ]; then
 echo "The home directory ($dir) of user $user does not exist."
 else
 for file in $dir/.netrc; do
 if [ ! -h "$file" -a -f "$file" ]; then
 fileperm=`ls -ld $file | cut -f1 -d" "`
 if [ `echo $fileperm | cut -c5` != "-" ]; then
 echo "Group Read set on $file"
 fi
 if [ `echo $fileperm | cut -c6` != "-" ]; then
 echo "Group Write set on $file"
 fi
 if [ `echo $fileperm | cut -c7` != "-" ]; then
 echo "Group Execute set on $file"
 fi
 if [ `echo $fileperm | cut -c8` != "-" ]; then
 echo "Other Read set on $file"
 fi
 if [ `echo $fileperm | cut -c9` != "-" ]; then
 echo "Other Write set on $file"
 fi
 if [ `echo $fileperm | cut -c10` != "-" ]; then
 echo "Other Execute set on $file"
 fi
 fi
 done
 fi
done
</t>
  </si>
  <si>
    <t>Plain text usernames and passwords are world accessible.</t>
  </si>
  <si>
    <t>6.2.13</t>
  </si>
  <si>
    <t>`.netrc `files may contain unencrypted passwords that may be used to attack other systems.</t>
  </si>
  <si>
    <t>Making global modifications to users' files without alerting the user community can result in unexpected outages and unhappy users. Therefore, it is recommended that a monitoring policy be established to report user `.netrc` file permissions and determine the action to be taken in accordance with site policy.</t>
  </si>
  <si>
    <t>SUSE11-179</t>
  </si>
  <si>
    <t>Ensure no users have .rhosts files</t>
  </si>
  <si>
    <t>While no `.rhosts` files are shipped by default, users can easily create them.</t>
  </si>
  <si>
    <t xml:space="preserve">Run the following script and verify no results are returned:
#!/bin/bash
cat /etc/passwd | egrep -v '^(root|halt|sync|shutdown)' | awk -F: '($7 != "/sbin/nologin" &amp; do
 if [ ! -d "$dir" ]; then
 echo "The home directory ($dir) of user $user does not exist."
 else
 for file in $dir/.rhosts; do
 if [ ! -h "$file" -a -f "$file" ]; then
 echo ".rhosts file in $dir"
 fi
 done
 fi
done
</t>
  </si>
  <si>
    <t xml:space="preserve">The .rhosts file is not used on the system to provide remote system access without a password. Output is not returned from the command. </t>
  </si>
  <si>
    <t xml:space="preserve">Remote host definition files are present on the server. </t>
  </si>
  <si>
    <t>6.2.14</t>
  </si>
  <si>
    <t>This action is only meaningful if `.rhosts` support is permitted in the file `/etc/pam.conf` . Even though the `.rhosts` files are ineffective if support is disabled in `/etc/pam.conf` , they may have been brought over from other systems and could contain information useful to an attacker for those other systems.</t>
  </si>
  <si>
    <t>Making global modifications to users' files without alerting the user community can result in unexpected outages and unhappy users. Therefore, it is recommended that a monitoring policy be established to report user `.rhosts` files and determine the action to be taken in accordance with site policy.</t>
  </si>
  <si>
    <t>SUSE11-180</t>
  </si>
  <si>
    <t>Ensure all groups in /etc/passwd exist in /etc/group</t>
  </si>
  <si>
    <t>Over time, system administration errors and changes can lead to groups being defined in `/etc/passwd` but not in `/etc/group` .</t>
  </si>
  <si>
    <t xml:space="preserve">Run the following script and verify no results are returned:
#!/bin/bash
for i in $(cut -s -d: -f4 /etc/passwd | sort -u ); do
 grep -q -P "^.*?:[^:]*:$i:" /etc/group
 if [ $? -ne 0 ]; then
 echo "Group $i is referenced by /etc/passwd but does not exist in /etc/group"
 fi
done
</t>
  </si>
  <si>
    <t xml:space="preserve">For each group on the system, there must be a definition in /etc/passwd and /etc/group. Output is not returned from the command. </t>
  </si>
  <si>
    <t xml:space="preserve">Groups are not consistent between the groups and password file. </t>
  </si>
  <si>
    <t>6.2.15</t>
  </si>
  <si>
    <t>Groups defined in the `/etc/passwd` file but not in the `/etc/group` file pose a threat to system security since group permissions are not properly managed.</t>
  </si>
  <si>
    <t>Analyze the output of the Audit step above and perform the appropriate action to correct any discrepancies found.</t>
  </si>
  <si>
    <t>SUSE11-181</t>
  </si>
  <si>
    <t>Ensure no duplicate UIDs exist</t>
  </si>
  <si>
    <t>Although the `useradd` program will not let you create a duplicate User ID (UID), it is possible for an administrator to manually edit the `/etc/passwd` file and change the UID field.</t>
  </si>
  <si>
    <t xml:space="preserve">Run the following script and verify no results are returned:
#!/bin/bash 
cat /etc/passwd | cut -f3 -d":" | sort -n | uniq -c | while read x ; do
 [ -z "${x}" ] &amp; then
 users= `awk -F: '($3 == n) { print $1 }' n=$2 /etc/passwd | xargs` 
 echo "Duplicate UID ($2): ${users}"
 fi
done
</t>
  </si>
  <si>
    <t xml:space="preserve">The system will not contain duplicate User IDs in the /etc/passwd file. Output is not returned from the command. </t>
  </si>
  <si>
    <t xml:space="preserve">User Identifiers are not unique on the server. </t>
  </si>
  <si>
    <t>HAC20</t>
  </si>
  <si>
    <t>HAC20:  Agency duplicates usernames</t>
  </si>
  <si>
    <t>6.2.16</t>
  </si>
  <si>
    <t>Users must be assigned unique UIDs for accountability and to ensure appropriate access protections.</t>
  </si>
  <si>
    <t>Based on the results of the audit script, establish unique UIDs and review all files owned by the shared UIDs to determine which UID they are supposed to belong to.</t>
  </si>
  <si>
    <t>SUSE11-182</t>
  </si>
  <si>
    <t>Ensure no duplicate GIDs exist</t>
  </si>
  <si>
    <t>Although the `groupadd` program will not let you create a duplicate Group ID (GID), it is possible for an administrator to manually edit the `/etc/group` file and change the GID field.</t>
  </si>
  <si>
    <t xml:space="preserve">Run the following script and verify no results are returned:
#!/bin/bash 
cat /etc/group | cut -f3 -d":" | sort -n | uniq -c | while read x ; do
 [ -z "${x}" ] &amp; then
 groups= `awk -F: '($3 == n) { print $1 }' n=$2 /etc/group | xargs` 
 echo "Duplicate GID ($2): ${groups}"
 fi
done
</t>
  </si>
  <si>
    <t xml:space="preserve">The system will not contain duplicate Group IDs in the /etc/group file. Output is not returned from the command. </t>
  </si>
  <si>
    <t xml:space="preserve">Group Identifiers are not unique on the server. </t>
  </si>
  <si>
    <t>6.2.17</t>
  </si>
  <si>
    <t>User groups must be assigned unique GIDs for accountability and to ensure appropriate access protections.</t>
  </si>
  <si>
    <t>Based on the results of the audit script, establish unique GIDs and review all files owned by the shared GID to determine which group they are supposed to belong to.</t>
  </si>
  <si>
    <t>SUSE11-183</t>
  </si>
  <si>
    <t>Ensure no duplicate user names exist</t>
  </si>
  <si>
    <t>Although the `useradd` program will not let you create a duplicate user name, it is possible for an administrator to manually edit the `/etc/passwd` file and change the user name.</t>
  </si>
  <si>
    <t xml:space="preserve">Run the following script and verify no results are returned:
#!/bin/bash 
cat /etc/passwd | cut -f1 -d":" | sort -n | uniq -c | while read x ; do
 [ -z "${x}" ] &amp; then
 uids= `awk -F: '($1 == n) { print $3 }' n=$2 /etc/passwd | xargs` 
 echo "Duplicate User Name ($2): ${uids}"
 fi
done
</t>
  </si>
  <si>
    <t xml:space="preserve">The system will not contain duplicate names in the /etc/passwd file. Output is not returned from the command. </t>
  </si>
  <si>
    <t xml:space="preserve">Usernames are not unique on the server. </t>
  </si>
  <si>
    <t>6.2.18</t>
  </si>
  <si>
    <t>If a user is assigned a duplicate user name, it will create and have access to files with the first UID for that username in `/etc/passwd` . For example, if "test4" has a UID of 1000 and a subsequent "test4" entry has a UID of 2000, logging in as "test4" will use UID 1000. Effectively, the UID is shared, which is a security problem.</t>
  </si>
  <si>
    <t>Based on the results of the audit script, establish unique user names for the users. File ownerships will automatically reflect the change as long as the users have unique UIDs.</t>
  </si>
  <si>
    <t>SUSE11-184</t>
  </si>
  <si>
    <t>Ensure no duplicate group names exist</t>
  </si>
  <si>
    <t>Although the `groupadd` program will not let you create a duplicate group name, it is possible for an administrator to manually edit the `/etc/group` file and change the group name.</t>
  </si>
  <si>
    <t xml:space="preserve">Run the following script and verify no results are returned:
#!/bin/bash 
cat /etc/group | cut -f1 -d":" | sort -n | uniq -c | while read x ; do
 [ -z "${x}" ] &amp; then
 gids= `gawk -F: '($1 == n) { print $3 }' n=$2 /etc/group | xargs` 
 echo "Duplicate Group Name ($2): ${gids}"
 fi
done
</t>
  </si>
  <si>
    <t xml:space="preserve">The system will not contain duplicate names in the /etc/group file. Output is not returned from the command. </t>
  </si>
  <si>
    <t xml:space="preserve">Group names are not unique on the server. </t>
  </si>
  <si>
    <t>6.2.19</t>
  </si>
  <si>
    <t>If a group is assigned a duplicate group name, it will create and have access to files with the first GID for that group in `/etc/group` . Effectively, the GID is shared, which is a security problem.</t>
  </si>
  <si>
    <t>Based on the results of the audit script, establish unique names for the user groups. File group ownerships will automatically reflect the change as long as the groups have unique GIDs.</t>
  </si>
  <si>
    <t>SUSE11-185</t>
  </si>
  <si>
    <t>Set shadow group to empty</t>
  </si>
  <si>
    <t>The shadow group allows system programs which require access the ability to read the /etc/shadow file. No users should be assigned to the shadow group.</t>
  </si>
  <si>
    <t xml:space="preserve">Run the following commands and verify no results are returned:
# grep ^shadow:[^:]*:[^:]*:[^:]+ /etc/group
# awk -F: '($4 == "") { print }' /etc/passwd
</t>
  </si>
  <si>
    <t xml:space="preserve">There are no users in the shadow group. </t>
  </si>
  <si>
    <t xml:space="preserve">The shadow group contains unauthorized users. </t>
  </si>
  <si>
    <t>6.2.20</t>
  </si>
  <si>
    <t>Any users assigned to the shadow group would be granted read access to the /etc/shadow file. If attackers can gain read access to the `/etc/shadow` file, they can easily run a password cracking program against the hashed passwords to break them. Other security information that is stored in the `/etc/shadow` file (such as expiration) could also be useful to subvert additional user accounts.</t>
  </si>
  <si>
    <t>Remove all users from the shadow group, and change the primary group of any users with shadow as their primary group.</t>
  </si>
  <si>
    <t>SUSE12-01</t>
  </si>
  <si>
    <t xml:space="preserve">Use your package manager to update all packages on the system according to site policy. The following command will install all available updates:
# zypper update
</t>
  </si>
  <si>
    <t>SUSE12-02</t>
  </si>
  <si>
    <t xml:space="preserve">Edit the `/etc/fstab` file and add `nodev` to the fourth field (mounting options) for the `/tmp` partition.
Run the following command to remount `/tmp` :
# mount -o remount,nodev /tmp
</t>
  </si>
  <si>
    <t>SUSE12-03</t>
  </si>
  <si>
    <t xml:space="preserve">Edit the `/etc/fstab` file and add `nosuid` to the fourth field (mounting options) for the `/tmp` partition.
Run the following command to remount `/tmp` :
# mount -o remount,nosuid /tmp
</t>
  </si>
  <si>
    <t>SUSE12-04</t>
  </si>
  <si>
    <t xml:space="preserve">Edit the `/etc/fstab` file and add `noexec` to the fourth field (mounting options) for the `/tmp` partition.
Run the following command to remount `/tmp` :
# mount -o remount,noexec /tmp
</t>
  </si>
  <si>
    <t>SUSE12-05</t>
  </si>
  <si>
    <t xml:space="preserve">Edit the `/etc/fstab` file and add `nodev` to the fourth field (mounting options) for the `/var/tmp` partition.
Run the following command to remount `/var/tmp` :
# mount -o remount,nodev /var/tmp
</t>
  </si>
  <si>
    <t>SUSE12-06</t>
  </si>
  <si>
    <t xml:space="preserve">Edit the `/etc/fstab` file and add `nosuid` to the fourth field (mounting options) for the `/var/tmp` partition.
Run the following command to remount `/var/tmp` :
# mount -o remount,nosuid /var/tmp
</t>
  </si>
  <si>
    <t>SUSE12-07</t>
  </si>
  <si>
    <t xml:space="preserve">Edit the `/etc/fstab` file and add `noexec` to the fourth field (mounting options) for the `/var/tmp` partition.
Run the following command to remount `/var/tmp` :
# mount -o remount,noexec /var/tmp
</t>
  </si>
  <si>
    <t>SUSE12-08</t>
  </si>
  <si>
    <t xml:space="preserve">Edit the `/etc/fstab` file and add `nodev` to the fourth field (mounting options) for the `/home` partition.
# mount -o remount,nodev /home
</t>
  </si>
  <si>
    <t>SUSE12-09</t>
  </si>
  <si>
    <t xml:space="preserve">Edit the `/etc/fstab` file and add `nodev` to the fourth field (mounting options) for the `/dev/shm` partition.
Run the following command to remount `/dev/shm` :
# mount -o remount,nodev /dev/shm
</t>
  </si>
  <si>
    <t>SUSE12-10</t>
  </si>
  <si>
    <t xml:space="preserve">Edit the `/etc/fstab` file and add `nosuid` to the fourth field (mounting options) for the `/dev/shm` partition.
Run the following command to remount `/dev/shm` :
# mount -o remount,nosuid /dev/shm
</t>
  </si>
  <si>
    <t>SUSE12-11</t>
  </si>
  <si>
    <t xml:space="preserve">Edit the `/etc/fstab` file and add `noexec` to the fourth field (mounting options) for the `/dev/shm` partition.
Run the following command to remount `/dev/shm` :
# mount -o remount,noexec /dev/shm
</t>
  </si>
  <si>
    <t>SUSE12-12</t>
  </si>
  <si>
    <t>SUSE12-13</t>
  </si>
  <si>
    <t>SUSE12-14</t>
  </si>
  <si>
    <t>SUSE12-15</t>
  </si>
  <si>
    <t xml:space="preserve">Run the following command to set the sticky bit on all world writable directories:
# df --local -P | awk {'if (NR!=1) print $6'} | xargs -I '{}' find '{}' -xdev -type d -perm -0002 2&gt;/dev/null | xargs chmod a+t
</t>
  </si>
  <si>
    <t>SUSE12-16</t>
  </si>
  <si>
    <t xml:space="preserve">Run the following command and verify result is not "enabled":
# systemctl is-enabled autofs
disabled
</t>
  </si>
  <si>
    <t xml:space="preserve">Run the following command to disable `autofs` :
# systemctl disable autofs
</t>
  </si>
  <si>
    <t>SUSE12-17</t>
  </si>
  <si>
    <t xml:space="preserve">Edit or create the file `/etc/modprobe.d/CIS.conf` and add the following line:
install cramfs /bin/true
Run the following command to unload the `cramfs` module:
# rmmod cramfs
</t>
  </si>
  <si>
    <t>SUSE12-18</t>
  </si>
  <si>
    <t xml:space="preserve">Edit or create the file `/etc/modprobe.d/CIS.conf` and add the following line:
install freevxfs /bin/true
Run the following command to unload the `freevxfs` module:
# rmmod freevxfs
</t>
  </si>
  <si>
    <t>SUSE12-19</t>
  </si>
  <si>
    <t xml:space="preserve">Edit or create the file `/etc/modprobe.d/CIS.conf` and add the following line:
install jffs2 /bin/true
Run the following command to unload the `jffs2` module:
# rmmod jffs2
</t>
  </si>
  <si>
    <t>SUSE12-20</t>
  </si>
  <si>
    <t>SUSE12-21</t>
  </si>
  <si>
    <t xml:space="preserve">Edit or create the file `/etc/modprobe.d/CIS.conf` and add the following line:
install hfsplus /bin/true
Run the following command to unload the `hfsplus` module:
# rmmod hfsplus
</t>
  </si>
  <si>
    <t>SUSE12-22</t>
  </si>
  <si>
    <t xml:space="preserve">Edit or create the file `/etc/modprobe.d/CIS.conf` and add the following line:
install squashfs /bin/true
Run the following command to unload the `squashfs` module:
# rmmod squashfs
</t>
  </si>
  <si>
    <t>SUSE12-23</t>
  </si>
  <si>
    <t xml:space="preserve">Edit or create the file `/etc/modprobe.d/CIS.conf` and add the following line:
install udf /bin/true
Run the following command to unload the `udf` module:
# rmmod udf
</t>
  </si>
  <si>
    <t>SUSE12-24</t>
  </si>
  <si>
    <t>SUSE12-25</t>
  </si>
  <si>
    <t>SUSE12-26</t>
  </si>
  <si>
    <t>Run the following command to install `aide` :
# zypper install aide
Configure AIDE as appropriate for your environment. Consult the AIDE documentation for options.
Initialize AIDE:
# aide --init
# mv /var/lib/aide/aide.db.new /var/lib/aide/aide.db
The name of the aide.db.new database may be different on your system.</t>
  </si>
  <si>
    <t>SUSE12-27</t>
  </si>
  <si>
    <t>SUSE12-28</t>
  </si>
  <si>
    <t>The grub configuration file contains information on boot settings and passwords for unlocking boot options. The grub configuration is usually located at `/boot/grub2/grub.cfg`.</t>
  </si>
  <si>
    <t xml:space="preserve">Run the following command and verify `Uid` and `Gid` are both `0/root` and `Access` does not grant permissions to `group` or `other` :
# stat /boot/grub2/grub.cfg
Access: (0600/-rw-------) Uid: ( 0/ root) Gid: ( 0/ root)
</t>
  </si>
  <si>
    <t xml:space="preserve">Run the following commands to set permissions on your grub configuration:
# chown root:root /boot/grub2/grub.cfg
# chmod og-rwx /boot/grub2/grub.cfg
</t>
  </si>
  <si>
    <t>SUSE12-29</t>
  </si>
  <si>
    <t xml:space="preserve">Run the following commands and verify output matches:
# grep "^set superusers" /boot/grub2/grub.cfg
set superusers=""
# grep "^password" /boot/grub2/grub.cfg
password_pbkdf2   
</t>
  </si>
  <si>
    <t xml:space="preserve">Create an encrypted password with `grub-mkpasswd-pbkdf2` :
# grub2-mkpasswd-pbkdf2
Enter password: 
Reenter password: 
Your PBKDF2 is 
Add the following into `/etc/grub.d/01_users` or a custom `/etc/grub.d` configuration file:
cat  /boot/grub2/grub.cfg
</t>
  </si>
  <si>
    <t>SUSE12-30</t>
  </si>
  <si>
    <t>Single user mode (rescue mode) is used for recovery when the system detects an issue during boot or by manual selection from the bootloader.</t>
  </si>
  <si>
    <t xml:space="preserve">Run the following commands and verify that `/usr/sbin/sulogin` is used as shown:
# grep /sbin/sulogin /usr/lib/systemd/system/rescue.service
ExecStart=-/bin/sh -c "/usr/sbin/sulogin; /usr/bin/systemctl --job-mode=fail --no-block default"
# grep /sbin/sulogin /usr/lib/systemd/system/emergency.service
ExecStart=-/bin/sh -c "/usr/sbin/sulogin; /usr/bin/systemctl --job-mode=fail --no-block default"
</t>
  </si>
  <si>
    <t>Requiring authentication in single user mode (rescue mode) prevents an unauthorized user from rebooting the system into single user to gain root privileges without credentials.</t>
  </si>
  <si>
    <t xml:space="preserve">Edit `/usr/lib/systemd/system/rescue.service` and `/usr/lib/systemd/system/emergency.service` and set ExecStart to use '`/usr/sbin/sulogin`':
ExecStart=-/bin/sh -c "/usr/sbin/sulogin; /usr/bin/systemctl --job-mode=fail --no-block default"
</t>
  </si>
  <si>
    <t>SUSE12-31</t>
  </si>
  <si>
    <t xml:space="preserve">Run the following commands and verify output matches:
# grep "hard core" /etc/security/limits.conf /etc/security/limits.d/*
* hard core 0
# sysctl fs.suid_dumpable
fs.suid_dumpable = 0
# grep "fs\.suid_dumpable" /etc/sysctl.conf /etc/sysctl.d/*
fs.suid_dumpable = 0
</t>
  </si>
  <si>
    <t xml:space="preserve">Add the following line to `/etc/security/limits.conf` or a `/etc/security/limits.d/*` file:
* hard core 0
Set the following parameter in `/etc/sysctl.conf` or a `/etc/sysctl.d/*` file:
fs.suid_dumpable = 0
Run the following command to set the active kernel parameter:
# sysctl -w fs.suid_dumpable=0
</t>
  </si>
  <si>
    <t>SUSE12-32</t>
  </si>
  <si>
    <t>SUSE12-33</t>
  </si>
  <si>
    <t>SUSE12-34</t>
  </si>
  <si>
    <t>Disable Prelink</t>
  </si>
  <si>
    <t xml:space="preserve">Run the following commands to restore binaries to normal and uninstall `prelink` :
# prelink -ua
# zypper remove prelink
</t>
  </si>
  <si>
    <t>SUSE12-35</t>
  </si>
  <si>
    <t>SUSE12-36</t>
  </si>
  <si>
    <t>SUSE12-37</t>
  </si>
  <si>
    <t xml:space="preserve">Run the following command and verify that the contents match site policy:
# cat /etc/issue
Run the following command and verify no results are returned:
# egrep '(\\v|\\r|\\m|\\s)' /etc/issue
</t>
  </si>
  <si>
    <t xml:space="preserve">Edit the `/etc/issue` file with the appropriate contents according to your site policy, remove any instances of `\m` , `\r` , `\s` , or `\v` :
# echo "Authorized uses only. All activity may be monitored and reported." &gt; /etc/issue
</t>
  </si>
  <si>
    <t>SUSE12-38</t>
  </si>
  <si>
    <t xml:space="preserve">Run the following command and verify that the contents match site policy:
# cat /etc/issue.net
Run the following command and verify no results are returned:
# egrep '(\\v|\\r|\\m|\\s)' /etc/issue.net
</t>
  </si>
  <si>
    <t xml:space="preserve">Edit the `/etc/issue.net` file with the appropriate contents according to your site policy, remove any instances of `\m` , `\r` , `\s` , or `\v` :
# echo "Authorized uses only. All activity may be monitored and reported." &gt; /etc/issue.net
</t>
  </si>
  <si>
    <t>SUSE12-39</t>
  </si>
  <si>
    <t xml:space="preserve">Run the following command and verify `Uid` and `Gid` are both `0/root` and `Access` is `644` :
# stat /etc/motd
Access: (0644/-rw-r--r--) Uid: ( 0/ root) Gid: ( 0/ root)
</t>
  </si>
  <si>
    <t xml:space="preserve">Run the following commands to set permissions on `/etc/motd` :
# chown root:root /etc/motd
# chmod 644 /etc/motd
</t>
  </si>
  <si>
    <t>SUSE12-40</t>
  </si>
  <si>
    <t xml:space="preserve">Run the following command and verify `Uid` and `Gid` are both `0/root` and `Access` is `644` :
# stat /etc/issue
Access: (0644/-rw-r--r--) Uid: ( 0/ root) Gid: ( 0/ root)
</t>
  </si>
  <si>
    <t xml:space="preserve">Run the following commands to set permissions on `/etc/issue` :
# chown root:root /etc/issue
# chmod 644 /etc/issue
</t>
  </si>
  <si>
    <t>SUSE12-41</t>
  </si>
  <si>
    <t xml:space="preserve">Run the following command and verify `Uid` and `Gid` are both `0/root` and `Access` is `644` :
# stat /etc/issue.net
Access: (0644/-rw-r--r--) Uid: ( 0/ root) Gid: ( 0/ root)
</t>
  </si>
  <si>
    <t xml:space="preserve">Run the following commands to set permissions on `/etc/issue.net` :
# chown root:root /etc/issue.net
# chmod 644 /etc/issue.net
</t>
  </si>
  <si>
    <t>SUSE12-42</t>
  </si>
  <si>
    <t xml:space="preserve">Run the following commands to disable `chargen` and `chargen-udp` :
# chkconfig chargen off
# chkconfig chargen-udp off
</t>
  </si>
  <si>
    <t>SUSE12-43</t>
  </si>
  <si>
    <t xml:space="preserve">Run the following commands to disable `daytime` and `daytime` -udp:
# chkconfig daytime off
# chkconfig daytime-udp off
</t>
  </si>
  <si>
    <t>SUSE12-44</t>
  </si>
  <si>
    <t>SUSE12-45</t>
  </si>
  <si>
    <t>SUSE12-46</t>
  </si>
  <si>
    <t xml:space="preserve">Run the following commands to disable `time` and `time` -udp:
# chkconfig time off
# chkconfig time-udp off
</t>
  </si>
  <si>
    <t>SUSE12-47</t>
  </si>
  <si>
    <t xml:space="preserve">Run the following commands to disable `rsh` , `rlogin` , and `rexec` :
# chkconfig rexec off
# chkconfig rlogin off
# chkconfig rsh off
</t>
  </si>
  <si>
    <t>SUSE12-48</t>
  </si>
  <si>
    <t>SUSE12-49</t>
  </si>
  <si>
    <t>SUSE12-50</t>
  </si>
  <si>
    <t>SUSE12-51</t>
  </si>
  <si>
    <t xml:space="preserve">Run the following command to disable `rsync` :
# chkconfig rsync off
</t>
  </si>
  <si>
    <t>SUSE12-52</t>
  </si>
  <si>
    <t xml:space="preserve">Run the following command and verify result is not "enabled":
# systemctl is-enabled xinetd
disabled
</t>
  </si>
  <si>
    <t xml:space="preserve">Run the following command to disable `xinetd` :
# systemctl disable xinetd
</t>
  </si>
  <si>
    <t>SUSE12-53</t>
  </si>
  <si>
    <t>SUSE12-54</t>
  </si>
  <si>
    <t xml:space="preserve">Run the following command and verify result is not "enabled":
# systemctl is-enabled avahi-daemon
disabled
</t>
  </si>
  <si>
    <t xml:space="preserve">Run the following command to disable `avahi-daemon` :
# systemctl disable avahi-daemon
</t>
  </si>
  <si>
    <t>SUSE12-55</t>
  </si>
  <si>
    <t xml:space="preserve">Run the following command and verify result is not "enabled":
# systemctl is-enabled cups
disabled
</t>
  </si>
  <si>
    <t xml:space="preserve">Run the following command to disable `cups` :
# systemctl disable cups
</t>
  </si>
  <si>
    <t>SUSE12-56</t>
  </si>
  <si>
    <t xml:space="preserve">Run the following command and verify result is not "enabled":
# systemctl is-enabled dhcpd
disabled
</t>
  </si>
  <si>
    <t xml:space="preserve">Run the following command to disable `dhcpd` :
# systemctl disable dhcpd
</t>
  </si>
  <si>
    <t>SUSE12-57</t>
  </si>
  <si>
    <t xml:space="preserve">Run the following command and verify result is not "enabled":
# systemctl is-enabled slapd
disabled
</t>
  </si>
  <si>
    <t xml:space="preserve">Run the following command to disable `slapd` :
# systemctl disable slapd
</t>
  </si>
  <si>
    <t>SUSE12-58</t>
  </si>
  <si>
    <t xml:space="preserve">Run the following command and verify result is not "enabled":
# systemctl is-enabled nfs
disabled
Run the following command and verify result is not "enabled":
# systemctl is-enabled rpcbind
disabled
</t>
  </si>
  <si>
    <t xml:space="preserve">Run the following commands to disable `nfs` and `rpcbind` :
# systemctl disable nfs
# systemctl disable rpcbind
</t>
  </si>
  <si>
    <t>SUSE12-59</t>
  </si>
  <si>
    <t xml:space="preserve">Run the following command and verify result is not "enabled":
# systemctl is-enabled named
disabled
</t>
  </si>
  <si>
    <t xml:space="preserve">Run the following command to disable `named` :
# systemctl disable named
</t>
  </si>
  <si>
    <t>SUSE12-60</t>
  </si>
  <si>
    <t xml:space="preserve">Run the following command and verify result is not "enabled":
# systemctl is-enabled vsftpd
disabled
</t>
  </si>
  <si>
    <t xml:space="preserve">Run the following command to disable `vsftpd` :
# systemctl disable vsftpd
</t>
  </si>
  <si>
    <t>SUSE12-61</t>
  </si>
  <si>
    <t xml:space="preserve">Run the following command and verify result is not "enabled":
# systemctl is-enabled apache2
disabled
</t>
  </si>
  <si>
    <t xml:space="preserve">Run the following command to disable `apache2` :
# systemctl disable apache2
</t>
  </si>
  <si>
    <t>SUSE12-62</t>
  </si>
  <si>
    <t>`dovecot` is an open source IMAP and POP3 server for Linux based systems.</t>
  </si>
  <si>
    <t xml:space="preserve">Run the following command and verify result is not "enabled":
# systemctl is-enabled dovecot
disabled
</t>
  </si>
  <si>
    <t xml:space="preserve">Run the following command to disable `dovecot` :
# systemctl disable dovecot
</t>
  </si>
  <si>
    <t>SUSE12-63</t>
  </si>
  <si>
    <t xml:space="preserve">Run the following command and verify result is not "enabled":
# systemctl is-enabled smb
disabled
</t>
  </si>
  <si>
    <t xml:space="preserve">Run the following command to disable `smb` :
# systemctl disable smb
</t>
  </si>
  <si>
    <t>SUSE12-64</t>
  </si>
  <si>
    <t>Squid is a standard proxy server used in many distributions and environments.</t>
  </si>
  <si>
    <t xml:space="preserve">Run the following command and verify result is not "enabled":
# systemctl is-enabled squid
disabled
</t>
  </si>
  <si>
    <t xml:space="preserve">Run the following command to disable `squid` :
# systemctl disable squid
</t>
  </si>
  <si>
    <t>SUSE12-65</t>
  </si>
  <si>
    <t xml:space="preserve">Run the following command and verify result is not "enabled":
# systemctl is-enabled snmpd
disabled
</t>
  </si>
  <si>
    <t xml:space="preserve">Run the following command to disable `snmpd`:
# systemctl disable snmpd
</t>
  </si>
  <si>
    <t>SUSE12-66</t>
  </si>
  <si>
    <t xml:space="preserve">Edit `/etc/postfix/main.cf` and add the following line to the RECEIVING MAIL section. If the line already exists, change it to look like the line below:
inet_interfaces = loopback-only
Restart postfix:
# systemctl restart postfix
</t>
  </si>
  <si>
    <t>SUSE12-67</t>
  </si>
  <si>
    <t xml:space="preserve">Run the following command and verify result is not "enabled":
# systemctl is-enabled ypserv
disabled
</t>
  </si>
  <si>
    <t xml:space="preserve">Run the following command to disable `ypserv` :
# systemctl disable ypserv
</t>
  </si>
  <si>
    <t>SUSE12-68</t>
  </si>
  <si>
    <t xml:space="preserve">Run the following command and verify result is not "enabled":
# systemctl is-enabled rsyncd
disabled
</t>
  </si>
  <si>
    <t>2.2.18</t>
  </si>
  <si>
    <t xml:space="preserve">Run the following command to disable `rsyncd`:
# systemctl disable rsyncd
</t>
  </si>
  <si>
    <t>SUSE12-69</t>
  </si>
  <si>
    <t>On physical systems or virtual systems where host based time synchronization is not available run one of the following commands to install either `ntp` or `chrony` :
# zypper install ntp
# zypper install chrony
On virtual systems where host based time synchronization is available consult your virtualization software documentation and setup host based synchronization.</t>
  </si>
  <si>
    <t>SUSE12-70</t>
  </si>
  <si>
    <t>Run the following command and verify output matches:
# grep "^restrict" /etc/ntp.conf
restrict -4 default kod limited nomodify notrap nopeer noquery
restrict -6 default kod limited nomodify notrap nopeer noquery
The `-4` in the first line is optional and options after `default` can appear in any order. Additional restriction lines may exist.
Run the following command and verify remote server is configured properly:
# grep "^(server|pool)" /etc/ntp.conf
server 
Multiple servers may be configured.
Run the following command and verify that '`-u ntp:ntp`' is included in `NTPD_OPTIONS` :
# grep "^NTPD_OPTIONS" /etc/sysconfig/ntp
NTPD_OPTIONS="-u ntp:ntp"
Additional options may be present.</t>
  </si>
  <si>
    <t>SUSE12-71</t>
  </si>
  <si>
    <t>SUSE12-72</t>
  </si>
  <si>
    <t xml:space="preserve">Run the following command and verify `ypbind` is not installed:
# rpm -q ypbind
package ypbind is not installed
</t>
  </si>
  <si>
    <t xml:space="preserve">Run the following command to uninstall `ypbind` :
# zypper remove ypbind
</t>
  </si>
  <si>
    <t>SUSE12-73</t>
  </si>
  <si>
    <t xml:space="preserve">Run the following command and verify `rsh` is not installed:
# rpm -q rsh
package rsh is not installed
</t>
  </si>
  <si>
    <t xml:space="preserve">Run the following command to uninstall `rsh` :
# zypper remove rsh
</t>
  </si>
  <si>
    <t>SUSE12-74</t>
  </si>
  <si>
    <t xml:space="preserve">Run the following command and verify `talk` is not installed:
# rpm -q talk
package talk is not installed
</t>
  </si>
  <si>
    <t xml:space="preserve">Run the following command to uninstall `talk` :
# zypper remove talk
</t>
  </si>
  <si>
    <t>SUSE12-75</t>
  </si>
  <si>
    <t xml:space="preserve">Run the following command and verify `telnet` is not installed:
# rpm -q telnet
package telnet is not installed
</t>
  </si>
  <si>
    <t xml:space="preserve">Run the following command to uninstall `telnet` :
# zypper remove telnet
</t>
  </si>
  <si>
    <t>SUSE12-76</t>
  </si>
  <si>
    <t xml:space="preserve">Run the following command and verify `openldap2-client` is not installed:
# rpm -q openldap2-client
package openldap2-client is not installed
</t>
  </si>
  <si>
    <t xml:space="preserve">Run the following command to uninstall `openldap2-client` :
# zypper remove openldap2-client
</t>
  </si>
  <si>
    <t>SUSE12-77</t>
  </si>
  <si>
    <t>Wireless networking is used when wired networks are unavailable. SuSE Linux 12 contains a wireless tool kit to allow system administrators to configure and use wireless networks.</t>
  </si>
  <si>
    <t>SUSE12-78</t>
  </si>
  <si>
    <t>SUSE12-79</t>
  </si>
  <si>
    <t>SUSE12-80</t>
  </si>
  <si>
    <t>SUSE12-81</t>
  </si>
  <si>
    <t>SUSE12-82</t>
  </si>
  <si>
    <t>SUSE12-83</t>
  </si>
  <si>
    <t>SUSE12-84</t>
  </si>
  <si>
    <t>SUSE12-85</t>
  </si>
  <si>
    <t>SUSE12-86</t>
  </si>
  <si>
    <t>SUSE12-87</t>
  </si>
  <si>
    <t>SUSE12-88</t>
  </si>
  <si>
    <t>SUSE12-89</t>
  </si>
  <si>
    <t>SUSE12-90</t>
  </si>
  <si>
    <t xml:space="preserve">Edit `/etc/default/grub` and add `'ipv6.disable=1'` to GRUB\_CMDLINE\_LINUX:
GRUB_CMDLINE_LINUX="ipv6.disable=1"
Run the following command to update the `grub2` configuration:
# grub2-mkconfig &gt; /boot/grub2/grub.cfg
</t>
  </si>
  <si>
    <t>SUSE12-91</t>
  </si>
  <si>
    <t xml:space="preserve">Run the following command to install `tcpd` :
# zypper install tcpd
</t>
  </si>
  <si>
    <t>SUSE12-92</t>
  </si>
  <si>
    <t>Run the following command to create `/etc/hosts.allow` :
# echo "ALL: /, /, ..." &gt;/etc/hosts.allow
where each `/` combination (for example, "192.168.1.0/255.255.255.0") represents one network block in use by your organization that requires access to this system.</t>
  </si>
  <si>
    <t>SUSE12-93</t>
  </si>
  <si>
    <t xml:space="preserve">Run the following command to create `/etc/hosts.deny` :
# echo "ALL: ALL" &gt;&gt; /etc/hosts.deny
</t>
  </si>
  <si>
    <t>SUSE12-94</t>
  </si>
  <si>
    <t xml:space="preserve">Run the following command and verify `Uid` and `Gid` are both `0/root` and `Access` is `644` :
# stat /etc/hosts.allow
Access: (0644/-rw-r--r--) Uid: ( 0/ root) Gid: ( 0/ root)
</t>
  </si>
  <si>
    <t xml:space="preserve">Run the following commands to set permissions on `/etc/hosts.allow` :
# chown root:root /etc/hosts.allow
# chmod 644 /etc/hosts.allow
</t>
  </si>
  <si>
    <t>SUSE12-95</t>
  </si>
  <si>
    <t xml:space="preserve">Run the following command and verify `Uid` and `Gid` are both `0/root` and `Access` is `644` :
# stat /etc/hosts.deny
Access: (0644/-rw-r--r--) Uid: ( 0/ root) Gid: ( 0/ root)
</t>
  </si>
  <si>
    <t xml:space="preserve">Run the following commands to set permissions on `/etc/hosts.deny` :
# chown root:root /etc/hosts.deny
# chmod 644 /etc/hosts.deny
</t>
  </si>
  <si>
    <t>SUSE12-96</t>
  </si>
  <si>
    <t xml:space="preserve">Edit or create the file `/etc/modprobe.d/CIS.conf` and add the following line:
install dccp /bin/true
</t>
  </si>
  <si>
    <t>SUSE12-97</t>
  </si>
  <si>
    <t xml:space="preserve">Edit or create the file `/etc/modprobe.d/CIS.conf` and add the following line:
install sctp /bin/true
</t>
  </si>
  <si>
    <t>SUSE12-98</t>
  </si>
  <si>
    <t xml:space="preserve">Edit or create the file `/etc/modprobe.d/CIS.conf` and add the following line:
install rds /bin/true
</t>
  </si>
  <si>
    <t>SUSE12-99</t>
  </si>
  <si>
    <t xml:space="preserve">Edit or create the file `/etc/modprobe.d/CIS.conf` and add the following line:
install tipc /bin/true
</t>
  </si>
  <si>
    <t>SUSE12-100</t>
  </si>
  <si>
    <t xml:space="preserve">Run the following command to install `iptables` :
# zypper install iptables
</t>
  </si>
  <si>
    <t>SUSE12-101</t>
  </si>
  <si>
    <t xml:space="preserve">Run the following command and verify that the policy for the `INPUT` , `OUTPUT` , and `FORWARD` chains is `DROP` or `REJECT` :
# iptables -L
Chain INPUT (policy DROP)
Chain FORWARD (policy DROP)
Chain OUTPUT (policy DROP)
</t>
  </si>
  <si>
    <t xml:space="preserve">Run the following commands to implement a default DROP policy:
# iptables -P INPUT DROP
# iptables -P OUTPUT DROP
# iptables -P FORWARD DROP
</t>
  </si>
  <si>
    <t>SUSE12-102</t>
  </si>
  <si>
    <t xml:space="preserve">Run the following commands to implement the loopback rules:
# iptables -A INPUT -i lo -j ACCEPT
# iptables -A OUTPUT -o lo -j ACCEPT
# iptables -A INPUT -s 127.0.0.0/8 -j DROP
</t>
  </si>
  <si>
    <t>SUSE12-103</t>
  </si>
  <si>
    <t xml:space="preserve">Configure iptables in accordance with site policy. The following commands will implement a policy to allow all outbound connections and all established connections:
# iptables -A OUTPUT -p tcp -m state --state NEW,ESTABLISHED -j ACCEPT
# iptables -A OUTPUT -p udp -m state --state NEW,ESTABLISHED -j ACCEPT
# iptables -A OUTPUT -p icmp -m state --state NEW,ESTABLISHED -j ACCEPT
# iptables -A INPUT -p tcp -m state --state ESTABLISHED -j ACCEPT
# iptables -A INPUT -p udp -m state --state ESTABLISHED -j ACCEPT
# iptables -A INPUT -p icmp -m state --state ESTABLISHED -j ACCEPT
</t>
  </si>
  <si>
    <t>SUSE12-104</t>
  </si>
  <si>
    <t xml:space="preserve">For each port identified in the audit which does not have a firewall rule establish a proper rule for accepting inbound connections:
# iptables -A INPUT -p  --dport  -m state --state NEW -j ACCEPT
</t>
  </si>
  <si>
    <t>SUSE12-105</t>
  </si>
  <si>
    <t>SUSE12-106</t>
  </si>
  <si>
    <t xml:space="preserve">Install `rsyslog` or `syslog-ng` using one of the following commands:
# zypper install rsyslog
# zypper install syslog-ng
</t>
  </si>
  <si>
    <t>SUSE12-107</t>
  </si>
  <si>
    <t xml:space="preserve">Run the following command to set permissions on all existing log files:
# find /var/log -type f -exec chmod g-wx,o-rwx {} +
</t>
  </si>
  <si>
    <t>SUSE12-108</t>
  </si>
  <si>
    <t xml:space="preserve">Run the following command and verify result is "enabled":
# systemctl is-enabled rsyslog
enabled
</t>
  </si>
  <si>
    <t xml:space="preserve">Run the following command to enable `rsyslog` :
# systemctl enable rsyslog
</t>
  </si>
  <si>
    <t>SUSE12-109</t>
  </si>
  <si>
    <t xml:space="preserve">Edit the following lines in the `/etc/rsyslog.conf` and `/etc/rsyslog.d/*.conf` files as appropriate for your environment:
*.emerg :omusrmsg:*
mail.* -/var/log/mail
mail.info -/var/log/mail.info
mail.warning -/var/log/mail.warn
mail.err /var/log/mail.err
news.crit -/var/log/news/news.crit
news.err -/var/log/news/news.err
news.notice -/var/log/news/news.notice
*.=warning;*.=err -/var/log/warn
*.crit /var/log/warn
*.*;mail.none;news.none -/var/log/messages
local0,local1.* -/var/log/localmessages
local2,local3.* -/var/log/localmessages
local4,local5.* -/var/log/localmessages
local6,local7.* -/var/log/localmessages
Run the following command to reload the `rsyslogd` configuration:
# pkill -HUP rsyslogd
</t>
  </si>
  <si>
    <t>SUSE12-110</t>
  </si>
  <si>
    <t xml:space="preserve">Edit the `/etc/rsyslog.conf` and `/etc/rsyslog.d/*.conf` files and set `$FileCreateMode` to `0640` or more restrictive:
$FileCreateMode 0640
</t>
  </si>
  <si>
    <t>SUSE12-111</t>
  </si>
  <si>
    <t xml:space="preserve">Edit the `/etc/rsyslog.conf` and `/etc/rsyslog.d/*.conf` files and add the following line (where `loghost.example.com` is the name of your central log host).
*.* @@loghost.example.com
Run the following command to reload the `rsyslogd` configuration:
# pkill -HUP rsyslogd
</t>
  </si>
  <si>
    <t>SUSE12-112</t>
  </si>
  <si>
    <t xml:space="preserve">For hosts that are designated as log hosts, edit the `/etc/rsyslog.conf` file and un-comment or add the following lines:
$ModLoad imtcp
$InputTCPServerRun 514
For hosts that are not designated as log hosts, edit the `/etc/rsyslog.conf` file and comment or remove the following lines:
# $ModLoad imtcp
# $InputTCPServerRun 514
Run the following command to reload the `rsyslogd` configuration:
# pkill -HUP rsyslogd
</t>
  </si>
  <si>
    <t>SUSE12-113</t>
  </si>
  <si>
    <t xml:space="preserve">Run the following command and verify result is "enabled":
# systemctl is-enabled syslog-ng
enabled
</t>
  </si>
  <si>
    <t xml:space="preserve">Run the following command to enable `syslog-ng` :
# systemctl enable syslog-ng
</t>
  </si>
  <si>
    <t>SUSE12-114</t>
  </si>
  <si>
    <t>SUSE12-115</t>
  </si>
  <si>
    <t>SUSE12-116</t>
  </si>
  <si>
    <t xml:space="preserve">Edit the `/etc/syslog-ng/syslog-ng.conf` file and add the following lines (where `logfile.example.com` is the name of your central log host).
destination logserver { tcp("logfile.example.com" port(514)); };
log { source(src); destination(logserver); };
Run the following command to reload the `syslog-ng` configuration:
# pkill -HUP syslog-ng
</t>
  </si>
  <si>
    <t>SUSE12-117</t>
  </si>
  <si>
    <t>SUSE12-118</t>
  </si>
  <si>
    <t xml:space="preserve">
# cat /etc/securetty
</t>
  </si>
  <si>
    <t>SUSE12-119</t>
  </si>
  <si>
    <t xml:space="preserve">Add the following line to the `/etc/pam.d/su` file:
auth required pam_wheel.so use_uid
Create a comma separated list of users in the wheel statement in the `/etc/group` file:
wheel:x:10:root,
</t>
  </si>
  <si>
    <t>SUSE12-120</t>
  </si>
  <si>
    <t xml:space="preserve">Run the following command and verify result is "enabled":
# systemctl is-enabled cron
enabled
</t>
  </si>
  <si>
    <t xml:space="preserve">Run the following command to enable `cron` :
# systemctl enable cron
</t>
  </si>
  <si>
    <t>SUSE12-121</t>
  </si>
  <si>
    <t xml:space="preserve">Run the following command and verify `Uid` and `Gid` are both `0/root` and `Access` does not grant permissions to `group` or `other` :
# stat /etc/crontab
Access: (0600/-rw-------) Uid: ( 0/ root) Gid: ( 0/ root)
</t>
  </si>
  <si>
    <t xml:space="preserve">Run the following commands to set ownership and permissions on `/etc/crontab` :
# chown root:root /etc/crontab
# chmod og-rwx /etc/crontab
</t>
  </si>
  <si>
    <t>SUSE12-122</t>
  </si>
  <si>
    <t xml:space="preserve">Run the following command and verify `Uid` and `Gid` are both `0/root` and `Access` does not grant permissions to `group` or `other` :
# stat /etc/cron.hourly
Access: (0700/-rw-------) Uid: ( 0/ root) Gid: ( 0/ root)
</t>
  </si>
  <si>
    <t xml:space="preserve">Run the following commands to set ownership and permissions on `/etc/cron.hourly` :
# chown root:root /etc/cron.hourly
# chmod og-rwx /etc/cron.hourly
</t>
  </si>
  <si>
    <t>SUSE12-123</t>
  </si>
  <si>
    <t xml:space="preserve">Run the following command and verify `Uid` and `Gid` are both `0/root` and `Access` does not grant permissions to `group` or `other` :
# stat /etc/cron.daily
Access: (0700/-rw-------) Uid: ( 0/ root) Gid: ( 0/ root)
</t>
  </si>
  <si>
    <t xml:space="preserve">Run the following commands to set ownership and permissions on `/etc/cron.daily` :
# chown root:root /etc/cron.daily
# chmod og-rwx /etc/cron.daily
</t>
  </si>
  <si>
    <t>SUSE12-124</t>
  </si>
  <si>
    <t xml:space="preserve">Run the following command and verify `Uid` and `Gid` are both `0/root` and `Access` does not grant permissions to `group` or `other` :
# stat /etc/cron.weekly
Access: (0700/-rw-------) Uid: ( 0/ root) Gid: ( 0/ root)
</t>
  </si>
  <si>
    <t xml:space="preserve">Run the following commands to set ownership and permissions on `/etc/cron.weekly` :
# chown root:root /etc/cron.weekly
# chmod og-rwx /etc/cron.weekly
</t>
  </si>
  <si>
    <t>SUSE12-125</t>
  </si>
  <si>
    <t xml:space="preserve">Run the following command and verify `Uid` and `Gid` are both `0/root` and `Access` does not grant permissions to `group` or `other` :
# stat /etc/cron.monthly
Access: (0700/-rw-------) Uid: ( 0/ root) Gid: ( 0/ root)
</t>
  </si>
  <si>
    <t xml:space="preserve">Run the following commands to set ownership and permissions on `/etc/cron.monthly` :
# chown root:root /etc/cron.monthly
# chmod og-rwx /etc/cron.monthly
</t>
  </si>
  <si>
    <t>SUSE12-126</t>
  </si>
  <si>
    <t xml:space="preserve">Run the following command and verify `Uid` and `Gid` are both `0/root` and `Access` does not grant permissions to `group` or `other` :
# stat /etc/cron.d
Access: (0700/-rw-------) Uid: ( 0/ root) Gid: ( 0/ root)
</t>
  </si>
  <si>
    <t xml:space="preserve">Run the following commands to set ownership and permissions on `/etc/cron.d` :
# chown root:root /etc/cron.d
# chmod og-rwx /etc/cron.d
</t>
  </si>
  <si>
    <t>SUSE12-127</t>
  </si>
  <si>
    <t xml:space="preserve">Run the following commands and ensure `/etc/cron.deny` and `/etc/at.deny` do not exist:
# stat /etc/cron.deny
stat: cannot stat `/etc/cron.deny': No such file or directory
# stat /etc/at.deny
stat: cannot stat` /etc/at.deny': No such file or directory
Run the following command and verify `Uid` and `Gid` are both `0/root` and `Access` does not grant permissions to `group` or `other` for both `/etc/cron.allow` and `/etc/at.allow` :
# stat /etc/cron.allow
Access: (0600/-rw-------) Uid: ( 0/ root) Gid: ( 0/ root)
# stat /etc/at.allow
Access: (0600/-rw-------) Uid: ( 0/ root) Gid: ( 0/ root)
</t>
  </si>
  <si>
    <t xml:space="preserve">Run the following commands to remove `/etc/cron.deny` and `/etc/at.deny` and create and set permissions and ownership for `/etc/cron.allow` and `/etc/at.allow` :
# rm /etc/cron.deny
# rm /etc/at.deny
# touch /etc/cron.allow
# touch /etc/at.allow
# chmod og-rwx /etc/cron.allow
# chmod og-rwx /etc/at.allow
# chown root:root /etc/cron.allow
# chown root:root /etc/at.allow
</t>
  </si>
  <si>
    <t>SUSE12-128</t>
  </si>
  <si>
    <t>SUSE12-129</t>
  </si>
  <si>
    <t>SUSE12-130</t>
  </si>
  <si>
    <t xml:space="preserve">Edit the `/etc/ssh/sshd_config` file to set the parameter as follows:
LogLevel INFO
</t>
  </si>
  <si>
    <t>SUSE12-131</t>
  </si>
  <si>
    <t>SUSE12-132</t>
  </si>
  <si>
    <t>Setting the `MaxAuthTries` parameter to a low number will minimize the risk of successful brute force attacks to the SSH server. While the recommended setting is 3, set the number based on site policy.</t>
  </si>
  <si>
    <t xml:space="preserve">Edit the `/etc/ssh/sshd_config` file to set the parameter as follows:
MaxAuthTries 3
</t>
  </si>
  <si>
    <t>SUSE12-133</t>
  </si>
  <si>
    <t xml:space="preserve">Edit the `/etc/ssh/sshd_config` file to set the parameter as follows:
IgnoreRhosts yes
</t>
  </si>
  <si>
    <t>SUSE12-134</t>
  </si>
  <si>
    <t xml:space="preserve">Edit the `/etc/ssh/sshd_config` file to set the parameter as follows:
HostbasedAuthentication no
</t>
  </si>
  <si>
    <t>SUSE12-135</t>
  </si>
  <si>
    <t xml:space="preserve">Edit the `/etc/ssh/sshd_config` file to set the parameter as follows:
PermitRootLogin no
</t>
  </si>
  <si>
    <t>SUSE12-136</t>
  </si>
  <si>
    <t xml:space="preserve">Edit the `/etc/ssh/sshd_config` file to set the parameter as follows:
PermitEmptyPasswords no
</t>
  </si>
  <si>
    <t>SUSE12-137</t>
  </si>
  <si>
    <t xml:space="preserve">Disable SSH PermitUserEnvironment </t>
  </si>
  <si>
    <t xml:space="preserve">Edit the `/etc/ssh/sshd_config` file to set the parameter as follows:
PermitUserEnvironment no
</t>
  </si>
  <si>
    <t>SUSE12-138</t>
  </si>
  <si>
    <t>Forly approved MAC algorithms are used</t>
  </si>
  <si>
    <t xml:space="preserve">Edit the `/etc/ssh/sshd_config` file to set the parameter in accordance with site policy. The following includes all supported and accepted MACs:
MACs hmac-sha2-512-etm@openssh.com,hmac-sha2-256-etm@openssh.com,umac-128-etm@openssh.com,hmac-sha2-512,hmac-sha2-256,umac-128@openssh.com
</t>
  </si>
  <si>
    <t>SUSE12-139</t>
  </si>
  <si>
    <t>The two options `ClientAliveInterval` and `ClientAliveCountMax` control the timeout of ssh sessions. When the `ClientAliveInterval` variable is set, ssh sessions that have no activity for the specified length of time are terminated. When the `ClientAliveCountMax` variable is set, `sshd` will send client alive messages at every `ClientAliveInterval` interval. When the number of consecutive client alive messages are sent with no response from the client, the `ssh` session is terminated. For example, if the `ClientAliveInterval` is set to 1800 seconds and the `ClientAliveCountMax` is set to 30, the client `ssh` session will be terminated after 45 seconds of idle time.</t>
  </si>
  <si>
    <t>Run the following commands and verify `ClientAliveInterval` is 1800 or less and `ClientAliveCountMax` is 30 or less:
# grep "^ClientAliveInterval" /etc/ssh/sshd_config
ClientAliveInterval 1800
# grep "^ClientAliveCountMax" /etc/ssh/sshd_config
ClientAliveCountMax 0</t>
  </si>
  <si>
    <t>Having no timeout value associated with a connection could allow an unauthorized user access to another user's `ssh` session (e.g. user walks away from their computer and doesn't lock the screen). Setting a timeout value at least reduces the risk of this happening..
While the recommended setting is 300 seconds (5 minutes), set this timeout value based on site policy. The recommended setting for `ClientAliveCountMax` is 0. In this case, the client session will be terminated after 5 minutes of idle time and no keepalive messages will be sent.</t>
  </si>
  <si>
    <t>SUSE12-140</t>
  </si>
  <si>
    <t xml:space="preserve">Edit the `/etc/ssh/sshd_config` file to set the parameter as follows:
LoginGraceTime 60
</t>
  </si>
  <si>
    <t>SUSE12-141</t>
  </si>
  <si>
    <t xml:space="preserve">Edit the `/etc/ssh/sshd_config` file to set one or more of the parameter as follows:
AllowUsers 
AllowGroups 
DenyUsers 
DenyGroups 
</t>
  </si>
  <si>
    <t>SUSE12-142</t>
  </si>
  <si>
    <t xml:space="preserve">Edit the `/etc/ssh/sshd_config` file to set the parameter as follows:
Banner /etc/issue.net
</t>
  </si>
  <si>
    <t>SUSE12-143</t>
  </si>
  <si>
    <t>SUSE12-144</t>
  </si>
  <si>
    <t xml:space="preserve">Edit the `/etc/pam.d/common-auth` file and add the following `pam_tally2.so` line:
auth required pam_tally2.so onerr=fail audit silent deny=3 unlock_time=7200
Edit the `/etc/pam.d/common-account` file and add the following `pam_tally2.so` line:
account required pam_tally2.so
</t>
  </si>
  <si>
    <t>SUSE12-145</t>
  </si>
  <si>
    <t xml:space="preserve">Run the following commands and ensure the `remember` option is '`5`' or more and included in all results:
# egrep '^password\s+required\s+pam_pwhistory.so' /etc/pam.d/common-password
password required pam_pwhistory.so remember=5
</t>
  </si>
  <si>
    <t xml:space="preserve">Edit the `/etc/pam.d/common-password` file to include the `remember` option and conform to site policy as shown:
password required pam_pwhistory.so remember=24
</t>
  </si>
  <si>
    <t>SUSE12-146</t>
  </si>
  <si>
    <t xml:space="preserve">Edit the `/etc/pam.d/common-password` file to include the `sha512` option for `pam_unix.so` as shown:
password required pam_unix.so sha512
</t>
  </si>
  <si>
    <t>SUSE12-147</t>
  </si>
  <si>
    <t>There are a number of accounts provided with SuSE 12 that are used to manage applications and are not intended to provide an interactive shell.</t>
  </si>
  <si>
    <t>It is important to make sure that accounts that are not being used by regular users are prevented from being used to provide an interactive shell. By default SuSE 12 sets the password field for these accounts to an invalid string, but it is also recommended that the shell field in the password file be set to `/sbin/nologin` . This prevents the account from potentially being used to run any commands.</t>
  </si>
  <si>
    <t xml:space="preserve">Set the shell for any accounts returned by the audit script to `/sbin/nologin` :
# usermod -s /sbin/nologin 
The following script will automatically set all user shells required to `/sbin/nologin` and lock the `sync` , `shutdown` , and `halt` users:
#!/bin/bash
for user in `awk -F: '($3 &lt; 1000) {print $1 }' /etc/passwd` ; do
 if [ $user != "root" ]; then
 usermod -L $user
 if [ $user != "sync" ] &amp;&amp; [ $user != "shutdown" ] &amp; then
 usermod -s /sbin/nologin $user
 fi
 fi
done
</t>
  </si>
  <si>
    <t>SUSE12-148</t>
  </si>
  <si>
    <t xml:space="preserve">Run the following command and verify the result is `0` :
# grep "^root:" /etc/passwd | cut -f4 -d:
0
</t>
  </si>
  <si>
    <t xml:space="preserve">Run the following command to set the `root` user default group to GID `0` :
# usermod -g 0 root
</t>
  </si>
  <si>
    <t>SUSE12-149</t>
  </si>
  <si>
    <t>SUSE12-150</t>
  </si>
  <si>
    <t>Run the following command and verify PASS_MAX_DAYS is 90 or less for Standard Users:
# grep PASS_MAX_DAYS /etc/login.defs
PASS_MAX_DAYS 90
PASS_MAX_DAYS is 60 or less for Administrators:
 # grep PASS_MAX_DAYS /etc/login.defs
PASS_MAX_DAYS 60
Verify all users with a password have their maximum days between password change set to 90 or less:
# egrep ^[^:]+:[^\!*] /etc/shadow | cut -d: -f1
* 
# chage --list 
Maximum number of days between password change : 90 (Standard Users)
60 (Administrators).</t>
  </si>
  <si>
    <t>SUSE12-151</t>
  </si>
  <si>
    <t xml:space="preserve">Run the following command and verify `PASS_MIN_DAYS` is 7 or more:
# grep PASS_MIN_DAYS /etc/login.defs
PASS_MIN_DAYS 1
Verify all users with a password have their minimum days between password change set to 1 or more:
# egrep ^[^:]+:[^\!*] /etc/shadow | cut -d: -f1
* 
# chage --list 
Minimum number of days between password change : 1
</t>
  </si>
  <si>
    <t xml:space="preserve">Set the `PASS_MIN_DAYS` parameter to 1 in `/etc/login.defs` :
PASS_MIN_DAYS 1
Modify user parameters for all users with a password set to match:
# chage --mindays 1
</t>
  </si>
  <si>
    <t>SUSE12-152</t>
  </si>
  <si>
    <t xml:space="preserve">Run the following command and verify `PASS_WARN_AGE` is 7 or more:
# grep PASS_WARN_AGE /etc/login.defs
PASS_WARN_AGE 7
Verify all users with a password have their number of days of warning before password expires set to 14 or more:
# egrep ^[^:]+:[^\!*] /etc/shadow | cut -d: -f1
# chage --list 
Number of days of warning before password expires : 14
</t>
  </si>
  <si>
    <t xml:space="preserve">Set the `PASS_WARN_AGE` parameter to 14 in `/etc/login.defs` :
PASS_WARN_AGE 14
Modify user parameters for all users with a password set to match:
# chage --warndays 14
</t>
  </si>
  <si>
    <t>SUSE12-153</t>
  </si>
  <si>
    <t xml:space="preserve">Run the following command and verify `INACTIVE` is 120 or less:
# useradd -D | grep INACTIVE
INACTIVE=30
Verify all users with a password have Password inactive no more than 30 days after password expires:
# egrep ^[^:]+:[^\!*] /etc/shadow | cut -d: -f1
* 
# chage --list 
Password inactive : 
</t>
  </si>
  <si>
    <t xml:space="preserve">Run the following command to set the default password inactivity period to 30 days:
# useradd -D -f 120
Modify user parameters for all users with a password set to match:
# chage --inactive 120
</t>
  </si>
  <si>
    <t>SUSE12-154</t>
  </si>
  <si>
    <t xml:space="preserve">Verify no users with a have Password change date in the future:
# cat /etc/shadow | cut -d: -f1
* 
# chage --list 
Last Change : 
</t>
  </si>
  <si>
    <t>SUSE12-155</t>
  </si>
  <si>
    <t xml:space="preserve">Run the following command and verify `Uid` and `Gid` are both `0/root` and `Access` is `644` :
# stat /etc/passwd
Access: (0644/-rw-r--r--) Uid: ( 0/ root) Gid: ( 0/ root)
</t>
  </si>
  <si>
    <t xml:space="preserve">Run the following command to set permissions on `/etc/passwd` :
# chown root:root /etc/passwd
# chmod 644 /etc/passwd
</t>
  </si>
  <si>
    <t>SUSE12-156</t>
  </si>
  <si>
    <t>SUSE12-157</t>
  </si>
  <si>
    <t xml:space="preserve">Run the following command and verify `Uid` and `Gid` are both `0/root` and `Access` is `644` :
# stat /etc/group
Access: (0644/-rw-r--r--) Uid: ( 0/ root) Gid: ( 0/ root)
</t>
  </si>
  <si>
    <t xml:space="preserve">Run the following command to set permissions on `/etc/group` :
# chown root:root /etc/group
# chmod 644 /etc/group
</t>
  </si>
  <si>
    <t>SUSE12-158</t>
  </si>
  <si>
    <t>The `/etc/gshadow` file is used to store the information about groups that is critical to the security of those accounts, such as the hashed password and other security information.</t>
  </si>
  <si>
    <t>If attackers can gain read access to the `/etc/gshadow` file, they can easily run a password cracking program against the hashed password to break it. Other security information that is stored in the `/etc/gshadow` file (such as group administrators) could also be useful to subvert the group.</t>
  </si>
  <si>
    <t xml:space="preserve">Run the one of the following chown commands as appropriate and the chmod to set permissions on `/etc/gshadow`:
# chown root:root /etc/gshadow
# chown root:shadow /etc/gshadow
# chmod o-rwx,g-rw /etc/gshadow
</t>
  </si>
  <si>
    <t>SUSE12-159</t>
  </si>
  <si>
    <t>The `/etc/passwd-` file contains backup user account information.</t>
  </si>
  <si>
    <t xml:space="preserve">Run the following command and verify `Uid` and `Gid` are both `0/root` and `Access` is `644` or more restrictive:
# stat /etc/passwd-
Access: (0644/-rw-------) Uid: ( 0/ root) Gid: ( 0/ root)
</t>
  </si>
  <si>
    <t>It is critical to ensure that the `/etc/passwd-` file is protected from unauthorized access. Although it is protected by default, the file permissions could be changed either inadvertently or through malicious actions.</t>
  </si>
  <si>
    <t xml:space="preserve">Run the following command to set permissions on `/etc/passwd-` :
# chown root:root /etc/passwd-
# chmod u-x,go-wx /etc/passwd-
</t>
  </si>
  <si>
    <t>SUSE12-160</t>
  </si>
  <si>
    <t xml:space="preserve">Configure Permissions on /etc/group.old </t>
  </si>
  <si>
    <t>The `/etc/shadow-` file is used to store backup information about user accounts that is critical to the security of those accounts, such as the hashed password and other security information.</t>
  </si>
  <si>
    <t xml:space="preserve">File permissions on the file /etc/group- are set to 600 or more restrictive. 
Output contains the following:
-rw------- 1 root root </t>
  </si>
  <si>
    <t>It is critical to ensure that the `/etc/shadow-` file is protected from unauthorized access. Although it is protected by default, the file permissions could be changed either inadvertently or through malicious actions.</t>
  </si>
  <si>
    <t xml:space="preserve">Run the one of the following chown commands as appropriate and the chmod to set permissions on `/etc/shadow-` :
# chown root:root /etc/shadow-
# chown root:shadow /etc/shadow-
# chmod o-rwx,g-rw /etc/shadow-
</t>
  </si>
  <si>
    <t>SUSE12-161</t>
  </si>
  <si>
    <t>The `/etc/group-` file contains a backup list of all the valid groups defined in the system.</t>
  </si>
  <si>
    <t xml:space="preserve">Run the following command and verify `Uid` and `Gid` are both `0/root` and `Access` is `644` or more restrictive:
# stat /etc/group-
Access: (0644/-rw-------) Uid: ( 0/ root) Gid: ( 0/ root)
</t>
  </si>
  <si>
    <t>It is critical to ensure that the `/etc/group-` file is protected from unauthorized access. Although it is protected by default, the file permissions could be changed either inadvertently or through malicious actions.</t>
  </si>
  <si>
    <t xml:space="preserve">Run the following command to set permissions on `/etc/group-` :
# chown root:root /etc/group-
# chmod u-x,go-wx /etc/group-
</t>
  </si>
  <si>
    <t>SUSE12-162</t>
  </si>
  <si>
    <t>SUSE12-163</t>
  </si>
  <si>
    <t>SUSE12-164</t>
  </si>
  <si>
    <t xml:space="preserve">Run the following command to list SUID files:
# df --local -P | awk {'if (NR!=1) print $6'} | xargs -I '{}' find '{}' -xdev -type f -perm -4000
The command above only searches local filesystems, there may still be compromised items on network mounted partitions. The following command can be run manually for individual partitions if needed:
# find 
	 -xdev -type f -perm -4000
</t>
  </si>
  <si>
    <t>6.1.13</t>
  </si>
  <si>
    <t>SUSE12-165</t>
  </si>
  <si>
    <t xml:space="preserve">Run the following command to list SGID files:
# df --local -P | awk {'if (NR!=1) print $6'} | xargs -I '{}' find '{}' -xdev -type f -perm -2000
The command above only searches local filesystems, there may still be compromised items on network mounted partitions. The following command can be run manually for individual partitions if needed:
# find 
	 -xdev -type f -perm -2000
</t>
  </si>
  <si>
    <t>6.1.14</t>
  </si>
  <si>
    <t>SUSE12-166</t>
  </si>
  <si>
    <t>SUSE12-167</t>
  </si>
  <si>
    <t>SUSE12-168</t>
  </si>
  <si>
    <t>SUSE12-169</t>
  </si>
  <si>
    <t>SUSE12-170</t>
  </si>
  <si>
    <t>SUSE12-171</t>
  </si>
  <si>
    <t xml:space="preserve">Run the following script and verify no results are returned:
#!/bin/bash
if [ " `echo $PATH | grep ::` " != "" ]; then
 echo "Empty Directory in PATH (::)"
fi
if [ " `echo $PATH | grep :$` " != "" ]; then
 echo "Trailing : in PATH"
fi
p= `echo $PATH | sed -e 's/::/:/' -e 's/:$//' -e 's/:/ /g'` 
set -- $p
while [ "$1" != "" ]; do
 if [ "$1" = "." ]; then
 echo "PATH contains ."
 shift
 continue
 fi
 if [ -d $1 ]; then
 dirperm= `ls -ldH $1 | cut -f1 -d" "` 
 if [ `echo $dirperm | cut -c6` != "-" ]; then
 echo "Group Write permission set on directory $1"
 fi
 if [ `echo $dirperm | cut -c9` != "-" ]; then
 echo "Other Write permission set on directory $1"
 fi
 dirown= `ls -ldH $1 | awk '{print $3}'` 
 if [ "$dirown" != "root" ] ; then
 echo $1 is not owned by root
 fi
 else
 echo $1 is not a directory
 fi
 shift
done
</t>
  </si>
  <si>
    <t>SUSE12-172</t>
  </si>
  <si>
    <t>SUSE12-173</t>
  </si>
  <si>
    <t>SUSE12-174</t>
  </si>
  <si>
    <t>SUSE12-175</t>
  </si>
  <si>
    <t>SUSE12-176</t>
  </si>
  <si>
    <t>SUSE12-177</t>
  </si>
  <si>
    <t>SUSE12-178</t>
  </si>
  <si>
    <t>SUSE12-179</t>
  </si>
  <si>
    <t>SUSE12-180</t>
  </si>
  <si>
    <t>SUSE12-181</t>
  </si>
  <si>
    <t>SUSE12-182</t>
  </si>
  <si>
    <t>SUSE12-183</t>
  </si>
  <si>
    <t>SUSE12-184</t>
  </si>
  <si>
    <t>SUSE12-185</t>
  </si>
  <si>
    <t>Change Log</t>
  </si>
  <si>
    <t>Version</t>
  </si>
  <si>
    <t>Date</t>
  </si>
  <si>
    <t>Description of Changes</t>
  </si>
  <si>
    <t>Author</t>
  </si>
  <si>
    <t>First Release</t>
  </si>
  <si>
    <t>Booz Allen Hamilton</t>
  </si>
  <si>
    <t>Added baseline Criticality Score and Issue Codes, weighted test cases based on criticality, and updated Results Tab</t>
  </si>
  <si>
    <t>Updated issue codes</t>
  </si>
  <si>
    <t>Updated Issue Codes and Addressed Pub 1075 Release</t>
  </si>
  <si>
    <t>Updated issue code table</t>
  </si>
  <si>
    <t>Added SUSE Linux 12 for audit. Minor content changes.</t>
  </si>
  <si>
    <t>Internal Updates</t>
  </si>
  <si>
    <t>Updated issue code table.</t>
  </si>
  <si>
    <t>Added SUSE Linux 11, Added SUSE Linux 12, and Updated issue code table</t>
  </si>
  <si>
    <t xml:space="preserve">Internal Updates and updated issue code table </t>
  </si>
  <si>
    <t>Appendix</t>
  </si>
  <si>
    <t>SCSEM Sources:</t>
  </si>
  <si>
    <t>This SCSEM was created for the IRS Office of Safeguards based on the following resources.</t>
  </si>
  <si>
    <t>▪ IRS Publication 1075, Tax Information Security Guidelines for Federal, State and Local Agencies (October 2014)</t>
  </si>
  <si>
    <t>▪ NIST SP 800-53 Rev. 4, Recommended Security Controls for Federal Information Systems and Organizations (April 2013)</t>
  </si>
  <si>
    <t>▪ CIS SUSE Linux Enterprise Server 11 Benchmark v1.0.0.pdf</t>
  </si>
  <si>
    <t>▪ CIS SUSE Linux Enterprise 12 Benchmark v2.0.0.pdf</t>
  </si>
  <si>
    <t>Out of Scope Controls - Unselected NIST 800-53 Controls</t>
  </si>
  <si>
    <t>Reason: Not required by Publication 1075.  See Publication 1075 for more details.</t>
  </si>
  <si>
    <t xml:space="preserve">AC-21, AU-13, AU-14, CP-3, CP-8, CP-9, CP-10, IA-8, PE-9, PE-10, PE-11, PE-12, PE-13, PE-14, PE-15, PM-1, PM-3, PM-5, PM-6, </t>
  </si>
  <si>
    <t>PM-7, PM-8, PM-9, PM-10, PM-11, SA-12, SA-13, SA-14, SC-16, SC-20, SC-22, SC-25, SC-26, SC-27, SC-28, SC-29, SC-30, SC-31,</t>
  </si>
  <si>
    <t>SC-33, SC-34, SI-8, SI-13</t>
  </si>
  <si>
    <t>Out of Scope Controls - Policy &amp; Procedural Controls</t>
  </si>
  <si>
    <t>Reason: Tested in the Management, Operational and Technical (MOT) SCSEM</t>
  </si>
  <si>
    <t xml:space="preserve">AC-1, AC-14, AC-18, AC-19, AC-20, AC-22, AT-3, AT-4, AU-1, AU-7, AU-11, CA-1, CA-2, CA-3, CA-5, CA-6, CA-7, CM-1, CM-2, CM-3, CM-4, CM-5, </t>
  </si>
  <si>
    <t xml:space="preserve">CM-6, CM-7, CM-8, CM-9, CP-1, CP-2, CP-4, CP-6, IA-1, IR-3, IR-7, IR-8, MA-1, MA-2, MA-3, MA-4, MA-5, PL-1, PL-2, PL-4, PL-5, PL-6, PM-2, RA-1, </t>
  </si>
  <si>
    <t xml:space="preserve">RA-2, RA-3, RA-5, SA-1, SA-2, SA-3, SA-4, SA-5, SA-6, SA-7, SA-8, SA-10, SA-11, SC-1, SC-5, SC-7, SC-12, SC-15, SC-17, SC-18, SC-19, SC-32, </t>
  </si>
  <si>
    <t>SI-1, SI-4, SI-5, SI-7, SI-9, SI-10, SI-11</t>
  </si>
  <si>
    <t>Out of Scope Controls - Physical Security or Disclosure Controls</t>
  </si>
  <si>
    <t>Reason: Tested in the Safeguard Disclosure Security Evaluation Matrix (SDSEM)</t>
  </si>
  <si>
    <t>AT-1, AT-2, CP-7, IR-1, IR-2, IR-4, IR-5, IR-6, MP-1, MP-2, MP-3, MP-4, MP-5, MP-6, MP-7, PE-1, PE-2, PE-3, PE-4, PE-5, PE-6, PE-7, PE-8, PE-16,</t>
  </si>
  <si>
    <t xml:space="preserve"> PE-17, PE-18, PM-4, PS-1, PS-2, PS-3, PS-4, PS-5, PS-6, PS-7, PS-8, SA-9, SI-12</t>
  </si>
  <si>
    <t>Support Table</t>
  </si>
  <si>
    <t>Service Pack Release</t>
  </si>
  <si>
    <t>FCS Date</t>
  </si>
  <si>
    <t>General Ends</t>
  </si>
  <si>
    <t>SUSE Linux Enterprise Server 11</t>
  </si>
  <si>
    <t>SUSE Linux Enterprise Server 11 SP1</t>
  </si>
  <si>
    <t>SUSE Linux Enterprise Server 11 SP2</t>
  </si>
  <si>
    <t>SUSE Linux Enterprise Server 11 SP3</t>
  </si>
  <si>
    <t>TBD</t>
  </si>
  <si>
    <t>SUSE Product Support:</t>
  </si>
  <si>
    <t>https://www.suse.com/support/policy.html</t>
  </si>
  <si>
    <t>Issue Code</t>
  </si>
  <si>
    <t>HAC1</t>
  </si>
  <si>
    <t>Contractors with unauthorized access to FTI</t>
  </si>
  <si>
    <t>User sessions do not lock after the Publication 1075 required timeframe</t>
  </si>
  <si>
    <t>HAC3</t>
  </si>
  <si>
    <t>Agency processes FTI at a contractor-run consolidated data center</t>
  </si>
  <si>
    <t>HAC4</t>
  </si>
  <si>
    <t>FTI is not labeled and is commingled with non-FTI</t>
  </si>
  <si>
    <t>HAC5</t>
  </si>
  <si>
    <t>FTI is commingled with non-FTI data in the data warehouse</t>
  </si>
  <si>
    <t>HAC6</t>
  </si>
  <si>
    <t>Cannot determine who has access to FTI</t>
  </si>
  <si>
    <t>Account management procedures are not in place</t>
  </si>
  <si>
    <t>HAC8</t>
  </si>
  <si>
    <t>Accounts are not reviewed periodically for proper privileges</t>
  </si>
  <si>
    <t>HAC9</t>
  </si>
  <si>
    <t>Accounts have not been created using user roles</t>
  </si>
  <si>
    <t>Accounts do not expire after the correct period of inactivity</t>
  </si>
  <si>
    <t>HAC100</t>
  </si>
  <si>
    <t>Other</t>
  </si>
  <si>
    <t>User access was not established with concept of least privilege</t>
  </si>
  <si>
    <t>HAC12</t>
  </si>
  <si>
    <t>Separation of duties is not in place</t>
  </si>
  <si>
    <t>Operating system configuration files have incorrect permissions</t>
  </si>
  <si>
    <t>HAC14</t>
  </si>
  <si>
    <t>Warning banner is insufficient</t>
  </si>
  <si>
    <t>User accounts not locked out after 3 unsuccessful login attempts</t>
  </si>
  <si>
    <t>HAC16</t>
  </si>
  <si>
    <t xml:space="preserve">Network device allows telnet connections </t>
  </si>
  <si>
    <t>HAC17</t>
  </si>
  <si>
    <t>Account lockouts do not require administrator action</t>
  </si>
  <si>
    <t>HAC18</t>
  </si>
  <si>
    <t>Network device has modems installed</t>
  </si>
  <si>
    <t>HAC19</t>
  </si>
  <si>
    <t>Out of Band Management is not utilized in all instances</t>
  </si>
  <si>
    <t>Agency duplicates usernames</t>
  </si>
  <si>
    <t>HAC21</t>
  </si>
  <si>
    <t>Agency shares administrative account inappropriately</t>
  </si>
  <si>
    <t>HAC22</t>
  </si>
  <si>
    <t>Administrators do not use su or sudo command to access root privileges</t>
  </si>
  <si>
    <t>HAC23</t>
  </si>
  <si>
    <t>Unauthorized disclosure to other agencies</t>
  </si>
  <si>
    <t>HAC24</t>
  </si>
  <si>
    <t>User roles do not exist within the data warehouse environment</t>
  </si>
  <si>
    <t>HAC25</t>
  </si>
  <si>
    <t>Agency employees with inappropriate access to FTI</t>
  </si>
  <si>
    <t>HAC26</t>
  </si>
  <si>
    <t>Inappropriate access to FTI from mobile devices</t>
  </si>
  <si>
    <t>HAC27</t>
  </si>
  <si>
    <t>Default accounts have not been disabled or renamed</t>
  </si>
  <si>
    <t>HAC28</t>
  </si>
  <si>
    <t>Database trace files are not properly protected</t>
  </si>
  <si>
    <t>Access to system functionality without identification and authentication</t>
  </si>
  <si>
    <t>HAC30</t>
  </si>
  <si>
    <t>RACF access controls not properly implemented</t>
  </si>
  <si>
    <t>HAC31</t>
  </si>
  <si>
    <t>The database public users has improper access to data and/or resources</t>
  </si>
  <si>
    <t>HAC32</t>
  </si>
  <si>
    <t>Mainframe access control function does not control access to FTI data</t>
  </si>
  <si>
    <t>HAC33</t>
  </si>
  <si>
    <t>FTI is accessible to third parties</t>
  </si>
  <si>
    <t>HAC34</t>
  </si>
  <si>
    <t>Improper access to DBMS by non-DBAs</t>
  </si>
  <si>
    <t>HAC35</t>
  </si>
  <si>
    <t>Inappropriate public access to FTI</t>
  </si>
  <si>
    <t>HAC36</t>
  </si>
  <si>
    <t>Agency allows FTI access from unsecured wireless network</t>
  </si>
  <si>
    <t>HAC37</t>
  </si>
  <si>
    <t>Account management procedures are not implemented</t>
  </si>
  <si>
    <t>Warning banner does not exist</t>
  </si>
  <si>
    <t>HAC39</t>
  </si>
  <si>
    <t>Access to wireless network exceeds acceptable range</t>
  </si>
  <si>
    <t>HAC40</t>
  </si>
  <si>
    <t>The system does not effectively utilize whitelists or ACLs</t>
  </si>
  <si>
    <t>HAC41</t>
  </si>
  <si>
    <t>Accounts are not removed or suspended when no longer necessary</t>
  </si>
  <si>
    <t>HAC42</t>
  </si>
  <si>
    <t>System configuration files are not stored securely</t>
  </si>
  <si>
    <t>HAC43</t>
  </si>
  <si>
    <t>Management sessions are not properly restricted by ACL</t>
  </si>
  <si>
    <t>HAC44</t>
  </si>
  <si>
    <t>System does not have a manual log off feature</t>
  </si>
  <si>
    <t>HAC45</t>
  </si>
  <si>
    <t>Split tunneling is enabled</t>
  </si>
  <si>
    <t>HAC46</t>
  </si>
  <si>
    <t>Access to mainframe product libraries is not adequately controlled</t>
  </si>
  <si>
    <t>HAC47</t>
  </si>
  <si>
    <t xml:space="preserve">Files containing authentication information are not adequately protected </t>
  </si>
  <si>
    <t>HAC48</t>
  </si>
  <si>
    <t>Usernames are not archived and may be re-issued to different users</t>
  </si>
  <si>
    <t>HAC49</t>
  </si>
  <si>
    <t>Use of emergency userIDs is not properly controlled</t>
  </si>
  <si>
    <t>HAC50</t>
  </si>
  <si>
    <t xml:space="preserve">Print spoolers do not adequately restrict jobs </t>
  </si>
  <si>
    <t>HAC51</t>
  </si>
  <si>
    <t xml:space="preserve">Unauthorized access to FTI </t>
  </si>
  <si>
    <t>HAC52</t>
  </si>
  <si>
    <t>Wireless usage policies are not sufficient</t>
  </si>
  <si>
    <t>HAC53</t>
  </si>
  <si>
    <t>Mobile device policies are not sufficient</t>
  </si>
  <si>
    <t>HAC54</t>
  </si>
  <si>
    <t>FTI is not properly labeled in the cloud environment</t>
  </si>
  <si>
    <t>HAC55</t>
  </si>
  <si>
    <t>FTI is not properly isolated in the cloud environment</t>
  </si>
  <si>
    <t>HAC56</t>
  </si>
  <si>
    <t>Mobile device does not wipe after the required threshold of passcode failures</t>
  </si>
  <si>
    <t>HAC57</t>
  </si>
  <si>
    <t>Mobile devices policies governing access to FTI are not sufficient</t>
  </si>
  <si>
    <t>HAC58</t>
  </si>
  <si>
    <t xml:space="preserve">Access control parameter thresholds are reset </t>
  </si>
  <si>
    <t>HAC59</t>
  </si>
  <si>
    <t>The guest account has improper access to data and/or resources</t>
  </si>
  <si>
    <t>HAC60</t>
  </si>
  <si>
    <t xml:space="preserve">Agency does not centrally manage access to third party environments </t>
  </si>
  <si>
    <t>HAC61</t>
  </si>
  <si>
    <t>User rights and permissions are not adequately configured</t>
  </si>
  <si>
    <t>HAC62</t>
  </si>
  <si>
    <t>Host-based firewall is not configured according to industry standard best practice</t>
  </si>
  <si>
    <t>HAC63</t>
  </si>
  <si>
    <t>Security profiles have not been established</t>
  </si>
  <si>
    <t>HAC64</t>
  </si>
  <si>
    <t>Multi-factor authentication is not required for internal privileged and non-privileged access</t>
  </si>
  <si>
    <t>HAC65</t>
  </si>
  <si>
    <t>Multi-factor authentication is not required for internal privileged access</t>
  </si>
  <si>
    <t>HAC66</t>
  </si>
  <si>
    <t>Multi-factor authentication is not required for internal non-privileged access</t>
  </si>
  <si>
    <t>HAT1</t>
  </si>
  <si>
    <t>Agency does not train employees with FTI access</t>
  </si>
  <si>
    <t>HAT100</t>
  </si>
  <si>
    <t>HAT2</t>
  </si>
  <si>
    <t>Agency does not train contractors with FTI access</t>
  </si>
  <si>
    <t>HAT3</t>
  </si>
  <si>
    <t>Agency does not maintain training records</t>
  </si>
  <si>
    <t>HAT4</t>
  </si>
  <si>
    <t>Agency does not provide security-specific training</t>
  </si>
  <si>
    <t>HIA1</t>
  </si>
  <si>
    <t>Adequate device identification and authentication is not employed</t>
  </si>
  <si>
    <t>HIA2</t>
  </si>
  <si>
    <t>Standardized naming convention is not enforced</t>
  </si>
  <si>
    <t>HIA3</t>
  </si>
  <si>
    <t>Authentication server is not used for end user authentication</t>
  </si>
  <si>
    <t>HIA4</t>
  </si>
  <si>
    <t>Authentication server is not used for device administration</t>
  </si>
  <si>
    <t>HIA5</t>
  </si>
  <si>
    <t>System does not properly control authentication process</t>
  </si>
  <si>
    <t>HAU1</t>
  </si>
  <si>
    <t>No auditing is being performed at the agency</t>
  </si>
  <si>
    <t>HAU2</t>
  </si>
  <si>
    <t>No auditing is being performed on the system</t>
  </si>
  <si>
    <t>Audit logs are not being reviewed</t>
  </si>
  <si>
    <t>HAU4</t>
  </si>
  <si>
    <t>System does not audit failed attempts to gain access</t>
  </si>
  <si>
    <t>HAU5</t>
  </si>
  <si>
    <t>Auditing is not performed on all data tables containing FTI</t>
  </si>
  <si>
    <t>HAU6</t>
  </si>
  <si>
    <t>System does not audit changes to access control settings</t>
  </si>
  <si>
    <t>Audit records are not retained per Pub 1075</t>
  </si>
  <si>
    <t>Logs are not maintained on a centralized log server</t>
  </si>
  <si>
    <t>No log reduction system exists</t>
  </si>
  <si>
    <t>Audit logs are not properly protected</t>
  </si>
  <si>
    <t>HAU100</t>
  </si>
  <si>
    <t>NTP is not properly implemented</t>
  </si>
  <si>
    <t>HAU12</t>
  </si>
  <si>
    <t>Audit records are not timestamped</t>
  </si>
  <si>
    <t>HAU13</t>
  </si>
  <si>
    <t>Audit records are not archived during VM rollback</t>
  </si>
  <si>
    <t>Remote access is not logged</t>
  </si>
  <si>
    <t>HAU15</t>
  </si>
  <si>
    <t>Verbose logging is not being performed on perimeter devices</t>
  </si>
  <si>
    <t>HAU16</t>
  </si>
  <si>
    <t>A centralized automated audit log analysis solution is not implemented</t>
  </si>
  <si>
    <t>Audit logs do not capture sufficient auditable events</t>
  </si>
  <si>
    <t>HAU18</t>
  </si>
  <si>
    <t>Audit logs are reviewed, but not per Pub 1075 requirements</t>
  </si>
  <si>
    <t>HAU19</t>
  </si>
  <si>
    <t>Audit log anomalies or findings are not reported and tracked</t>
  </si>
  <si>
    <t>HAU20</t>
  </si>
  <si>
    <t>Audit log data not sent from a consistently identified source</t>
  </si>
  <si>
    <t>HAU21</t>
  </si>
  <si>
    <t xml:space="preserve">System does not audit all attempts to gain access </t>
  </si>
  <si>
    <t>HAU22</t>
  </si>
  <si>
    <t>Content of audit records is not sufficient</t>
  </si>
  <si>
    <t>HAU23</t>
  </si>
  <si>
    <t>Audit storage capacity threshold has not been defined</t>
  </si>
  <si>
    <t>HAU24</t>
  </si>
  <si>
    <t>Administrators are not notified when audit storage threshold is reached</t>
  </si>
  <si>
    <t>HAU25</t>
  </si>
  <si>
    <t>Audit processing failures are not properly reported and responded to</t>
  </si>
  <si>
    <t>HAU26</t>
  </si>
  <si>
    <t xml:space="preserve">System/service provider is not held accountable to protect and share audit records with the agency </t>
  </si>
  <si>
    <t>HAU27</t>
  </si>
  <si>
    <t>Audit trail does not include access to FTI in pre-production</t>
  </si>
  <si>
    <t>HCA1</t>
  </si>
  <si>
    <t>Systems are not formally certified by management to process FTI</t>
  </si>
  <si>
    <t>HCA100</t>
  </si>
  <si>
    <t>HCA2</t>
  </si>
  <si>
    <t>Undocumented system interconnections exist</t>
  </si>
  <si>
    <t>HCA3</t>
  </si>
  <si>
    <t>Agency does not conduct routine assessments of security controls</t>
  </si>
  <si>
    <t>HCA4</t>
  </si>
  <si>
    <t>No third party verification of security assessments</t>
  </si>
  <si>
    <t>HCA5</t>
  </si>
  <si>
    <t>POA&amp;Ms are not used to track and mitigate potential weaknesses</t>
  </si>
  <si>
    <t>HCA6</t>
  </si>
  <si>
    <t>The agency's SSR does not address the current FTI environment</t>
  </si>
  <si>
    <t>HCA7</t>
  </si>
  <si>
    <t>SSR is not current with Pub 1075 reporting requirements</t>
  </si>
  <si>
    <t>HCA8</t>
  </si>
  <si>
    <t>Rules of behavior does not exist</t>
  </si>
  <si>
    <t>HCA9</t>
  </si>
  <si>
    <t>Rules of behavior is not sufficient</t>
  </si>
  <si>
    <t>HCA10</t>
  </si>
  <si>
    <t>Assessment results are not shared with designated agency officials</t>
  </si>
  <si>
    <t>HCA11</t>
  </si>
  <si>
    <t>Interconnection Security Agreements are not sufficient</t>
  </si>
  <si>
    <t>HCA12</t>
  </si>
  <si>
    <t>POA&amp;Ms are not reviewed in accordance with Pub 1075</t>
  </si>
  <si>
    <t>HCA13</t>
  </si>
  <si>
    <t xml:space="preserve">System authorizations are not updated in accordance with Pub 1075 </t>
  </si>
  <si>
    <t>HCA14</t>
  </si>
  <si>
    <t>A continuous monitoring program has not been established</t>
  </si>
  <si>
    <t>HCA15</t>
  </si>
  <si>
    <t xml:space="preserve">The continuous monitoring program is not sufficient </t>
  </si>
  <si>
    <t>HCM1</t>
  </si>
  <si>
    <t>Information system baseline is insufficient</t>
  </si>
  <si>
    <t>System has unneeded functionality installed</t>
  </si>
  <si>
    <t>HCM100</t>
  </si>
  <si>
    <t>HCM11</t>
  </si>
  <si>
    <t>SNMP is not implemented correctly</t>
  </si>
  <si>
    <t>HCM12</t>
  </si>
  <si>
    <t>Offline system configurations are not kept up-to-date</t>
  </si>
  <si>
    <t>HCM13</t>
  </si>
  <si>
    <t>System component inventories do not exist</t>
  </si>
  <si>
    <t>HCM14</t>
  </si>
  <si>
    <t>System component inventories are outdated</t>
  </si>
  <si>
    <t>HCM15</t>
  </si>
  <si>
    <t>Hardware asset inventory is not sufficient</t>
  </si>
  <si>
    <t>HCM16</t>
  </si>
  <si>
    <t>Software asset inventory is not sufficient</t>
  </si>
  <si>
    <t>HCM17</t>
  </si>
  <si>
    <t>Hardware asset inventory does not exist</t>
  </si>
  <si>
    <t>HCM18</t>
  </si>
  <si>
    <t>Software asset inventory does not exist</t>
  </si>
  <si>
    <t>HCM19</t>
  </si>
  <si>
    <t xml:space="preserve">Firewall rules are not reviewed or removed when no longer necessary </t>
  </si>
  <si>
    <t>HCM2</t>
  </si>
  <si>
    <t>FTI is not properly labeled on-screen</t>
  </si>
  <si>
    <t>HCM20</t>
  </si>
  <si>
    <t>Application interfaces are not separated from management functionality</t>
  </si>
  <si>
    <t>HCM21</t>
  </si>
  <si>
    <t>Permitted services have not been documented and approved</t>
  </si>
  <si>
    <t>HCM22</t>
  </si>
  <si>
    <t>Application code is not adequately separated from data sets</t>
  </si>
  <si>
    <t>HCM23</t>
  </si>
  <si>
    <t>System is not monitored for changes from baseline</t>
  </si>
  <si>
    <t>HCM24</t>
  </si>
  <si>
    <t>Agency network diagram is not complete</t>
  </si>
  <si>
    <t>HCM25</t>
  </si>
  <si>
    <t>Zoning has not been configured appropriately</t>
  </si>
  <si>
    <t>HCM26</t>
  </si>
  <si>
    <t>Static IP addresses are not used when needed</t>
  </si>
  <si>
    <t>HCM27</t>
  </si>
  <si>
    <t xml:space="preserve">Information system baseline does not exist </t>
  </si>
  <si>
    <t>HCM28</t>
  </si>
  <si>
    <t>Boundary devices are not scanned for open ports and services</t>
  </si>
  <si>
    <t>HCM29</t>
  </si>
  <si>
    <t>Application architecture does not properly separate user interface from data repository</t>
  </si>
  <si>
    <t>HCM3</t>
  </si>
  <si>
    <t>Operating system does not have vendor support</t>
  </si>
  <si>
    <t>HCM30</t>
  </si>
  <si>
    <t xml:space="preserve">System reset function leaves device in unsecure state </t>
  </si>
  <si>
    <t>HCM31</t>
  </si>
  <si>
    <t>Default SSID has not been changed</t>
  </si>
  <si>
    <t>HCM32</t>
  </si>
  <si>
    <t>The device is inappropriately used to serve multiple functions</t>
  </si>
  <si>
    <t>HCM33</t>
  </si>
  <si>
    <t>Significant changes are not reviewed for security impacts before being implemented</t>
  </si>
  <si>
    <t>HCM34</t>
  </si>
  <si>
    <t>Agency does not control significant changes to systems via an approval process</t>
  </si>
  <si>
    <t>HCM35</t>
  </si>
  <si>
    <t>Services are not configured to use the default/standard ports</t>
  </si>
  <si>
    <t>HCM36</t>
  </si>
  <si>
    <t xml:space="preserve">The required benchmark has not been applied </t>
  </si>
  <si>
    <t>HCM37</t>
  </si>
  <si>
    <t xml:space="preserve">Configuration settings and benchmarks have not been defined </t>
  </si>
  <si>
    <t>HCM38</t>
  </si>
  <si>
    <t>Agency does not adequately govern or control software usage</t>
  </si>
  <si>
    <t>HCM39</t>
  </si>
  <si>
    <t xml:space="preserve">RACF security settings are not properly configured </t>
  </si>
  <si>
    <t>HCM4</t>
  </si>
  <si>
    <t>Routine operational changes are not reviewed for security impacts before being implemented</t>
  </si>
  <si>
    <t>HCM40</t>
  </si>
  <si>
    <t>ACF security settings are not properly configured</t>
  </si>
  <si>
    <t>HCM41</t>
  </si>
  <si>
    <t>Top Secret security settings are not properly configured</t>
  </si>
  <si>
    <t>HCM42</t>
  </si>
  <si>
    <t>UNISYS security settings are not properly configured</t>
  </si>
  <si>
    <t>HCM43</t>
  </si>
  <si>
    <t>IBMi security settings are not properly configured</t>
  </si>
  <si>
    <t>HCM44</t>
  </si>
  <si>
    <t>Agency does not properly test changes prior to implementation</t>
  </si>
  <si>
    <t>HCM45</t>
  </si>
  <si>
    <t>System configuration provides additional attack surface</t>
  </si>
  <si>
    <t>HCM46</t>
  </si>
  <si>
    <t>Agency does not centrally manage mobile device configuration</t>
  </si>
  <si>
    <t>HCM47</t>
  </si>
  <si>
    <t>System error messages display system configuration information</t>
  </si>
  <si>
    <t>HCM48</t>
  </si>
  <si>
    <t>Low-risk operating system settings are not configured securely</t>
  </si>
  <si>
    <t>HCM5</t>
  </si>
  <si>
    <t>Web portal with FTI does not have three-tier architecture</t>
  </si>
  <si>
    <t>HCM6</t>
  </si>
  <si>
    <t>Agency does not control routine operational changes to systems via an approval process</t>
  </si>
  <si>
    <t>HCM7</t>
  </si>
  <si>
    <t>Configuration management procedures do not exist</t>
  </si>
  <si>
    <t>HCM8</t>
  </si>
  <si>
    <t>The ability to make changes is not properly limited</t>
  </si>
  <si>
    <t>Systems are not deployed using the concept of least privilege</t>
  </si>
  <si>
    <t>HCP1</t>
  </si>
  <si>
    <t>No contingency plan exists for FTI data</t>
  </si>
  <si>
    <t>HCP100</t>
  </si>
  <si>
    <t>HCP2</t>
  </si>
  <si>
    <t>Contingency plans are not tested annually</t>
  </si>
  <si>
    <t>HCP3</t>
  </si>
  <si>
    <t>Contingency plan does not exist for consolidated data center</t>
  </si>
  <si>
    <t>HCP4</t>
  </si>
  <si>
    <t>FTI is not encrypted in transit to the DR site</t>
  </si>
  <si>
    <t>HCP5</t>
  </si>
  <si>
    <t>Backup data is not adequately protected</t>
  </si>
  <si>
    <t>HCP6</t>
  </si>
  <si>
    <t>Contingency plan is not updated annually</t>
  </si>
  <si>
    <t>HCP7</t>
  </si>
  <si>
    <t>Contingency plan is not sufficient</t>
  </si>
  <si>
    <t>HCP8</t>
  </si>
  <si>
    <t>Contingency training is not conducted</t>
  </si>
  <si>
    <t>HCP9</t>
  </si>
  <si>
    <t xml:space="preserve">Contingency training is not sufficient </t>
  </si>
  <si>
    <t>HCP10</t>
  </si>
  <si>
    <t>Backup data is located on production systems</t>
  </si>
  <si>
    <t>HIR1</t>
  </si>
  <si>
    <t>Incident response program does not exist</t>
  </si>
  <si>
    <t>HIR100</t>
  </si>
  <si>
    <t>HIR2</t>
  </si>
  <si>
    <t>Incident response plan is not sufficient</t>
  </si>
  <si>
    <t>HIR3</t>
  </si>
  <si>
    <t>Agency does not perform incident response exercises in accordance with Pub 1075</t>
  </si>
  <si>
    <t>HIR4</t>
  </si>
  <si>
    <t>Agency does not provide support resource for assistance in handling and reporting security incidents</t>
  </si>
  <si>
    <t>HIR5</t>
  </si>
  <si>
    <t>Incident response plan does not exist</t>
  </si>
  <si>
    <t>HMA1</t>
  </si>
  <si>
    <t>External maintenance providers not escorted in the data center</t>
  </si>
  <si>
    <t>HMA100</t>
  </si>
  <si>
    <t>HMA2</t>
  </si>
  <si>
    <t>Maintenance not restricted to local access</t>
  </si>
  <si>
    <t>HMA3</t>
  </si>
  <si>
    <t>Maintenance tools are not approved / controlled</t>
  </si>
  <si>
    <t>HMA4</t>
  </si>
  <si>
    <t>Maintenance records are not sufficient</t>
  </si>
  <si>
    <t>HMA5</t>
  </si>
  <si>
    <t>Non local maintenance is not implemented securely</t>
  </si>
  <si>
    <t>HMT1</t>
  </si>
  <si>
    <t>Risk Assessment controls are not implemented properly</t>
  </si>
  <si>
    <t>HMT2</t>
  </si>
  <si>
    <t>Planning controls are not implemented properly</t>
  </si>
  <si>
    <t>HMT3</t>
  </si>
  <si>
    <t>Program management controls are not implemented properly</t>
  </si>
  <si>
    <t>HMT4</t>
  </si>
  <si>
    <t>System acquisition controls are not implemented properly</t>
  </si>
  <si>
    <t>HMT5</t>
  </si>
  <si>
    <t>SA&amp;A controls are not implemented properly</t>
  </si>
  <si>
    <t>HMT6</t>
  </si>
  <si>
    <t>Contingency planning controls are not implemented properly</t>
  </si>
  <si>
    <t>HMT7</t>
  </si>
  <si>
    <t>Configuration management controls are not implemented properly</t>
  </si>
  <si>
    <t>HMT8</t>
  </si>
  <si>
    <t>Maintenance controls are not implemented properly</t>
  </si>
  <si>
    <t>HMT9</t>
  </si>
  <si>
    <t>System and information integrity controls are not implemented properly</t>
  </si>
  <si>
    <t>HMT10</t>
  </si>
  <si>
    <t>Incident response controls are not implemented properly</t>
  </si>
  <si>
    <t>HMT100</t>
  </si>
  <si>
    <t>HMT11</t>
  </si>
  <si>
    <t>Awareness and training controls are not implemented properly</t>
  </si>
  <si>
    <t>HMT12</t>
  </si>
  <si>
    <t>Identification and authentication controls are not implemented properly</t>
  </si>
  <si>
    <t>HMT13</t>
  </si>
  <si>
    <t>Access controls are not implemented properly</t>
  </si>
  <si>
    <t>HMT14</t>
  </si>
  <si>
    <t>Audit and accountability are not implemented properly</t>
  </si>
  <si>
    <t>HMT15</t>
  </si>
  <si>
    <t>System and communications protection controls are not implemented properly</t>
  </si>
  <si>
    <t>HMT16</t>
  </si>
  <si>
    <t>Documentation does not exist</t>
  </si>
  <si>
    <t>HMT17</t>
  </si>
  <si>
    <t>Documentation is sufficient but outdated</t>
  </si>
  <si>
    <t>HMT18</t>
  </si>
  <si>
    <t>Documentation exists but is not sufficient</t>
  </si>
  <si>
    <t>HMT19</t>
  </si>
  <si>
    <t>Management Operational and Technical controls are not implemented properly</t>
  </si>
  <si>
    <t>No password is required to access an FTI system</t>
  </si>
  <si>
    <t>Password does not expire timely</t>
  </si>
  <si>
    <t>Minimum password length is too short</t>
  </si>
  <si>
    <t>Minimum password age does not exist</t>
  </si>
  <si>
    <t>HPW5</t>
  </si>
  <si>
    <t>Passwords are generated and distributed automatically</t>
  </si>
  <si>
    <t>Password history is insufficient</t>
  </si>
  <si>
    <t>Password change notification is not sufficient</t>
  </si>
  <si>
    <t>HPW8</t>
  </si>
  <si>
    <t>Passwords are displayed on screen when entered</t>
  </si>
  <si>
    <t>HPW9</t>
  </si>
  <si>
    <t>Password management processes are not documented</t>
  </si>
  <si>
    <t>HPW10</t>
  </si>
  <si>
    <t>Passwords are allowed to be stored</t>
  </si>
  <si>
    <t>HPW100</t>
  </si>
  <si>
    <t>Password transmission does not use strong cryptography</t>
  </si>
  <si>
    <t>HPW12</t>
  </si>
  <si>
    <t>Passwords do not meet complexity requirements</t>
  </si>
  <si>
    <t>HPW13</t>
  </si>
  <si>
    <t>Enabled secret passwords are not implemented correctly</t>
  </si>
  <si>
    <t>HPW14</t>
  </si>
  <si>
    <t>Authenticator feedback is labeled inappropriately</t>
  </si>
  <si>
    <t>HPW15</t>
  </si>
  <si>
    <t>Passwords are shared inappropriately</t>
  </si>
  <si>
    <t>HPW16</t>
  </si>
  <si>
    <t>Swipe-based passwords are allowed on mobile devices</t>
  </si>
  <si>
    <t>HPW17</t>
  </si>
  <si>
    <t>Default passwords have not been changed</t>
  </si>
  <si>
    <t>HPW18</t>
  </si>
  <si>
    <t xml:space="preserve">No password is required to remotely access an FTI system </t>
  </si>
  <si>
    <t>HPW19</t>
  </si>
  <si>
    <t>More than one Publication 1075 password requirement is not met</t>
  </si>
  <si>
    <t>HPW20</t>
  </si>
  <si>
    <t>User is not required to change password upon first use</t>
  </si>
  <si>
    <t>HPW21</t>
  </si>
  <si>
    <t>Passwords are allowed to be stored unencrypted in config files</t>
  </si>
  <si>
    <t>HPW22</t>
  </si>
  <si>
    <t>Administrators cannot override minimum password age for users, when required</t>
  </si>
  <si>
    <t>HPW23</t>
  </si>
  <si>
    <t>Passwords cannot be changed by users</t>
  </si>
  <si>
    <t>HRA1</t>
  </si>
  <si>
    <t>Risk assessments are not performed</t>
  </si>
  <si>
    <t>HRA100</t>
  </si>
  <si>
    <t>HRA2</t>
  </si>
  <si>
    <t>Vulnerability assessments are not performed</t>
  </si>
  <si>
    <t>HRA3</t>
  </si>
  <si>
    <t>Vulnerability assessments do not generate corrective action plans</t>
  </si>
  <si>
    <t>HRA4</t>
  </si>
  <si>
    <t>Vulnerability assessments are not performed as frequently as required per Publication 1075</t>
  </si>
  <si>
    <t>HRA5</t>
  </si>
  <si>
    <t>Vulnerabilities are not remediated in a timely manner</t>
  </si>
  <si>
    <t>HRA6</t>
  </si>
  <si>
    <t>Scope of vulnerability scanning is not sufficient</t>
  </si>
  <si>
    <t>HRA7</t>
  </si>
  <si>
    <t>Risk assessments are performed but not in accordance with Pub 1075 parameters</t>
  </si>
  <si>
    <t>HRA8</t>
  </si>
  <si>
    <t>Penetration test results are not included in agency POA&amp;Ms</t>
  </si>
  <si>
    <t>HRA9</t>
  </si>
  <si>
    <t>Application source code is not assessed for static vulnerabilities</t>
  </si>
  <si>
    <t>HRM1</t>
  </si>
  <si>
    <t>Multi-factor authentication is not required for external or remote access</t>
  </si>
  <si>
    <t>HRM10</t>
  </si>
  <si>
    <t>Client side cache cleaning utility has not been implemented</t>
  </si>
  <si>
    <t>HRM100</t>
  </si>
  <si>
    <t>HRM11</t>
  </si>
  <si>
    <t>Site to site connection does not terminate outside the firewall</t>
  </si>
  <si>
    <t>HRM12</t>
  </si>
  <si>
    <t>An FTI system is directly routable to the internet via unencrypted protocols</t>
  </si>
  <si>
    <t>HRM13</t>
  </si>
  <si>
    <t xml:space="preserve">The agency does not blacklist known malicious IPs </t>
  </si>
  <si>
    <t>HRM14</t>
  </si>
  <si>
    <t>The agency does not update blacklists of known malicious IPs</t>
  </si>
  <si>
    <t>HRM15</t>
  </si>
  <si>
    <t xml:space="preserve">Multi-factor authentication is not enforced for local device management </t>
  </si>
  <si>
    <t>HRM16</t>
  </si>
  <si>
    <t>VPN access points have not been limited</t>
  </si>
  <si>
    <t>HRM17</t>
  </si>
  <si>
    <t>SSH is not implemented correctly for device management</t>
  </si>
  <si>
    <t>HRM18</t>
  </si>
  <si>
    <t>Remote access policies are not sufficient</t>
  </si>
  <si>
    <t>HRM19</t>
  </si>
  <si>
    <t>Agency cannot remotely wipe lost mobile device</t>
  </si>
  <si>
    <t>HRM2</t>
  </si>
  <si>
    <t>Multi-factor authentication is not required to access FTI via personal devices</t>
  </si>
  <si>
    <t>HRM20</t>
  </si>
  <si>
    <t>Multi-factor authentication is not properly configured for external or remote access</t>
  </si>
  <si>
    <t>HRM3</t>
  </si>
  <si>
    <t>FTI access from personal devices</t>
  </si>
  <si>
    <t>HRM4</t>
  </si>
  <si>
    <t>FTI access from offshore</t>
  </si>
  <si>
    <t>HRM5</t>
  </si>
  <si>
    <t>User sessions do not terminate after the Publication 1075 period of inactivity</t>
  </si>
  <si>
    <t>HRM6</t>
  </si>
  <si>
    <t>The mainframe is directly routable to the internet via Port 23</t>
  </si>
  <si>
    <t>HRM7</t>
  </si>
  <si>
    <t>The agency does not adequately control remote access to its systems</t>
  </si>
  <si>
    <t>Direct root access is enabled on the system</t>
  </si>
  <si>
    <t>HRM9</t>
  </si>
  <si>
    <t>VPN technology does not perform host checking</t>
  </si>
  <si>
    <t>HSA1</t>
  </si>
  <si>
    <t>Live FTI data is used in test environments without approval</t>
  </si>
  <si>
    <t>HSA100</t>
  </si>
  <si>
    <t>HSA2</t>
  </si>
  <si>
    <t>Usage restrictions to open source software are not in place</t>
  </si>
  <si>
    <t>HSA3</t>
  </si>
  <si>
    <t>No agreement exists with 3rd party provider to host FTI</t>
  </si>
  <si>
    <t>HSA4</t>
  </si>
  <si>
    <t>Software installation rights are not limited to the technical staff</t>
  </si>
  <si>
    <t>HSA5</t>
  </si>
  <si>
    <t>Configuration changes are not controlled during all phases of the SDLC</t>
  </si>
  <si>
    <t>HSA6</t>
  </si>
  <si>
    <t>Security test and evaluations are not performed during system development</t>
  </si>
  <si>
    <t>HSA7</t>
  </si>
  <si>
    <t>The external facing system is no longer supported by the vendor</t>
  </si>
  <si>
    <t>HSA8</t>
  </si>
  <si>
    <t>The internally hosted operating system's major release is no longer supported by the vendor</t>
  </si>
  <si>
    <t>HSA9</t>
  </si>
  <si>
    <t>The internally hosted operating system's minor release is no longer supported by the vendor</t>
  </si>
  <si>
    <t>HSA10</t>
  </si>
  <si>
    <t>The internally hosted software's major release is no longer supported by the vendor</t>
  </si>
  <si>
    <t>HSA11</t>
  </si>
  <si>
    <t>The internally hosted software's minor release is no longer supported by the vendor</t>
  </si>
  <si>
    <t>HSA12</t>
  </si>
  <si>
    <t>Internal networking devices are no longer supported by the vendor</t>
  </si>
  <si>
    <t>HSA13</t>
  </si>
  <si>
    <t>IT security is not part of capital planning and the investment control process</t>
  </si>
  <si>
    <t>HSA14</t>
  </si>
  <si>
    <t xml:space="preserve">FTI systems are not included in a SDLC </t>
  </si>
  <si>
    <t>HSA15</t>
  </si>
  <si>
    <t>FTI contracts do not contain all security requirements</t>
  </si>
  <si>
    <t>HSA16</t>
  </si>
  <si>
    <t>Documentation is not properly protected</t>
  </si>
  <si>
    <t>HSA17</t>
  </si>
  <si>
    <t>Security is not a consideration in system design or upgrade</t>
  </si>
  <si>
    <t>HSA18</t>
  </si>
  <si>
    <t>Cloud vendor is not FedRAMP certified</t>
  </si>
  <si>
    <t>HSC1</t>
  </si>
  <si>
    <t>FTI is not encrypted in transit</t>
  </si>
  <si>
    <t>HSC2</t>
  </si>
  <si>
    <t>FTI is emailed outside of the agency</t>
  </si>
  <si>
    <t>HSC3</t>
  </si>
  <si>
    <t>FTI is emailed incorrectly inside the agency</t>
  </si>
  <si>
    <t>HSC4</t>
  </si>
  <si>
    <t>VOIP system not implemented correctly</t>
  </si>
  <si>
    <t>HSC5</t>
  </si>
  <si>
    <t>No DMZ exists for the network</t>
  </si>
  <si>
    <t>HSC6</t>
  </si>
  <si>
    <t>Not all connections to FTI systems are monitored</t>
  </si>
  <si>
    <t>HSC7</t>
  </si>
  <si>
    <t>NAT is not implemented for internal IP addresses</t>
  </si>
  <si>
    <t>HSC8</t>
  </si>
  <si>
    <t>Network architecture is flat</t>
  </si>
  <si>
    <t>HSC9</t>
  </si>
  <si>
    <t>Database listener is not properly configured</t>
  </si>
  <si>
    <t>HSC10</t>
  </si>
  <si>
    <t>FTI is not properly deleted / destroyed</t>
  </si>
  <si>
    <t>HSC100</t>
  </si>
  <si>
    <t>HSC11</t>
  </si>
  <si>
    <t>No backup plan exists to remove failed data loads in the data warehouse</t>
  </si>
  <si>
    <t>HSC12</t>
  </si>
  <si>
    <t>Original FTI extracts are not protected after ETL process</t>
  </si>
  <si>
    <t>HSC13</t>
  </si>
  <si>
    <t>FTI is transmitted incorrectly using an MFD</t>
  </si>
  <si>
    <t>HSC14</t>
  </si>
  <si>
    <t>VM to VM communication exists using VMCI</t>
  </si>
  <si>
    <t>HSC15</t>
  </si>
  <si>
    <t>Encryption capabilities do not meet FIPS 140-2 requirements</t>
  </si>
  <si>
    <t>System does not meet common criteria requirements</t>
  </si>
  <si>
    <t>Denial of Service protection settings are not configured</t>
  </si>
  <si>
    <t>HSC18</t>
  </si>
  <si>
    <t>System communication authenticity is not guaranteed</t>
  </si>
  <si>
    <t>HSC19</t>
  </si>
  <si>
    <t>Network perimeter devices do not properly restrict traffic</t>
  </si>
  <si>
    <t>HSC20</t>
  </si>
  <si>
    <t>Publicly available systems contain FTI</t>
  </si>
  <si>
    <t>HSC21</t>
  </si>
  <si>
    <t>Number of logon sessions are not managed appropriately</t>
  </si>
  <si>
    <t>HSC22</t>
  </si>
  <si>
    <t>VPN termination point is not sufficient</t>
  </si>
  <si>
    <t>HSC23</t>
  </si>
  <si>
    <t>Site survey has not been performed</t>
  </si>
  <si>
    <t>HSC24</t>
  </si>
  <si>
    <t>Digital Signatures or PKI certificates are expired or revoked</t>
  </si>
  <si>
    <t>HSC25</t>
  </si>
  <si>
    <t>Network sessions do not timeout per Publication 1075 requirements</t>
  </si>
  <si>
    <t>HSC26</t>
  </si>
  <si>
    <t>Email policy is not sufficient</t>
  </si>
  <si>
    <t>HSC27</t>
  </si>
  <si>
    <t>Traffic inspection is not sufficient</t>
  </si>
  <si>
    <t>HSC28</t>
  </si>
  <si>
    <t>The network is not properly segmented</t>
  </si>
  <si>
    <t>HSC29</t>
  </si>
  <si>
    <t xml:space="preserve">Cryptographic key pairs are not properly managed </t>
  </si>
  <si>
    <t>HSC30</t>
  </si>
  <si>
    <t>VLAN configurations do not utilize networking best practices</t>
  </si>
  <si>
    <t>HSC31</t>
  </si>
  <si>
    <t>Collaborative computing devices are not deployed securely</t>
  </si>
  <si>
    <t>HSC32</t>
  </si>
  <si>
    <t>PKI certificates are not issued from an approved authority</t>
  </si>
  <si>
    <t>HSC33</t>
  </si>
  <si>
    <t>Datawarehouse has insecure connections</t>
  </si>
  <si>
    <t>HSC34</t>
  </si>
  <si>
    <t>The production and development environments are not properly separated</t>
  </si>
  <si>
    <t>HSC35</t>
  </si>
  <si>
    <t>Procedures stored in the database are not encrypted</t>
  </si>
  <si>
    <t>System is configured to accept unwanted network connections</t>
  </si>
  <si>
    <t>HSC37</t>
  </si>
  <si>
    <t>Network connection to third party system is not properly configured</t>
  </si>
  <si>
    <t>HSC38</t>
  </si>
  <si>
    <t>SSL inspection has not been implemented</t>
  </si>
  <si>
    <t>HSC39</t>
  </si>
  <si>
    <t xml:space="preserve">The communications protocol is not NIST 800-52 compliant </t>
  </si>
  <si>
    <t>System configured to load or run removable media automatically</t>
  </si>
  <si>
    <t>System patch level is insufficient</t>
  </si>
  <si>
    <t>HSI3</t>
  </si>
  <si>
    <t>System is not monitored for threats</t>
  </si>
  <si>
    <t>HSI4</t>
  </si>
  <si>
    <t>No intrusion detection system exists</t>
  </si>
  <si>
    <t>OS files are not hashed to detect inappropriate changes</t>
  </si>
  <si>
    <t>HSI6</t>
  </si>
  <si>
    <t>Intrusion detection system not implemented correctly</t>
  </si>
  <si>
    <t>HSI7</t>
  </si>
  <si>
    <t>FTI can move via covert channels (e.g., VM isolation tools)</t>
  </si>
  <si>
    <t>HSI8</t>
  </si>
  <si>
    <t>All VM moves are being tracked in the virtual environment</t>
  </si>
  <si>
    <t>HSI9</t>
  </si>
  <si>
    <t>Network device configuration files are not kept offline</t>
  </si>
  <si>
    <t>HSI10</t>
  </si>
  <si>
    <t>Hash sums of ISO images are not maintained in the virtual environment</t>
  </si>
  <si>
    <t>HSI100</t>
  </si>
  <si>
    <t>HSI11</t>
  </si>
  <si>
    <t>Antivirus is not configured to automatically scan removable media</t>
  </si>
  <si>
    <t>HSI12</t>
  </si>
  <si>
    <t>No antivirus is configured on the system</t>
  </si>
  <si>
    <t>HSI13</t>
  </si>
  <si>
    <t>Antivirus does not exist on an internet-facing endpoint</t>
  </si>
  <si>
    <t>HSI14</t>
  </si>
  <si>
    <t>The system's automatic update feature is not configured appropriately</t>
  </si>
  <si>
    <t>HSI15</t>
  </si>
  <si>
    <t>Alerts are not acknowledged and/or logged</t>
  </si>
  <si>
    <t>HSI16</t>
  </si>
  <si>
    <t>Agency network not properly protected from spam email</t>
  </si>
  <si>
    <t>HSI17</t>
  </si>
  <si>
    <t>Antivirus is not configured appropriately</t>
  </si>
  <si>
    <t>HSI18</t>
  </si>
  <si>
    <t>VM rollbacks are conducted while connected to the network</t>
  </si>
  <si>
    <t>HSI19</t>
  </si>
  <si>
    <t>Data inputs are not being validated</t>
  </si>
  <si>
    <t>HSI20</t>
  </si>
  <si>
    <t xml:space="preserve">Agency does not receive security alerts, advisories, or directives </t>
  </si>
  <si>
    <t>HSI21</t>
  </si>
  <si>
    <t>FTI is inappropriately moved and shared with non-FTI virtual machines</t>
  </si>
  <si>
    <t>HSI22</t>
  </si>
  <si>
    <t>Data remanence is not properly handled</t>
  </si>
  <si>
    <t>HSI23</t>
  </si>
  <si>
    <t>Agency has not defined an authorized list of software</t>
  </si>
  <si>
    <t>HSI24</t>
  </si>
  <si>
    <t>Agency does not monitor for unauthorized software on the network</t>
  </si>
  <si>
    <t>HSI25</t>
  </si>
  <si>
    <t>Agency does not monitor for unauthorized hosts on the network</t>
  </si>
  <si>
    <t>HSI26</t>
  </si>
  <si>
    <t>No host intrusion detection/prevention system exists</t>
  </si>
  <si>
    <t>HSI27</t>
  </si>
  <si>
    <t xml:space="preserve">Critical security patches have not been applied </t>
  </si>
  <si>
    <t>HSI28</t>
  </si>
  <si>
    <t>Security alerts are not disseminated to agency personnel</t>
  </si>
  <si>
    <t>HSI29</t>
  </si>
  <si>
    <t>Data inputs are from external sources</t>
  </si>
  <si>
    <t>HSI30</t>
  </si>
  <si>
    <t>System output is not secured in accordance with Publication 1075</t>
  </si>
  <si>
    <t>HSI31</t>
  </si>
  <si>
    <t>Agency does not properly retire or remove unneeded source code from production</t>
  </si>
  <si>
    <t>HSI32</t>
  </si>
  <si>
    <t>Virtual Switch (Vswitch) security parameters are set incorrectly</t>
  </si>
  <si>
    <t>Memory protection mechanisms are not sufficient</t>
  </si>
  <si>
    <t>A file integrity checking mechanism does not exist</t>
  </si>
  <si>
    <t>HSI35</t>
  </si>
  <si>
    <t>Failover is not properly configured</t>
  </si>
  <si>
    <t>HSI36</t>
  </si>
  <si>
    <t>Malware analysis is not being performed</t>
  </si>
  <si>
    <t>HTW1</t>
  </si>
  <si>
    <t>Tumbleweed client is not configured properly</t>
  </si>
  <si>
    <t>HTW100</t>
  </si>
  <si>
    <t>HTW2</t>
  </si>
  <si>
    <t>Tumbleweed certificate is assigned to the wrong person</t>
  </si>
  <si>
    <t>HTW3</t>
  </si>
  <si>
    <t>No written procedures for using Tumbleweed</t>
  </si>
  <si>
    <t>HTW4</t>
  </si>
  <si>
    <t>FTI is left on the device running the Tumbleweed application</t>
  </si>
  <si>
    <t>HTW5</t>
  </si>
  <si>
    <t xml:space="preserve">Axway does not run on a dedicated platform </t>
  </si>
  <si>
    <t>HTW6</t>
  </si>
  <si>
    <t>The data transfer agreement is not in place</t>
  </si>
  <si>
    <t>HMP1</t>
  </si>
  <si>
    <t>Media sanitization is not sufficient</t>
  </si>
  <si>
    <t>HPE1</t>
  </si>
  <si>
    <t>Printer does not lock and prevent access to the hard drive</t>
  </si>
  <si>
    <t>HPM1</t>
  </si>
  <si>
    <t xml:space="preserve">A senior information officer does not exist </t>
  </si>
  <si>
    <t>HTC1</t>
  </si>
  <si>
    <t>The Windows 2000 server is unsupported</t>
  </si>
  <si>
    <t>HTC10</t>
  </si>
  <si>
    <t>The ASA firewall is not configured securely</t>
  </si>
  <si>
    <t>HTC100</t>
  </si>
  <si>
    <t>HTC101</t>
  </si>
  <si>
    <t>The Palo Alto 7.1 firewall is not configured securely</t>
  </si>
  <si>
    <t>HTC102</t>
  </si>
  <si>
    <t>The Palo Alto 8.0 firewall is not configured securely</t>
  </si>
  <si>
    <t>HTC103</t>
  </si>
  <si>
    <t>The Palo Alto 8.1 firewall is not configured securely</t>
  </si>
  <si>
    <t>HTC104</t>
  </si>
  <si>
    <t>The MacOS 10.12 operating system is not configured securely</t>
  </si>
  <si>
    <t>HTC105</t>
  </si>
  <si>
    <t>The MacOS 10.13 operating system is not configured securely</t>
  </si>
  <si>
    <t>HTC106</t>
  </si>
  <si>
    <t>The MacOS 10.14 operating system is not configured securely</t>
  </si>
  <si>
    <t>HTC107</t>
  </si>
  <si>
    <t>The Windows 2019 Server is not configured securely</t>
  </si>
  <si>
    <t>HTC108</t>
  </si>
  <si>
    <t>The SQL Server 2016 database is not configured securely</t>
  </si>
  <si>
    <t>HTC109</t>
  </si>
  <si>
    <t>The IBM z/OS version 2.3.x is not configured securely</t>
  </si>
  <si>
    <t>HTC11</t>
  </si>
  <si>
    <t>The RACF Mainframe is not configured securely</t>
  </si>
  <si>
    <t>HTC110</t>
  </si>
  <si>
    <t>The SQL Server 2017 database is not configured securely</t>
  </si>
  <si>
    <t>HTC111</t>
  </si>
  <si>
    <t>The VMware ESXi 6.7 Hypervisor is not configured securely</t>
  </si>
  <si>
    <t>HTC112</t>
  </si>
  <si>
    <t>The Google Cloud environment is not configured securely</t>
  </si>
  <si>
    <t>HTC113</t>
  </si>
  <si>
    <t>The Azure Cloud environment is not configured securely</t>
  </si>
  <si>
    <t>HTC114</t>
  </si>
  <si>
    <t>The AWS Foundations environment is not configured securely</t>
  </si>
  <si>
    <t>HTC115</t>
  </si>
  <si>
    <t>The Cisco IOS v16.x is not configured securely</t>
  </si>
  <si>
    <t>HTC116</t>
  </si>
  <si>
    <t>The Red Hat Enterprise Linux 8 operating system is not configured securely</t>
  </si>
  <si>
    <t>HTC117</t>
  </si>
  <si>
    <t>The Oracle Enterprise Linux 8 operating system is not configured securely</t>
  </si>
  <si>
    <t>HTC118</t>
  </si>
  <si>
    <t>The CentOS 8 server is not configured securely</t>
  </si>
  <si>
    <t>HTC119</t>
  </si>
  <si>
    <t>The SQL Server 2019 instance is not configured securely</t>
  </si>
  <si>
    <t>HTC12</t>
  </si>
  <si>
    <t>The ACF2 Mainframe is not configured securely</t>
  </si>
  <si>
    <t>HTC120</t>
  </si>
  <si>
    <t>The IBM z/OS version 2.4.x is not configured securely</t>
  </si>
  <si>
    <t>HTC121</t>
  </si>
  <si>
    <t>The Palo Alto 9 firewall is not configured securely</t>
  </si>
  <si>
    <t>HTC122</t>
  </si>
  <si>
    <t>The IIS 10 web server is not configured securely</t>
  </si>
  <si>
    <t>HTC123</t>
  </si>
  <si>
    <t>The Debian 9 operating system is not configured securely</t>
  </si>
  <si>
    <t>HTC124</t>
  </si>
  <si>
    <t>The Debian 10 operating system is not configured securely</t>
  </si>
  <si>
    <t>HTC125</t>
  </si>
  <si>
    <t>The MacOS 10.15 operating system is not configured securely</t>
  </si>
  <si>
    <t>HTC126</t>
  </si>
  <si>
    <t>The Juniper operating system is not configured securely</t>
  </si>
  <si>
    <t>HTC127</t>
  </si>
  <si>
    <t>The IBM i7 operating system is not configured securely</t>
  </si>
  <si>
    <t>HTC128</t>
  </si>
  <si>
    <t>The MongoDB 3.6 database is not configured securely</t>
  </si>
  <si>
    <t>HTC13</t>
  </si>
  <si>
    <t>The Top Secret Mainframe is not configured securely</t>
  </si>
  <si>
    <t>HTC14</t>
  </si>
  <si>
    <t>The Unisys Mainframe is not configured securely</t>
  </si>
  <si>
    <t>HTC15</t>
  </si>
  <si>
    <t>The i5OS Mainframe is not configured securely</t>
  </si>
  <si>
    <t>HTC16</t>
  </si>
  <si>
    <t>The VPN concentrator is not configured securely</t>
  </si>
  <si>
    <t>HTC17</t>
  </si>
  <si>
    <t>The Citrix Access Gateway is not configured securely</t>
  </si>
  <si>
    <t>HTC18</t>
  </si>
  <si>
    <t>The Windows XP Workstation is not configured securely</t>
  </si>
  <si>
    <t>HTC19</t>
  </si>
  <si>
    <t>The Windows 7 Workstation is not configured securely</t>
  </si>
  <si>
    <t>HTC2</t>
  </si>
  <si>
    <t>The Windows 2003 Server is not configured securely</t>
  </si>
  <si>
    <t>HTC20</t>
  </si>
  <si>
    <t>The Windows 8 Workstation is not configured securely</t>
  </si>
  <si>
    <t>HTC21</t>
  </si>
  <si>
    <t>Network protection capabilities are not configured securely</t>
  </si>
  <si>
    <t>HTC22</t>
  </si>
  <si>
    <t>The MFD is not configured securely</t>
  </si>
  <si>
    <t>HTC23</t>
  </si>
  <si>
    <t>The GenTax application is not configured securely</t>
  </si>
  <si>
    <t>HTC24</t>
  </si>
  <si>
    <t>The data warehouse is not configured securely</t>
  </si>
  <si>
    <t>HTC25</t>
  </si>
  <si>
    <t>The RSI data warehouse is not configured securely</t>
  </si>
  <si>
    <t>HTC26</t>
  </si>
  <si>
    <t>The Teradata data warehouse is not configured securely</t>
  </si>
  <si>
    <t>HTC27</t>
  </si>
  <si>
    <t>The DB2 database is not configured securely</t>
  </si>
  <si>
    <t>HTC28</t>
  </si>
  <si>
    <t>The Oracle 9g database is not configured securely</t>
  </si>
  <si>
    <t>HTC29</t>
  </si>
  <si>
    <t>The Oracle 10g database is not configured securely</t>
  </si>
  <si>
    <t>HTC3</t>
  </si>
  <si>
    <t>The Windows 2008 Standard Server is not configured securely</t>
  </si>
  <si>
    <t>HTC30</t>
  </si>
  <si>
    <t>The Oracle 11g database is not configured securely</t>
  </si>
  <si>
    <t>HTC31</t>
  </si>
  <si>
    <t>The SQL Server 2000 installation is unsupported</t>
  </si>
  <si>
    <t>HTC32</t>
  </si>
  <si>
    <t>The SQL Server 2005 installation is not configured securely</t>
  </si>
  <si>
    <t>HTC33</t>
  </si>
  <si>
    <t>The SQL Server 2008 installation is not configured securely</t>
  </si>
  <si>
    <t>HTC34</t>
  </si>
  <si>
    <t>The SQL Server 2012 installation is not configured securely</t>
  </si>
  <si>
    <t>HTC35</t>
  </si>
  <si>
    <t>The VMWare Hypervisor is not configured securely</t>
  </si>
  <si>
    <t>HTC36</t>
  </si>
  <si>
    <t>The Tumbleweed client is not configured securely</t>
  </si>
  <si>
    <t>HTC37</t>
  </si>
  <si>
    <t>The internet browser is not configured securely</t>
  </si>
  <si>
    <t>HTC38</t>
  </si>
  <si>
    <t>The storage area network device is not configured securely</t>
  </si>
  <si>
    <t>HTC39</t>
  </si>
  <si>
    <t>The voice-over IP network is not configured securely</t>
  </si>
  <si>
    <t>HTC4</t>
  </si>
  <si>
    <t>The Windows 2012 Standard Server is not configured securely</t>
  </si>
  <si>
    <t>HTC40</t>
  </si>
  <si>
    <t>The wireless network is not configured securely</t>
  </si>
  <si>
    <t>HTC41</t>
  </si>
  <si>
    <t>The custom web application is not configured securely</t>
  </si>
  <si>
    <t>HTC42</t>
  </si>
  <si>
    <t>The IVR system is not configured securely</t>
  </si>
  <si>
    <t>HTC43</t>
  </si>
  <si>
    <t>The web server is not configured securely</t>
  </si>
  <si>
    <t>HTC44</t>
  </si>
  <si>
    <t>The cloud computing environment is not configured securely</t>
  </si>
  <si>
    <t>HTC45</t>
  </si>
  <si>
    <t>The Apple iOS device is not configured securely</t>
  </si>
  <si>
    <t>HTC46</t>
  </si>
  <si>
    <t>The Google Android device is not configured securely</t>
  </si>
  <si>
    <t>HTC47</t>
  </si>
  <si>
    <t>The Blackberry OS device is not configured securely</t>
  </si>
  <si>
    <t>HTC48</t>
  </si>
  <si>
    <t>The Microsoft Windows RT device is not configured securely</t>
  </si>
  <si>
    <t>HTC49</t>
  </si>
  <si>
    <t>The mobile device is not configured securely</t>
  </si>
  <si>
    <t>HTC5</t>
  </si>
  <si>
    <t>The Solaris server is not configured securely</t>
  </si>
  <si>
    <t>HTC50</t>
  </si>
  <si>
    <t>Agency has not notified IRS of this technology</t>
  </si>
  <si>
    <t>HTC51</t>
  </si>
  <si>
    <t>Technology is not properly sanitized after use</t>
  </si>
  <si>
    <t>HTC52</t>
  </si>
  <si>
    <t>The AIX server is not configured securely</t>
  </si>
  <si>
    <t>HTC53</t>
  </si>
  <si>
    <t>The custom application is not configured securely</t>
  </si>
  <si>
    <t>HTC54</t>
  </si>
  <si>
    <t>The SuSE Linux server is not configured securely</t>
  </si>
  <si>
    <t>HTC55</t>
  </si>
  <si>
    <t>The Adabas database is not configured securely</t>
  </si>
  <si>
    <t>HTC56</t>
  </si>
  <si>
    <t>The Windows 10 operating system is not configured securely</t>
  </si>
  <si>
    <t>HTC57</t>
  </si>
  <si>
    <t>The Oracle 12c database is not configured securely</t>
  </si>
  <si>
    <t>HTC58</t>
  </si>
  <si>
    <t>The Red Hat Enterprise Linux 6 operating system is not configured securely</t>
  </si>
  <si>
    <t>HTC59</t>
  </si>
  <si>
    <t>The Red Hat Enterprise Linux 7 operating system is not configured securely</t>
  </si>
  <si>
    <t>HTC60</t>
  </si>
  <si>
    <t>The Windows 2016 Server is not configured securely</t>
  </si>
  <si>
    <t>HTC61</t>
  </si>
  <si>
    <t>The Windows 2012 R2 Server is not configured securely</t>
  </si>
  <si>
    <t>HTC62</t>
  </si>
  <si>
    <t>The SQL Server 2014 database is not configured securely</t>
  </si>
  <si>
    <t>HTC63</t>
  </si>
  <si>
    <t>The Windows 2008 R2 Server is not configured securely</t>
  </si>
  <si>
    <t>HTC64</t>
  </si>
  <si>
    <t>The High Volume Printer is not configured securely</t>
  </si>
  <si>
    <t>HTC65</t>
  </si>
  <si>
    <t>The system was not assessed during the onsite review</t>
  </si>
  <si>
    <t>HTC66</t>
  </si>
  <si>
    <t>The VMWare ESXi 5.5 Hypervisor is not configured securely</t>
  </si>
  <si>
    <t>HTC67</t>
  </si>
  <si>
    <t>The VMWare ESXi 6.0 Hypervisor is not configured securely</t>
  </si>
  <si>
    <t>HTC68</t>
  </si>
  <si>
    <t>The IBM z/OS version 1.13.x is not configured securely</t>
  </si>
  <si>
    <t>HTC69</t>
  </si>
  <si>
    <t>The IBM z/OS version 2.1.x is not configured securely</t>
  </si>
  <si>
    <t>HTC70</t>
  </si>
  <si>
    <t>The IBM z/OS version 2.2.x is not configured securely</t>
  </si>
  <si>
    <t>HTC71</t>
  </si>
  <si>
    <t>The Checkpoint R76 firewall is not configured securely</t>
  </si>
  <si>
    <t>HTC72</t>
  </si>
  <si>
    <t>The Checkpoint R77 firewall is not configured securely</t>
  </si>
  <si>
    <t>HTC73</t>
  </si>
  <si>
    <t>The Checkpoint R80 firewall is not configured securely</t>
  </si>
  <si>
    <t>HTC74</t>
  </si>
  <si>
    <t>The Oracle 11.2.0.4 database is not configured securely</t>
  </si>
  <si>
    <t>HTC75</t>
  </si>
  <si>
    <t>The Cisco IOS v12.x is not configured securely</t>
  </si>
  <si>
    <t>HTC76</t>
  </si>
  <si>
    <t>The Cisco IOS v15.x is not configured securely</t>
  </si>
  <si>
    <t>HTC77</t>
  </si>
  <si>
    <t>The AIX 6 server is not configured securely</t>
  </si>
  <si>
    <t>HTC78</t>
  </si>
  <si>
    <t>The AIX 7 server is not configured securely</t>
  </si>
  <si>
    <t>HTC79</t>
  </si>
  <si>
    <t xml:space="preserve">The CentOS 6 server is not configured securely </t>
  </si>
  <si>
    <t>HTC80</t>
  </si>
  <si>
    <t xml:space="preserve">The CentOS 7 server is not configured securely </t>
  </si>
  <si>
    <t>HTC81</t>
  </si>
  <si>
    <t xml:space="preserve">The OEL 6 server is not configured securely </t>
  </si>
  <si>
    <t>HTC82</t>
  </si>
  <si>
    <t>The OEL 7 server is not configured securely</t>
  </si>
  <si>
    <t>HTC83</t>
  </si>
  <si>
    <t xml:space="preserve">The Solaris 10 server is not configured securely </t>
  </si>
  <si>
    <t>HTC84</t>
  </si>
  <si>
    <t xml:space="preserve">The Solaris 11 server is not configured securely </t>
  </si>
  <si>
    <t>HTC85</t>
  </si>
  <si>
    <t xml:space="preserve">The SuSE 11 server is not configured securely </t>
  </si>
  <si>
    <t>HTC86</t>
  </si>
  <si>
    <t xml:space="preserve">The SuSE 12 server is not configured securely </t>
  </si>
  <si>
    <t>HTC87</t>
  </si>
  <si>
    <t>The VMWare Horizon 6 VDI solution is not configured securely</t>
  </si>
  <si>
    <t>HTC88</t>
  </si>
  <si>
    <t xml:space="preserve">The VMWare Horizon 7 VDI solution is not configured securely </t>
  </si>
  <si>
    <t>HTC89</t>
  </si>
  <si>
    <t>The Apache 2.2 web server is not configured securely</t>
  </si>
  <si>
    <t>HTC6</t>
  </si>
  <si>
    <t>The Red Hat Linux server is not configured securely</t>
  </si>
  <si>
    <t>HTC7</t>
  </si>
  <si>
    <t>The CentOS server is not configured securely</t>
  </si>
  <si>
    <t>HTC8</t>
  </si>
  <si>
    <t>The Cisco networking device is not configured securely</t>
  </si>
  <si>
    <t>HTC9</t>
  </si>
  <si>
    <t>The Cisco pix firewall is not configured securely</t>
  </si>
  <si>
    <t>HTC90</t>
  </si>
  <si>
    <t>The Apache 2.4 web server is not configured securely</t>
  </si>
  <si>
    <t>HTC92</t>
  </si>
  <si>
    <t>The ESXi 6.5 hypervisor is not configured securely</t>
  </si>
  <si>
    <t>HTC93</t>
  </si>
  <si>
    <t>The IIS 7.0 web server is not configured securely</t>
  </si>
  <si>
    <t>HTC94</t>
  </si>
  <si>
    <t>The IIS 7.5 web server is not configured securely</t>
  </si>
  <si>
    <t>HTC95</t>
  </si>
  <si>
    <t>The IIS 8.0 web server is not configured securely</t>
  </si>
  <si>
    <t>HTC96</t>
  </si>
  <si>
    <t>The IIS 8.5 web server is not configured securely</t>
  </si>
  <si>
    <t>HTC97</t>
  </si>
  <si>
    <t>The IBM DB2 v11 on z/OS is not configured securely</t>
  </si>
  <si>
    <t>HTC98</t>
  </si>
  <si>
    <t>The IBM DB2 v12 on z/OS is not configured securely</t>
  </si>
  <si>
    <t>HTC99</t>
  </si>
  <si>
    <t>The Cisco ASA 9.x (FW or VPN) is not configured securely</t>
  </si>
  <si>
    <t>Set the nodev option on the /tmp partition to ensure that users cannot attempt to create block or character special devices in `/tmp`. One method to achieve the recommended state is to execute the following command(s):
Edit the `/etc/fstab` file and add `nodev` to the fourth field (mounting options) for the `/tmp` partition.
Run the following command to remount `/tmp`:
# mount -o remount,nodev /tmp.</t>
  </si>
  <si>
    <t>To close this finding, please provide a screenshot showing nodev option settings on the /tmp partition with the agency's CAP.</t>
  </si>
  <si>
    <t xml:space="preserve">Edit the `/etc/fstab` file and add `nodev` to the fourth field (mounting options) for the `/tmp` partition.
Run the following command to remount `/tmp`:
# mount -o remount,nodev /tmp.
</t>
  </si>
  <si>
    <t>Set the nosuid option on the /tmp partition to ensure that users cannot create `setuid` files in `/tmp` . One method to achieve the recommended state is to execute the following command(s):
Edit the `/etc/fstab` file and add `nosuid` to the fourth field (mounting options) for the `/tmp` partition. 
Run the following command to remount `/tmp`:
# mount -o remount,nosuid /tmp.</t>
  </si>
  <si>
    <t>To close this finding, please provide a screenshot showing nosuid option settings on the /tmp partition with the agency's CAP.</t>
  </si>
  <si>
    <t>Set the noexec option on the /tmp partition to ensure that users cannot run executable binaries from `/tmp`. One method to achieve the recommended state is to execute the following command(s):
Edit the `/etc/fstab` file and add `noexec` to the fourth field (mounting options) for the `/tmp` partition. 
Run the following command to remount `/tmp`:
# mount -o remount,noexec /tmp.</t>
  </si>
  <si>
    <t>To close this finding, please provide a screenshot showing noexec option settings on the /tmp partition with the agency's CAP.</t>
  </si>
  <si>
    <t>Set the nodev option on the /var/tmp partition to ensure that users cannot attempt to create block or character special devices in `/var/tmp`. One method to achieve the recommended state is to execute the following command(s): 
Edit the `/etc/fstab` file and add `nodev` to the fourth field (mounting options) for the `/var/tmp` partition. 
Run the following command to remount `/var/tmp`:
# mount -o remount,nodev /var/tmp.</t>
  </si>
  <si>
    <t>Set the nosuid option on the /var/tmp partition to ensure that users cannot create `setuid` files in `/var/tmp`. One method to achieve the recommended state is to execute the following command(s):
Edit the `/etc/fstab` file and add `nosuid` to the fourth field (mounting options) for the `/var/tmp` partition. 
Run the following command to remount `/var/tmp`:
# mount -o remount,nosuid /var/tmp.</t>
  </si>
  <si>
    <t>Set the no exec option on the /var/tmp partition to ensure that users cannot run executable binaries from `/var/tmp`. One method to achieve the recommended state is to execute the following command(s):
Edit the `/etc/fstab` file and add `noexec` to the fourth field (mounting options) for the `/var/tmp` partition. 
Run the following command to remount `/var/tmp`:
# mount -o remount,noexec /var/tmp.</t>
  </si>
  <si>
    <t>To close this finding, please provide a screenshot showing no exec option settings on the /var/tmp partition with the agency's CAP.</t>
  </si>
  <si>
    <t xml:space="preserve">Set the nodev option on the /home partition to ensure that users cannot attempt to create block or character special devices. One method to achieve the recommended state is to execute the following command(s):
Edit the `/etc/fstab` file and add `nodev` to the fourth field (mounting options) for the `/home` partition. 
# mount -o remount,nodev /home. </t>
  </si>
  <si>
    <t>To close this finding, please provide a screenshot showing nodev option settings on the /home partition with the agency's CAP.</t>
  </si>
  <si>
    <t>Set the nodev option on the /dev/shm partition to ensure that users cannot attempt to create special devices in `/dev/shm` partitions. One method to achieve the recommended state is to execute the following command(s):
Edit the `/etc/fstab` file and add `nodev` to the fourth field (mounting options) for the `/dev/shm` partition. 
Run the following command to remount `/dev/shm`:
# mount -o remount,nodev /dev/shm.</t>
  </si>
  <si>
    <t>To close this finding, please provide a screenshot showing  nodev option settings on the /dev/shm partition with the agency's CAP.</t>
  </si>
  <si>
    <t>Set the nosuid option on the /dev/shm partition to prevent users from introducing privileged programs onto the system and allowing non-root users to execute them. One method to achieve the recommended state is to execute the following command(s):
Edit the `/etc/fstab` file and add `nosuid` to the fourth field (mounting options) for the `/dev/shm` partition. 
Run the following command to remount `/dev/shm`:
# mount -o remount,nosuid /dev/shm.</t>
  </si>
  <si>
    <t>To close this finding, please provide a screenshot showing nosuid option settings on the /dev/shm partition with the agency's CAP.</t>
  </si>
  <si>
    <t>Set the no exec option on the /dev/shm partition to  prevent users from executing programs from shared memory. One method to achieve the recommended state is to execute the following command(s):
Edit the `/etc/fstab` file and add `noexec` to the fourth field (mounting options) for the `/dev/shm` partition. 
Run the following command to remount `/dev/shm`:
# mount -o remount,noexec /dev/shm.</t>
  </si>
  <si>
    <t>To close this finding, please provide a screenshot showing no exec option settings on the /dev/shm partition with the agency's CAP.</t>
  </si>
  <si>
    <t>Set the nodev option on all removable media partitions to prevent users from circumventing security controls and allowing non-root users to access sensitive device files such as `/dev/kmem` or the raw disk partitions. One method to achieve the recommended state is to execute the following command(s):
Edit the `/etc/fstab` file and add `nodev` to the fourth field (mounting options) of all removable media partitions. Look for entries that have mount points that contain words such as floppy or cdrom.</t>
  </si>
  <si>
    <t>Set the nosuid on all removable media partitions to prevent users from introducing privileged programs onto the system and allowing non-root users to execute them. One method to achieve the recommended state is to execute the following command(s):
Edit the `/etc/fstab` file and add `nosuid` to the fourth field (mounting options) of all removable media partitions. Look for entries that have mount points that contain words such as floppy or cdrom.</t>
  </si>
  <si>
    <t>Set the noexec option on all removable media partitions to prevent users from executing programs from the removable media. This also deters users from being able to introduce potentially malicious software on the system. One method to achieve the recommended state is to execute the following command(s):
Edit the `/etc/fstab` file and add `noexec` to the fourth field (mounting options) of all removable media partitions. Look for entries that have mount points that contain words such as floppy or cdrom.</t>
  </si>
  <si>
    <t>Remove sticky bit on all world-writable directories to prevent user ability to delete or rename files in world writable directories (such as `/tmp` ) that are owned by another user. One method to achieve the recommended state is to execute the following command(s):
# df --local -P | awk '{if (NR!=1) print $6}' | xargs -I '{}' find '{}' -xdev -type d \( -perm -0002 -a ! -perm -1000 \) 2&gt;/dev/null | xargs -I '{}' chmod a+t '{}'.</t>
  </si>
  <si>
    <t>To close this finding, please provide a screenshot showing  sticky bit on all world-writable directories with the agency's CAP.</t>
  </si>
  <si>
    <t>To close this finding, please provide a screenshot that shows  automount has been disabled with the agency's CAP.</t>
  </si>
  <si>
    <t>To close this finding, please provide a screenshot showing disabled freevxfs filesystems settings with the agency's CAP.</t>
  </si>
  <si>
    <t>Remove support of unneeded filesystem types by disallowing the mounting of the jffs2 filesystems.  One method for implementing the recommended state is to edit or create a file in the `/etc/modprobe.d/` directory ending in .conf.
Example: `vim /etc/modprobe.d/jffs2.conf`
and add the following line:
install jffs2 /bin/true
Run the following command to unload the `jffs2` module:
# rmmod jffs2.</t>
  </si>
  <si>
    <t>To close this finding, please provide a screenshot of the disabled freevxfs filesystems settings with the agency's CAP.</t>
  </si>
  <si>
    <t>To close this finding, please provide a screenshot of the disabled hfs filesystems settings with the agency's CAP.</t>
  </si>
  <si>
    <t>Remove support of unneeded filesystem types by disallowing the mounting of the hfsplus filesystems. One method for implementing the recommended state is to edit or create a file in the `/etc/modprobe.d/` directory ending in .conf 
Example: `vim /etc/modprobe.d/hfsplus.conf`
and add the following line:
install hfsplus /bin/true
Run the following command to unload the `hfsplus` module:
# rmmod hfsplus.</t>
  </si>
  <si>
    <t>To close this finding, please provide a screenshot of the disabled hfsplus filesystems settings with the agency's CAP.</t>
  </si>
  <si>
    <t>Disable automounting of devices. One method to accomplish the recommendation is to run the following command to disable `autofs`: 
# systemctl disable autofs.</t>
  </si>
  <si>
    <t>Disable the mounting of the cramfs filesystems to reduce the local attack surface of the server. If this filesystem type is not needed, disable it. One method to achieve the recommended state is to execute the following command(s): Edit or create a file in the `/etc/modprobe.d/` directory ending in .conf 
Example: `vim /etc/modprobe.d/cramfs.conf`
and add the following line:
install cramfs /bin/true
Run the following command to unload the `cramfs` module:
# rmmod cramfs.</t>
  </si>
  <si>
    <t>To close this finding, please provide a screenshot showing disabled cramfs filesystems settings with the agency's CAP.</t>
  </si>
  <si>
    <t>Disable the mounting of the freevxfs filesystems to reduce the local attack surface of the server. If this filesystem type is not needed, disable it. One method to achieve the recommended state is to execute the following command(s):  Edit or create a file in the `/etc/modprobe.d/` directory ending in .conf 
Example: `vim /etc/modprobe.d/squashfs.conf`
and add the following line:
install squashfs /bin/true
Run the following command to unload the `squashfs` module:
# rmmod squashfs.</t>
  </si>
  <si>
    <t>To close this finding, please provide a screenshot showing disabled udf  filesystems settings with the agency's CAP.</t>
  </si>
  <si>
    <t>Disable the mounting of the squashfs filesystems. One method to achieve the recommended state is to edit or create a file in the `/etc/modprobe.d/` directory ending in .conf.
Example: `vi /etc/modprobe.d/squashfs.conf`
and add the following line:
install squashfs /bin/true
Run the following command to unload the `squashfs` module:
# rmmod squashfs.</t>
  </si>
  <si>
    <t>To close this finding, please provide a screenshot showing mounting of the squashfs filesystems has been disabled with the agency's CAP.</t>
  </si>
  <si>
    <t>Disable the mounting of the udf filesystems. One method to achieve the recommended state is to edit or create a file in the `/etc/modprobe.d/` directory ending in .conf 
Example: `vim /etc/modprobe.d/udf.conf`
and add the following line:
install udf /bin/true
Run the following command to unload the `udf` module:
# rmmod udf.</t>
  </si>
  <si>
    <t>Configure package manager repositories to ensure the system receives the latest security updates.</t>
  </si>
  <si>
    <t>To close this finding, please provide a screenshot showing RPM package manager repositories settings with the agency's CAP.</t>
  </si>
  <si>
    <t>Configure GPG keys to ensure that updates are obtained from a valid source to protect against spoofing that could lead to the inadvertent installation of malware on the system.</t>
  </si>
  <si>
    <t>To close this finding, please provide a screenshot showing RPM package manager GPG keys' settings with the agency's CAP.</t>
  </si>
  <si>
    <t>Install and configure AIDE file integrity checking to prevent or limit the exposure of accidental or malicious misconfigurations or modified binaries. One method to achieve the recommended state is to execute the following command(s):
# dnf install aide
Configure AIDE as appropriate for your environment. Consult the AIDE documentation for options.
Initialize AIDE:
Run the following commands:
# aide --init
# mv /var/lib/aide/aide.db.new.gz /var/lib/aide/aide.db.gz.</t>
  </si>
  <si>
    <t>Configure a cronjob for AIDE that checks filesystem integrity of system files on a regular basis. One method to accomplish the recommendation is to run the following command:
# crontab -u root -e
Add the following line to the crontab:
0 5 * * * /usr/bin/aide.wrapper --config /etc/aide/aide.conf --check.</t>
  </si>
  <si>
    <t>To close this finding, please provide a screenshot showing a cronjob for AIDE is in use with the agency's CAP.</t>
  </si>
  <si>
    <t>To close this finding, please provide a screenshot showing bootloader password with the agency's CAP.</t>
  </si>
  <si>
    <t>Configure permissions on the bootloader config file. One method to achieve the recommended state is to execute the following command(s) to set permissions on your grub configuration:
# chown root:root /boot/grub/grub.cfg
# chmod og-rwx /boot/grub/grub.cfg.</t>
  </si>
  <si>
    <t xml:space="preserve">Require authentication for single user mode.  One method to accomplish the recommendation is to run the following command and follow the prompts to set a password for the `root` user:
# passwd root.
</t>
  </si>
  <si>
    <t>To close this finding, please provide a screenshot showing Edited `/usr/lib/systemd/system/rescue.service` and `/usr/lib/systemd/system/emergency.service` and set ExecStart to use `/sbin/sulogin` file settings with the agency's CAP.</t>
  </si>
  <si>
    <t>Restrict core dumps to prevent users from overriding the soft variable. One method to accomplish the recommendation is to add the following line to `/etc/security/limits.conf` or a `/etc/security/limits.d/*` file:
* hard core 0
Set the following parameter in `/etc/sysctl.conf` or a `/etc/sysctl.d/*` file:
fs.suid_dumpable = 0
Run the following command to set the active kernel parameter:
# sysctl -w fs.suid_dumpable=0.</t>
  </si>
  <si>
    <t>To close this finding, please provide a screenshot showing settings of the `fs.suid_dumpable` variable with the agency's CAP.</t>
  </si>
  <si>
    <t>Enable XD/NX support. One method to achieve the recommended state is to execute the following command(s):
On 32 bit systems install a kernel with PAE support, no installation is required on 64 bit systems:
If necessary configure your bootloader to load the new kernel and reboot the system.
You may need to enable NX or XD support in your bios.</t>
  </si>
  <si>
    <t>To close this finding, please provide a screenshot of the Enabled XD/NX support settings with the agency's CAP.</t>
  </si>
  <si>
    <t>Enable address space layout randomization (ASLR) to make it difficult to write memory page exploits as the memory placement will be consistently shifting. One method to achieve the recommended state is to execute the following command(s): 
Set the following parameter in `/etc/sysctl.conf` or a `/etc/sysctl.d/*` file:
kernel.randomize_va_space = 2
Run the following command to set the active kernel parameter:
# sysctl -w kernel.randomize_va_space=2.</t>
  </si>
  <si>
    <t>Disable prelink</t>
  </si>
  <si>
    <t>Restore binaries to normal and uninstall prelink. One method for implementing the recommended state is to run the following command to restore binaries to normal:
# prelink -ua
Run the following command to uninstall `prelink`:
# apt-get remove prelink.</t>
  </si>
  <si>
    <t>To close this finding, please provide a screenshot of the output provided upon executing the yum remove prelink command with the agency's CAP.</t>
  </si>
  <si>
    <t>Configure the GDM login banner with an IRS approved message to inform users who are attempting to login to the system of their legal status regarding the system and must include the name of the organization that owns the system and any monitoring policies that are in place.</t>
  </si>
  <si>
    <t>Configure the message of the day to  inform users who are attempting to login to the system of their legal status regarding the system and must include the name of the organization that owns the system and any monitoring policies that are in place. Displaying OS and patch level information in login banners also has the side effect of providing detailed system information to attackers attempting to target specific exploits of a system. Authorized users can easily get this information by running the " `uname -a` " command once they have logged in. One method to achieve the recommended state is to execute the following command(s): Edit the `/etc/motd` file with the appropriate contents according to your site policy, remove any instances of `\m` , `\r` , `\s` , `\v` or references to the `OS platform`</t>
  </si>
  <si>
    <t>Configure the local login warning banner to  inform users who are attempting to login to the system of their legal status regarding the system and must include the name of the organization that owns the system and any monitoring policies that are in place. Displaying OS and patch level information in login banners also has the side effect of providing detailed system information to attackers attempting to target specific exploits of a system. Authorized users can easily get this information by running the " `uname -a` " command once they have logged in. One method to achieve the recommended state is to execute the following command(s): Edit the `/etc/issue` file with the appropriate contents according to your site policy, remove any instances of `\m` , `\r` , `\s` , `\v` or references to the `OS platform`
# echo "Authorized uses only. All activity may be monitored and reported." &gt; /etc/issue.</t>
  </si>
  <si>
    <t xml:space="preserve">Configure the remote login warning banner to inform users who are attempting to login to the system of their legal status regarding the system and must include the name of the organization that owns the system and any monitoring policies that are in place. Displaying OS and patch level information in login banners also has the side effect of providing detailed system information to attackers attempting to target specific exploits of a system. Authorized users can easily get this information by running the " `uname -a` " command once they have logged in. One method to achieve the recommended state is to execute the following command(s): Edit the `/etc/issue.net` file with the appropriate contents according to your site policy, remove any instances of `\m` , `\r` , `\s` , `\v` or references to the `OS platform`
# echo "Authorized uses only. All activity may be monitored and reported." &gt; /etc/issue.net. </t>
  </si>
  <si>
    <t xml:space="preserve">Configure permissions on the /ect/motd file to prevent it from modification by unauthorized users with incorrect or misleading information. One method to achieve the recommended state is to execute the following command(s): Run the following commands to set permissions on `/etc/motd`:
# chown root:root /etc/motd
# chmod u-x,go-wx /etc/motd. </t>
  </si>
  <si>
    <t>Configure permissions on the /etc/issue file since it could be modified by unauthorized users with incorrect or misleading information. One method to achieve the recommended state is to execute the following command(s): Run the following commands to set permissions on `/etc/issue`:
# chown root:root /etc/issue
# chmod u-x,go-wx /etc/issue.</t>
  </si>
  <si>
    <t>Configure permissions on the /etc/issue.net file since  it could be modified by unauthorized users with incorrect or misleading information. One method to achieve the recommended state is to execute the following command(s): Run the following commands to set permissions on `/etc/issue.net`:
# chown root:root /etc/issue.net
# chmod u-x,go-wx /etc/issue.net.</t>
  </si>
  <si>
    <t>Disable X Windows. One method to achieve the recommended state is to execute the following command(s):
# dnf remove xorg-x11*</t>
  </si>
  <si>
    <t>To close this finding, please provide a screenshot showing disabled X Window system settings with the agency's CAP.</t>
  </si>
  <si>
    <t>Disable the eXtended InterNET Daemon (`xinetd`). One method to achieve the recommended state is to execute the following command(s):
# systemctl disable xinetd</t>
  </si>
  <si>
    <t>To close this finding, please provide a screenshot showing the xinetd service has been disabled with the agency's CAP.</t>
  </si>
  <si>
    <t>To close this finding, please provide a screenshot showing disabled rsync service settings with the agency's CAP.</t>
  </si>
  <si>
    <t>Disable the Avahi Server. One method to achieve the recommended state is to execute the following command(s):
# systemctl --now disable avahi-daemon.</t>
  </si>
  <si>
    <t>To close this finding, please provide a screenshot showing disabled Avahi Server services settings with the agency's CAP.</t>
  </si>
  <si>
    <t>Disable the Common Unix Print System (CUPS) to reduce the potential attack surface. One method to achieve the recommended state is to execute the following command(s): Run the following command to disable `cups`:
# systemctl --now disable cups.</t>
  </si>
  <si>
    <t>To close this finding, please provide a screenshot showing disabled Common Unix Print System (CUPS) settings with the agency's CAP.</t>
  </si>
  <si>
    <t>Disable the Dynamic Host Configuration Protocol (DHCP) server</t>
  </si>
  <si>
    <t>Disable the Common Unix Print System (CUPS)</t>
  </si>
  <si>
    <t xml:space="preserve">Disable the Dynamic Host Configuration Protocol (DHCP) server to reduce the potential attack surface. One method to achieve the recommended state is to execute the following command(s): Run the following command to disable `dhcpd`:
# systemctl --now disable dhcpd. </t>
  </si>
  <si>
    <t>To close this finding, please provide a screenshot showing disabled Dynamic Host Configuration Protocol (DHCP) server settings with the agency's CAP.</t>
  </si>
  <si>
    <t>Disable the Lightweight Directory Access Protocol (LDAP) server</t>
  </si>
  <si>
    <t xml:space="preserve">Disable the Lightweight Directory Access Protocol (LDAP) server to reduce the potential attack surface. One method to achieve the recommended state is to execute the following command(s): Run the following command to disable `slapd`:
# systemctl --now disable slapd. </t>
  </si>
  <si>
    <t>To close this finding, please provide a screenshot showing disabled  Lightweight Directory Access Protocol (LDAP) server settings with the agency's CAP.</t>
  </si>
  <si>
    <t>Disable the Network File System (NFS) and RPC. One method to achieve the recommended state is to execute the following command(s):
# systemctl disable nfs-server
# systemctl disable rpcbind.</t>
  </si>
  <si>
    <t>Disable the Domain Name System (DNS) Server.  One method to achieve the recommended state is to execute the following command(s):
# systemctl disable bind9.</t>
  </si>
  <si>
    <t>To close this finding, please provide a screenshot showing disabled Domain Name System (DNS) Server settings with the agency's CAP.</t>
  </si>
  <si>
    <t>Disable the Trivial File Transfer Protocol (TFTP) server. One method to achieve the recommended state is to execute the following command(s):
# systemctl disable vsftpd.</t>
  </si>
  <si>
    <t>To close this finding, please provide a screenshot showing disabled Trivial File Transfer Protocol (TFTP) server services settings with the agency's CAP.</t>
  </si>
  <si>
    <t>Disable the HTTP Proxy Server. One method to achieve the recommended state is to execute the following command(s):
# systemctl disable apache2.</t>
  </si>
  <si>
    <t>To close this finding, please provide a screenshot showing disabled HTTP Proxy Server settings with the agency's CAP.</t>
  </si>
  <si>
    <t>Disable the Samba daemon. One method to achieve the recommended state is to execute the following command(s):
# systemctl disable smbd.</t>
  </si>
  <si>
    <t>To close this finding, please provide a screenshot showing disabled Samba daemon settings with the agency's CAP.</t>
  </si>
  <si>
    <t>Disable the HTTP Proxy Server. One method to achieve the recommended state is to execute the following command(s):
# systemctl disable squid.</t>
  </si>
  <si>
    <t>Disable the Simple Network Management Protocol (SNMP) Server. One method to accomplish the recommendation is to run the following command:
# systemctl disable snmpd.</t>
  </si>
  <si>
    <t>To close this finding, please provide a screenshot showing disabled Simple Network Management Protocol (SNMP) Server settings with the agency's CAP.</t>
  </si>
  <si>
    <t>Disable the Simple Network Management Protocol (SNMP) Server</t>
  </si>
  <si>
    <t>Configure the mail transfer agent for local-only mode. One method to achieve the recommended state is to edit `/etc/postfix/main.cf` and add the following line to the RECEIVING MAIL section:
inet_interfaces = loopback-only
Restart postfix:
# systemctl restart postfix.</t>
  </si>
  <si>
    <t>Disable the Network Information Service (NIS) Server</t>
  </si>
  <si>
    <t>Disable the Network Information Service (NIS) Serve. One method to achieve the recommended state is to execute the following command(s)`:
# systemctl disable nis.</t>
  </si>
  <si>
    <t>To close this finding, please provide a screenshot showing disabled Network Information Service (NIS) Server settings with the agency's CAP.</t>
  </si>
  <si>
    <t>Disable the rsync service since `rsyncd` service. One method to achieve the recommended state is to execute the following command(s):
# systemctl disable rsync.</t>
  </si>
  <si>
    <t>Enable time synchronization on physical systems or virtual systems where host based time synchronization is not available install NTP or chrony using one of the following command(s):
# apt-get install ntp
# apt-get install chrony 
On virtual systems where host based time synchronization is available consult your virtualization software documentation and setup host based synchronization.</t>
  </si>
  <si>
    <t xml:space="preserve">Configure the Network Time Protocol (NTP). One method for implementing the recommended state is to add or edit restrict lines in `/etc/ntp.conf` to match the following:
restrict -4 default kod nomodify notrap nopeer noquery
restrict -6 default kod nomodify notrap nopeer noquery
Add or edit server or pool lines to `/etc/ntp.conf` as appropriate:
server  
Configure `ntp` to run as the `ntp` user by adding or editing the `/etc/init.d/ntp` file:
RUNASUSER=ntp.
</t>
  </si>
  <si>
    <t>Configure the Network Time Protocol (NTP)</t>
  </si>
  <si>
    <t>Configure chrony since it is vital to ensuring time synchronization is working properly. One method to accomplish the recommendation is to add or edit server or pool lines to `/etc/chrony/chrony.conf` as appropriate:
server.</t>
  </si>
  <si>
    <t>Disable the Network Information Service (NIS) Client</t>
  </si>
  <si>
    <t>Disable the Network Information Service (NIS) Client. One method for implementing the recommended state is to run the following command to uninstall nis:
apt-get remove nis.</t>
  </si>
  <si>
    <t>To close this finding, please provide a screenshot of the output provided upon executing the yum remove ypbind command with the agency's CAP.</t>
  </si>
  <si>
    <t>Disable the rsh client. One method for implementing the recommended state is to run the following command to uninstall `rsh`:
apt-get remove rsh-client rsh-redone-client.</t>
  </si>
  <si>
    <t>To close this finding, please provide a screenshot of the output provided from executing the yum remove rsh command with the agency's CAP.</t>
  </si>
  <si>
    <t>Disable the talk client. One method for implementing the recommended state is to run the following command to uninstall `talk`:
apt-get remove talk.</t>
  </si>
  <si>
    <t>To close this finding, please provide a screenshot of the output provided from executing the yum remove talk command with the agency's CAP.</t>
  </si>
  <si>
    <t>Disable the telnet client. One method for implementing the recommended state is to run the following command to uninstall `telnet`:
# apt-get remove telnet.</t>
  </si>
  <si>
    <t>To close this finding, please provide a screenshot of the output provided from executing the yum remove telnet command the agency's CAP.</t>
  </si>
  <si>
    <t xml:space="preserve">Disable the Lightweight Directory Access Protocol (LDAP) client. One method for implementing the recommended state is to uninstall `ldap-utils` using the appropriate package manager or manual installation:
# apt-get remove ldap-utils.
</t>
  </si>
  <si>
    <t>To close this finding, please provide a screenshot of output provided from executing the yum remove openldap-clients command the agency's CAP.</t>
  </si>
  <si>
    <t>Disable the Lightweight Directory Access Protocol (LDAP) client</t>
  </si>
  <si>
    <t>Disable the use of wireless interfaces. One method to achieve the recommended state is to execute the following command(s):
# ip link set  down
Disable any wireless interfaces in your network configuration.</t>
  </si>
  <si>
    <t>To close this finding, please provide a screenshot of the output provided from executing the ip link set down command the agency's CAP.</t>
  </si>
  <si>
    <t xml:space="preserve">Disable the use of IP forwarding. One method for implementing the recommended state is to set the following parameter in `/etc/sysctl.conf` or a `/etc/sysctl.d/*` file:
net.ipv4.ip_forward = 0
net.ipv6.conf.all.forwarding = 0
Run the following command(s) to set the active kernel parameters:
# sysctl -w net.ipv4.ip_forward=0
# sysctl -w net.ipv6.conf.all.forwarding=0
# sysctl -w net.ipv4.route.flush=1
# sysctl -w net.ipv6.route.flush=1.
</t>
  </si>
  <si>
    <t>To close this finding, please provide a screenshot of the IP forwarding parameters in /etc/sysctl.conf or a /etc/sysctl.d/* file with the agency's CAP.</t>
  </si>
  <si>
    <t>Disable packet redirect sending. One method to achieve the recommended state is to execute the following command(s):
Set the following parameters in `/etc/sysctl.conf` or a `/etc/sysctl.d/*` file:
net.ipv4.conf.all.send_redirects = 0
net.ipv4.conf.default.send_redirects = 0
Run the following commands to set the active kernel parameters:
# sysctl -w net.ipv4.conf.all.send_redirects=0
# sysctl -w net.ipv4.conf.default.send_redirects=0
# sysctl -w net.ipv4.route.flush=1.</t>
  </si>
  <si>
    <t>To close this finding, please provide a screenshot showing disabled packet redirect sending settings with the agency's CAP.</t>
  </si>
  <si>
    <t>Do not accept source routed packets. One method to achieve the recommended state is to execute the following command(s): 
Set the following parameters in `/etc/sysctl.conf` or a `/etc/sysctl.d/*` file:
net.ipv4.conf.all.accept_source_route = 0
net.ipv4.conf.default.accept_source_route = 0
net.ipv6.conf.all.accept_source_route = 0
net.ipv6.conf.default.accept_source_route = 0
Run the following commands to set the active kernel parameters:
# sysctl -w net.ipv4.conf.all.accept_source_route=0
# sysctl -w net.ipv4.conf.default.accept_source_route=0
# sysctl -w net.ipv6.conf.all.accept_source_route=0
# sysctl -w net.ipv6.conf.default.accept_source_route=0
# sysctl -w net.ipv4.route.flush=1
# sysctl -w net.ipv6.route.flush=1.</t>
  </si>
  <si>
    <t>To close this finding, please provide a screenshot showing disabled "accept_source_route = 0" sending settings with the agency's CAP.</t>
  </si>
  <si>
    <t>Reject ICMP redirect messages. One method to achieve the recommended state is to execute the following command(s): 
Set the following parameters in `/etc/sysctl.conf` or a `/etc/sysctl.d/*` file:
net.ipv4.conf.all.accept_redirects = 0
net.ipv4.conf.default.accept_redirects = 0
net.ipv6.conf.all.accept_redirects = 0
net.ipv6.conf.default.accept_redirects = 0
Run the following commands to set the active kernel parameters:
# sysctl -w net.ipv4.conf.all.accept_redirects=0
# sysctl -w net.ipv4.conf.default.accept_redirects=0
# sysctl -w net.ipv6.conf.all.accept_redirects=0
# sysctl -w net.ipv6.conf.default.accept_redirects=0
# sysctl -w net.ipv4.route.flush=1
# sysctl -w net.ipv6.route.flush=1.</t>
  </si>
  <si>
    <t>To close this finding, please provide a screenshot showing "net.ipv4.conf.all.accept_redirects = 0" rejecting ICMP redirect messages settings with the agency's CAP.</t>
  </si>
  <si>
    <t>Reject secure ICMP redirect messages. One method to achieve the recommended state is to execute the following command(s): 
Set the following parameters in `/etc/sysctl.conf` or a `/etc/sysctl.d/*` file:
net.ipv4.conf.all.secure_redirects = 0
net.ipv4.conf.default.secure_redirects = 0
Run the following commands to set the active kernel parameters:
# sysctl -w net.ipv4.conf.all.secure_redirects=0
# sysctl -w net.ipv4.conf.default.secure_redirects=0
# sysctl -w net.ipv4.route.flush=1.</t>
  </si>
  <si>
    <t>To close this finding, please provide a screenshot showing parameters in `/etc/sysctl.conf` or a `/etc/sysctl.d/*` file settings with the agency's CAP.</t>
  </si>
  <si>
    <t>Log suspicious packets to allow an administrator to investigate the possibility that an attacker is sending spoofed packets to their system. One method to achieve the recommended state is to execute the following command(s): Set the following parameters in `/etc/sysctl.conf` or a `/etc/sysctl.d/*` file:
net.ipv4.conf.all.log_martians = 1
net.ipv4.conf.default.log_martians = 1
Run the following commands to set the active kernel parameters:
# sysctl -w net.ipv4.conf.all.log_martians=1
# sysctl -w net.ipv4.conf.default.log_martians=1
# sysctl -w net.ipv4.route.flush=1.</t>
  </si>
  <si>
    <t>To close this finding, please provide a screenshot showing parameters in `/etc/sysctl.conf` or a `/etc/sysctl.d/*` file with the agency's CAP.</t>
  </si>
  <si>
    <t>Ignore broadcast ICMP requests</t>
  </si>
  <si>
    <t>Ignore bogus ICMP responses</t>
  </si>
  <si>
    <t>Ensure ICMP redirects are not accepted</t>
  </si>
  <si>
    <t>Ensure secure ICMP redirects are not accepted</t>
  </si>
  <si>
    <t>Do not accept source routed packets</t>
  </si>
  <si>
    <t>Disable packet redirect sending</t>
  </si>
  <si>
    <t>Enable Reverse Path Filtering. One method to achieve the recommended state is to execute the following command(s): Run the following command to restore the default `net.ipv4.conf.all.rp_filter = 1` parameter and set the active kernel parameter:
# grep -Els "^\s*net\.ipv4\.conf\.all\.rp_filter\s*=\s*0" /etc/sysctl.conf /etc/sysctl.d/*.conf /usr/lib/sysctl.d/*.conf /run/sysctl.d/*.conf | while read filename; do sed -ri "s/^\s*(net\.ipv4\.net.ipv4.conf\.all\.rp_filter\s*)(=)(\s*\S+\b).*$/# *REMOVED* \1/" $filename; done; sysctl -w net.ipv4.conf.all.rp_filter=1; sysctl -w net.ipv4.route.flush=1
Set the following parameter in /etc/sysctl.conf or a /etc/sysctl.d/* file:
net.ipv4.conf.default.rp_filter=1
Run the following commands to set the active kernel parameter:
# sysctl -w net.ipv4.conf.default.rp_filter=1
# sysctl -w net.ipv4.route.flush=1.</t>
  </si>
  <si>
    <t>To close this finding, please provide a screenshot showing parameters in   `/etc/sysctl.conf` or a `/etc/sysctl.d/*` file with the agency's CAP.</t>
  </si>
  <si>
    <t>Enable TCP SYN Cookies.  One method to achieve the recommended state is to execute the following command(s): Run the following command to restore the default parameter and set the active kernel parameters:
# grep -Els "^\s*net\.ipv4\.tcp_syncookies\s*=\s*[02]*" /etc/sysctl.conf /etc/sysctl.d/*.conf /usr/lib/sysctl.d/*.conf /run/sysctl.d/*.conf | while read filename; do sed -ri "s/^\s*(net\.ipv4\.tcp_syncookies\s*)(=)(\s*\S+\b).*$/# *REMOVED* \1/" $filename; done; sysctl -w net.ipv4.tcp_syncookies=1; sysctl -w net.ipv4.route.flush=1.</t>
  </si>
  <si>
    <t>To close this finding, please provide a screenshot showing parameters in    `/etc/sysctl.conf` or a `/etc/sysctl.d/*` file with the agency's CAP.</t>
  </si>
  <si>
    <t xml:space="preserve">Do not accept IPv6 redirects. One method to achieve the recommended state is to execute the following command(s): Set the following parameters in `/etc/sysctl.conf` or a `/etc/sysctl.d/*` file:
net.ipv6.conf.all.accept_ra = 0
net.ipv6.conf.default.accept_ra = 0
Run the following commands to set the active kernel parameters:
# sysctl -w net.ipv6.conf.all.accept_ra=0
# sysctl -w net.ipv6.conf.default.accept_ra=0
# sysctl -w net.ipv6.route.flush=1. </t>
  </si>
  <si>
    <t>To close this finding, please provide a screenshot showing parameters in    `/etc/sysctl.conf` or a `/etc/sysctl.d/*` file
with the agency's CAP.</t>
  </si>
  <si>
    <t>Install TCP Wrappers. One method for implementing the recommended state is to perform the following:
# yum install tcp_wrappers</t>
  </si>
  <si>
    <t>To close this finding, please provide a screenshot of the output provided upon executing the yum install tcp_wrappers command with the agency's CAP.</t>
  </si>
  <si>
    <t>To close this finding, please provide a screenshot of the IPV6 settings in the /etc/default/grub file with the agency's CAP.</t>
  </si>
  <si>
    <t>Configure the /etc/host.allow file to allow only authorized systems to connect to the system. One method for implementing the recommended state is to perform the following:
# echo "ALL: /, /,.." &gt;/etc/hosts.allow</t>
  </si>
  <si>
    <t>To close this finding, please provide a screenshot of the /etc/hosts.allow whitelist settings with the agency's CAP.</t>
  </si>
  <si>
    <t xml:space="preserve">Configure the /etc/hosts.deny file. One method for implementing the recommended state is to perform the following:
# echo "ALL: ALL" &gt;&gt; /etc/hosts.deny
</t>
  </si>
  <si>
    <t xml:space="preserve">Configure permissions on the /etc/hosts.allow file. One method for implementing the recommended state is to perform the following:
# chown root:root /etc/hosts.allow
# chmod 644 /etc/hosts.allow
</t>
  </si>
  <si>
    <t xml:space="preserve">Configure the 644 permission on the /etc/host.deny file. One method for implementing the recommended state is to perform the following:
# chown root:root /etc/hosts.deny
# chmod 644 /etc/hosts.deny
</t>
  </si>
  <si>
    <t>To close this finding, please provide a screenshot of the /etc/hosts.deny permission and ownership settings with the agency's CAP.</t>
  </si>
  <si>
    <t>Disable the Stream Control Transmission Protocol (SCTP)</t>
  </si>
  <si>
    <t>Disable the Datagram Congestion Control Protocol (DCCP)</t>
  </si>
  <si>
    <t xml:space="preserve">Disable the Datagram Congestion Control Protocol (DCCP). One method for implementing the recommended state is to perform the following:
Edit or create the file /etc/modprobe.d/CIS.conf and add the following line:
install dccp /bin/true
</t>
  </si>
  <si>
    <t>To close this finding, please provide a screenshot of the dccp settings in the /etc/modprobe.d/CIS.conf' files with the agency's CAP.</t>
  </si>
  <si>
    <t xml:space="preserve">Disable the Stream Control Transmission Protocol (SCTP). One method for implementing the recommended state is to perform the following:
Edit or create the file /etc/modprobe.d/CIS.conf and add the following line:
install sctp /bin/true
</t>
  </si>
  <si>
    <t>To close this finding, please provide a screenshot of the sctp settings in the /etc/modprobe.d/CIS.conf' file with the agency's CAP.</t>
  </si>
  <si>
    <t xml:space="preserve">Disable the Reliable Datagram Sockets (RDS) protocol. </t>
  </si>
  <si>
    <t>Disable the Transparent Inter-Process Communication (TIPC) protocol.</t>
  </si>
  <si>
    <t xml:space="preserve">Disable the Reliable Datagram Sockets (RDS) protocol. One method for implementing the recommended state is to perform the following:
Edit or create the file /etc/modprobe.d/CIS.conf and add the following line:
install rds /bin/true
</t>
  </si>
  <si>
    <t>To close this finding, please provide a screenshot of the /etc/modprobe.d/CIS.conf' file settings with the agency's CAP.</t>
  </si>
  <si>
    <t xml:space="preserve">Disable the Transparent Inter-Process Communication (TIPC) protocol. One method for implementing the recommended state is to perform the following:
Edit or create the file /etc/modprobe.d/CIS.conf and add the following line:
install tipc /bin/true
</t>
  </si>
  <si>
    <t>To close this finding, please provide a screenshot of the tipc settings in the /etc/modprobe.d/CIS.conf' file with the agency's CAP.</t>
  </si>
  <si>
    <t xml:space="preserve">Install IPtables. One method for implementing the recommended state is to perform the following:
# yum install iptables
</t>
  </si>
  <si>
    <t>To close this finding, please provide a screenshot of the output produced from executing the yum install iptables command with the agency's CAP.</t>
  </si>
  <si>
    <t xml:space="preserve">Configure the default deny firewall policy. One method for implementing the recommended state is to perform the following:
# iptables -P INPUT DROP
# iptables -P OUTPUT DROP
# iptables -P FORWARD DROP
</t>
  </si>
  <si>
    <t>To close this finding, please provide a screenshot of the iptables settings with the agency's CAP.</t>
  </si>
  <si>
    <t xml:space="preserve">Configure the loopback interface. One method for implementing the recommended state is to perform the following:
# iptables -A INPUT -i lo -j ACCEPT
# iptables -A OUTPUT -o lo -j ACCEPT
# iptables -A INPUT -s 127.0.0.0/8 -j DROP
</t>
  </si>
  <si>
    <t xml:space="preserve">Configure outbound and established connections. One method for implementing the recommended state is to perform the following:
Configure iptables in accordance with site policy. The following commands will implement a policy to allow all outbound connections and all established connections:
# iptables -A OUTPUT -p tcp -m state --state NEW,ESTABLISHED -j ACCEPT
# iptables -A OUTPUT -p udp -m state --state NEW,ESTABLISHED -j ACCEPT
# iptables -A OUTPUT -p icmp -m state --state NEW,ESTABLISHED -j ACCEPT
# iptables -A INPUT -p tcp -m state --state ESTABLISHED -j ACCEPT
# iptables -A INPUT -p udp -m state --state ESTABLISHED -j ACCEPT
# iptables -A INPUT -p icmp -m state --state ESTABLISHED -j ACCEPT
</t>
  </si>
  <si>
    <t>Define firewall rules for all open ports that accept inbound connections. One method for implementing the recommended state is to perform the following:
# iptables -A INPUT -p --dport -m state --state NEW -j ACCEPT</t>
  </si>
  <si>
    <t>To close this finding, please provide a screenshot of the iptables open port rules with the agency's CAP.</t>
  </si>
  <si>
    <t>Configure logrotate. One method for implementing the recommended state is to perform the following:
Edit/etc/logrotate.conf` and/etc/logrotate.d/*` to ensure logs are rotated according to site policy.</t>
  </si>
  <si>
    <t>Configure permissions on all logfiles. One method for implementing the recommended state is to perform the following:
# find /var/log -type f -exec chmod g-wx,o-rwx {} +</t>
  </si>
  <si>
    <t>To close this finding, please provide a screenshot of the permissions on files under /var/log or output produced from executing the recommendation statement with the agency's CAP.</t>
  </si>
  <si>
    <t>Enable the rsyslog Service. One method for implementing the recommended state is to perform the following:
# systemctl enable rsyslog</t>
  </si>
  <si>
    <t>Configure the logging options to capture all relevant security information (e.g., successful and failed su attempts, failed login attempts, root login attempts, etc.).</t>
  </si>
  <si>
    <t>Enable syslog-ng Logging. One method to implement the recommended state is to run the following  command:
# pkill -HUP syslog-ng.</t>
  </si>
  <si>
    <t>Enable the syslog-ng service. One method for implementing the recommended state is to perform the following:
# systemctl enable syslog-ng.</t>
  </si>
  <si>
    <t>Restrict root login to the system console by removing entries in the in the /etc/securetty file that are not in a physically secure location.</t>
  </si>
  <si>
    <t>To close this finding, please provide a screenshot of the /etc/securetty file along with an explanation for each vty entry with the agency's CAP.</t>
  </si>
  <si>
    <t xml:space="preserve">Restrict access to the su command. One method for implementing the recommended state is to perform the following:
Add the following line to the /etc/pam.d/su file:
auth required pam_wheel.so use_uid
Create a comma separated list of users in the wheel statement in the /etc/group file:
wheel:x:10:root,
</t>
  </si>
  <si>
    <t>Configure permissions on the /etc/crontab file. One method for implementing the recommended state is to perform the following:
# chown root:root /etc/crontab
# chmod og-rwx /etc/crontab</t>
  </si>
  <si>
    <t>Configure permissions on the /etc/cron.hourly file. One method for implementing the recommended state is to perform the following:
# chown root:root /etc/cron.hourly
# chmod og-rwx /etc/cron.hourly</t>
  </si>
  <si>
    <t>Configure permissions on the /etc/cron.daily file. One method for implementing the recommended state is to perform the following:
# chown root:root /etc/cron.daily
# chmod og-rwx /etc/cron.daily</t>
  </si>
  <si>
    <t>Configure permissions on the /etc/cron.weekly file. One method for implementing the recommended state is to perform the following:
# chown root:root /etc/cron.weekly
# chmod og-rwx /etc/cron.weekly</t>
  </si>
  <si>
    <t>Configure permissions on the /etc/cron.monthly file. One method for implementing the recommended state is to perform the following:
# chown root:root /etc/cron.monthly
# chmod og-rwx /etc/cron.monthly</t>
  </si>
  <si>
    <t>Configure permissions to be no less restrictive than 600 for the root user on the /etc/cron.d file. One method for implementing the recommended state is to perform the following:
# chown root:root /etc/cron.d
# chmod og-rwx /etc/cron.d</t>
  </si>
  <si>
    <t xml:space="preserve">Restrict at/cron to authorized users only. One method for implementing the recommended state is to perform the following:
Run the following commands to remove/etc/cron.deny and/etc/at.deny and create and set permissions and ownership for/etc/cron.allow and/etc/at.allow:
# rm /etc/cron.deny
# rm /etc/at.deny
# touch /etc/cron.allow
# touch /etc/at.allow
# chmod og-rwx /etc/cron.allow
# chmod og-rwx /etc/at.allow
# chown root:root /etc/cron.allow
# chown root:root /etc/at.allow
</t>
  </si>
  <si>
    <t>To close this finding, please provide a screenshot of the contents of the /etc/cron.allow and /etc/at.allow file settings with the agency's CAP.</t>
  </si>
  <si>
    <t>Configure permissions to be no less restrictive than 600 for the root user on the /etc/ssh/sshd_config file. One method for implementing the recommended state is to perform the following:
# chown root:root /etc/ssh/sshd_config
# chmod og-rwx /etc/ssh/sshd_config</t>
  </si>
  <si>
    <t xml:space="preserve">Set SSH Protocol to '2'. One method for implementing the recommended state is to perform the following:
Edit the /etc/ssh/sshd_config file to set the parameter as follows:
Protocol 2
</t>
  </si>
  <si>
    <t>Set SSH LogLevel to 'INFO.' One method for implementing the recommended state is to perform the following:
Edit the/etc/ssh/sshd_config` file to set the parameter as follows:
LogLevel INFO</t>
  </si>
  <si>
    <t xml:space="preserve">Disable SSH X11 forwarding. One method for implementing the recommended state is to perform the following:
Edit the /etc/ssh/sshd_config file to set the parameter as follows:
X11Forwarding no
</t>
  </si>
  <si>
    <t>To close this finding, please provide a screenshot of the X11 forwarding setting in the /etc/ssh/sshd_config file with the agency's CAP.</t>
  </si>
  <si>
    <t xml:space="preserve">Set MaxAuthTries to '3.' One method for implementing the recommended state is to perform the following:
Edit the /etc/ssh/sshd_config file to set the parameter as follows:
MaxAuthTries 3
</t>
  </si>
  <si>
    <t xml:space="preserve">Enable SSH IgnoreRhosts. One method for implementing the recommended state is to perform the following:
Edit the /etc/ssh/sshd_config file to set the parameter as follows:
IgnoreRhosts yes
</t>
  </si>
  <si>
    <t>To close this finding, please provide a screenshot of the SSH IgnoreRhosts setting in the /etc/ssh/sshd_config file with the agency's CAP.</t>
  </si>
  <si>
    <t xml:space="preserve">Disable SSH HostbasedAuthentication. One method for implementing the recommended state is to perform the following:
Edit the /etc/ssh/sshd_config file to set the parameter as follows:
HostbasedAuthentication no
</t>
  </si>
  <si>
    <t>To close this finding, please provide a screenshot of the SSH HostbasedAuthentication setting in the /etc/ssh/sshd_config file with the agency's CAP.</t>
  </si>
  <si>
    <t xml:space="preserve">Disable SSH root login. One method for implementing the recommended state is to perform the following:
Edit the /etc/ssh/sshd_config file to set the parameter as follows:
PermitRootLogin no
</t>
  </si>
  <si>
    <t xml:space="preserve">Disable SSH PermitEmptyPasswords. One method for implementing the recommended state is to perform the following:
Edit the /etc/ssh/sshd_config file to set the parameter as follows:
PermitEmptyPasswords no
</t>
  </si>
  <si>
    <t>To close this finding, please provide a screenshot of the PermitEmptyPasswords option in the /etc/ssh/sshd_config file with the agency's CAP.</t>
  </si>
  <si>
    <t xml:space="preserve">Disable the SSH PermitUserEnvironment. One method for implementing the recommended state is to perform the following:
Edit the /etc/ssh/sshd_config file to set the parameter as follows:
PermitUserEnvironment no
</t>
  </si>
  <si>
    <t>Use approved MAC algorithms only. One method for implementing the recommended state is to perform the following:
Edit the /etc/ssh/sshd_config file to set the parameter in accordance with site policy. The following includes all supported and accepted MACs:
MACs hmac-sha2-512-etm@openssh.com,hmac-sha2-256-etm@openssh.com,umac-128-etm@openssh.com,hmac-sha2-512,hmac-sha2-256,umac-128@openssh.com</t>
  </si>
  <si>
    <t>Configure SSH Idle Timeout Intervals. One method for implementing the recommended state is to perform the following:
Edit the/etc/ssh/sshd_config` file to set the parameters according to site policy:
ClientAliveInterval 1800
ClientAliveCountMax 0</t>
  </si>
  <si>
    <t>Set SSH LoginGraceTime to one minute or less. One method for implementing the recommended state is to perform the following:
Edit the/etc/ssh/sshd_config` file to set the parameter as follows:
LoginGraceTime 60</t>
  </si>
  <si>
    <t>To close this finding, please provide a screenshot showing LoginGrace time has been set to 60 or less with the agency's CAP.</t>
  </si>
  <si>
    <t xml:space="preserve">Limit SSH access. One method for implementing the recommended state is to perform the following:
Edit the /etc/ssh/sshd_config file to set one or more of the parameter as follows:
AllowUsers 
AllowGroups 
DenyUsers 
DenyGroups </t>
  </si>
  <si>
    <t>To close this finding, please provide a screenshot of the allowed users and groups in the /etc/ssh/sshd_config file with the agency's CAP.</t>
  </si>
  <si>
    <t xml:space="preserve">Configure an IRS compliant warning banner to be presented upon login via SSH and include the following four elements:
(1) The system contains US government information.
(2) Users' actions are monitored and audited.
(3) Unauthorized use of the system is prohibited. 
(4) Unauthorized use of the system is subject to criminal and civil penalties.
Please refer to the IRS Publication 1075, Section 9.3.1.8 for guidance and Exhibit 8 for examples. </t>
  </si>
  <si>
    <t>Configure the password creation requirements. One method for implementing the recommended state is to perform the following:
Edit the /etc/pam.d/password-auth and/etc/pam.d/system-auth files to include the appropriate options forpam_pwquality.so and to conform to site policy:
password requisite pam_pwquality.so try_first_pass retry=3
Edit/etc/security/pwquality.conf to add or update the following settings to conform to site policy:
minlen = 8
dcredit = -1
ucredit = -1
ocredit = -1
lcredit = -1</t>
  </si>
  <si>
    <t>To close this finding, please provide a screenshot of the /etc/pam.d/password-auth /etc/pam.d/system-auth file password complexity settings with the agency's CAP.</t>
  </si>
  <si>
    <t>Configure the lockout for failed password attempts. One method for implementing the recommended state is to perform the following:
Edit the /etc/pam.d/password-auth and/etc/pam.d/system-auth files and add the followingpam_faillock.so lines surrounding apam_unix.so line modify thepam_unix.so is[success=1 default=bad] as listed in both:
auth required pam_faillock.so preauth audit silent deny=3 unlock_time=7200
auth [success=1 default=bad] pam_unix.so
auth [default=die] pam_faillock.so authfail audit deny=3 unlock_time=7200
auth sufficient pam_faillock.so authsucc audit deny=3 unlock_time=7200</t>
  </si>
  <si>
    <t>To close this finding, please provide a screenshot of the /etc/pam.d/password-auth file settings with the agency's CAP.</t>
  </si>
  <si>
    <t xml:space="preserve">Set the password hashing algorithm to SHA-512. One method for implementing the recommended state is to perform the following:
Edit the /etc/pam.d/password-auth and/etc/pam.d/system-auth files to include thesha512 option forpam_unix.so as shown:
password sufficient pam_unix.so sha512
</t>
  </si>
  <si>
    <t>To close this finding, please provide a screenshot of the /etc/pam.d/password-auth and /etc/pam.d/system-auth file hash algorithm settings with the agency's CAP.</t>
  </si>
  <si>
    <t>To close this finding, please provide a screenshot of the /sbin/nologin file settings with the agency's CAP.</t>
  </si>
  <si>
    <t>To close this finding, please provide a screenshot of the GID 0 for the root account settings with the agency's CAP.</t>
  </si>
  <si>
    <t>Set the default user umask to 027 or a value that is more restrictive. One method for implementing the recommended state is to perform the following:
Edit the /etc/bashrc,/etc/profile and/etc/profile.d/*.sh files (and the appropriate files for any other shell supported on the system) and add or edit any umask parameters as follows:
umask 027</t>
  </si>
  <si>
    <t>To close this finding, please provide a screenshot of the umask settings in the /etc/bashrc, /etc/profile and /etc/profile.d/*.sh files' with the agency's CAP.</t>
  </si>
  <si>
    <t>To close this finding, please provide a screenshot of the PASS_MAX_DAYS setting with the agency's CAP.</t>
  </si>
  <si>
    <t>Set the inactive password lock to 120 days or less. One method to achieve the recommended state is to execute the following command(s):
# useradd -D -f 120
Modify user parameters for all users with a password set to match:
# chage --inactive 120.</t>
  </si>
  <si>
    <t>Require all passwords to have an IRS compliant (60 days admins, and 90 days standard users) expiration.</t>
  </si>
  <si>
    <t>Set minimum days between password changes to 1 days to reduces an attacker's window of opportunity. One method to achieve the recommended state is to execute the following command(s):
Set the `PASS_MIN_DAYS` parameter to 1 in `/etc/login.defs`:
PASS_MIN_DAYS 1
Modify user parameters for all users with a password set to match:
# chage --mindays 1.</t>
  </si>
  <si>
    <t xml:space="preserve">Configure permissions to be no less restrictive than 644 for the root user on the /etc/shadow file. One method for implementing the recommended state is to perform the following:
Run the following commands to set permissions on/etc/shadow`:
# chown root:root /etc/shadow
# chmod 000 /etc/shadow
</t>
  </si>
  <si>
    <t xml:space="preserve">Configure permissions to be no less restrictive than 644 for the root group on the /etc/group file. One method for implementing the recommended state is to perform the following:
Run the following command to set permissions on/etc/group`:
# chown root:root /etc/group
# chmod 644 /etc/group
</t>
  </si>
  <si>
    <t>Set the file permissions on the /etc/shadow- file to 600 or less. One method to implement the recommended state is to run the one of the following chown commands as appropriate and the chmod to set permissions on `/etc/shadow.old`:
# chown root:root /etc/shadow.old
# chown root:shadow /etc/shadow.old
# chmod o-rwx,g-rw /etc/shadow.old.</t>
  </si>
  <si>
    <t>Confirm that world writable films do not exist. One method for implementing the recommended state is to remove write access for the "other" category (chmod o-w ) is advisable, but always consult relevant vendor documentation to avoid breaking any application dependencies on a given file.</t>
  </si>
  <si>
    <t>Audit SUID executables for rogue origins and remove them from the system where applicable.</t>
  </si>
  <si>
    <t>Audit SGID executables for rogue origins and remove them from the system where applicable.</t>
  </si>
  <si>
    <t>Set passwords for any blank password fields. One method for implementing the recommended state is to review the /etc/passwd file for any accounts without passwords. If they exist, execute the following command:
# passwd -l.</t>
  </si>
  <si>
    <t>To close this finding, please provide a screenshot of the /etc/shadow file settings with the agency's CAP.</t>
  </si>
  <si>
    <t>Remove all legacy '+' entries from the /etc/passwd file.</t>
  </si>
  <si>
    <t>To close this finding, please provide a screenshot of the /etc/passwd file settings with the agency's CAP.</t>
  </si>
  <si>
    <t>Remove all legacy "+" entries from the /etc/shadow file.</t>
  </si>
  <si>
    <t>Remove all legacy "+" entries from the /etc/group file.</t>
  </si>
  <si>
    <t>Set root to be the only UID 0 account since it must be limited to only the default `root` account and only from the system console.Remove any users other than `root` with UID `0` or assign them a new UID if appropriate.</t>
  </si>
  <si>
    <t>To close this finding, please provide a screenshot showing  root file settings with the agency's CAP.</t>
  </si>
  <si>
    <t>Set ownership to root:root for all root PATH environment variables.</t>
  </si>
  <si>
    <t>To close this finding, please provide a screenshot showing root PATH settings with the agency's CAP.</t>
  </si>
  <si>
    <t>Set the users' home directories permissions to 750 or a value that is more restrictive.</t>
  </si>
  <si>
    <t>To close this finding, please provide a screenshot of the users' ownership of any home directories settings with the agency's CAP.</t>
  </si>
  <si>
    <t xml:space="preserve">Change permissions on world writable dot files (e.g. .profile, .cshrc, etc.) to something more restrictive such as 750. </t>
  </si>
  <si>
    <t>Remove .forward files from all user directories.</t>
  </si>
  <si>
    <t>Remove .netrc files from all user directories. One method to achieve the recommended state is to execute the following command(s):
Create a script to identify .netrc files.
#!/bin/bash 
for dir in cat /etc/passwd |\
 awk -F: '{ print $6 }'; do
 if [ ! -h "$dir/.netrc" -a -f "$dir/.netrc" ]; then
 echo ".netrc file $dir/.netrc exists"
 fi
done
Execute script and remove any .netrc files identified.</t>
  </si>
  <si>
    <t>Remove all unencrypted passwords from .netrc files and ensure file permissions are set to prevent unauthorized users from reading the file.</t>
  </si>
  <si>
    <t>Locate and remove all .rhosts files.</t>
  </si>
  <si>
    <t>Confirm all groups in the /etc/passwd file also exist in the /etc/group file. Sync the files if any entries are identified.</t>
  </si>
  <si>
    <t>To close this finding, please provide a screenshot of the /etc/passwd file with the agency's CAP.</t>
  </si>
  <si>
    <t>Delete all duplicate UIDs.</t>
  </si>
  <si>
    <t>Delete all duplicate GIDs.</t>
  </si>
  <si>
    <t>Delete all duplicate user names from the /etc/passwd file.</t>
  </si>
  <si>
    <t>To close this finding, please provide a screenshot showing shadow group is empty with the agency's CAP.</t>
  </si>
  <si>
    <t xml:space="preserve">Disable chargen services. One method for implementing the recommended state is to perform the following:
# chkconfig chargen-dgram off
# chkconfig chargen-stream off
</t>
  </si>
  <si>
    <t>To close this finding, please provide a screenshot of the disabled chargen services settings with the agency's CAP.</t>
  </si>
  <si>
    <t xml:space="preserve">Disable daytime services. One method for implementing the recommended state is to perform the following:
# chkconfig daytime-dgram off
# chkconfig daytime-stream off
</t>
  </si>
  <si>
    <t>To close this finding, please provide a screenshot of the disabled daytime services settings with the agency's CAP.</t>
  </si>
  <si>
    <t xml:space="preserve">Disable discard services. One method for implementing the recommended state is to perform the following:
# chkconfig discard-dgram off
# chkconfig discard-stream off
</t>
  </si>
  <si>
    <t>To close this finding, please provide a screenshot of the disabled discard services settings with the agency's CAP.</t>
  </si>
  <si>
    <t>To close this finding, please provide a screenshot of the disabled echo services settings with the agency's CAP.</t>
  </si>
  <si>
    <t>To close this finding, please provide a screenshot of the disabled time services settings with the agency's CAP.</t>
  </si>
  <si>
    <t>Disable the Trivial File Transfer Protocol (TFTP) server</t>
  </si>
  <si>
    <t xml:space="preserve">Disable the Trivial File Transfer Protocol (TFTP) server. One method for implementing the recommended state is to perform the following:
Run the following command to disable tftp:
# chkconfig tftp off
</t>
  </si>
  <si>
    <t>To close this finding, please provide a screenshot of the disabled Trivial File Transfer Protocol (TFTP) server services settings with the agency's CAP.</t>
  </si>
  <si>
    <t>Disable the talk server. One method for implementing the recommended state is to perform the following:
Run the following command to disable talk:
# systemctl disable ntalk</t>
  </si>
  <si>
    <t>Disable the telnet server. One method for implementing the recommended state is to perform the following:
Run the following command to disable telnet:
# systemctl disable telnet.socket</t>
  </si>
  <si>
    <t>To close this finding, please provide a screenshot of the disabled telnet service settings with the agency's CAP.</t>
  </si>
  <si>
    <t>To close this finding, please provide a screenshot of the disabled rsync service with the agency's CAP.</t>
  </si>
  <si>
    <t>To close this finding, please provide a screenshot showing disabled IMAP and POP3 settings with the agency's CAP.</t>
  </si>
  <si>
    <t>Disable IMAP and POP3. One method to achieve the recommended state is to execute the following command(s):
# systemctl --now disable dovecot.</t>
  </si>
  <si>
    <t>Enable syslog-ng Logging. One method to implement the recommended state is to run the following commands:
# pkill -HUP syslog-ng.</t>
  </si>
  <si>
    <t>Configure syslog-ng  to send Logs to a Remote Log Host. One method to implement the recommended state is to run the following commands:
# pkill -HUP syslog-ng.</t>
  </si>
  <si>
    <t>NIST Control Name</t>
  </si>
  <si>
    <t>Test Procedures</t>
  </si>
  <si>
    <t xml:space="preserve">1. Refer to the vendors support website and cross reference the latest security patch update with the systems current patch level.   Check to ensure that known vulnerabilities (i.e., Heartbleed) vulnerabilities have been remediated.  
Note: This test requires the tester to research the current vendor supplied patch level from a site such as https://nvd.nist.gov/..  All critical patches must be applied..  This can be upgraded from a significant to a critical finding if there are critical risks associated with the agency's current patch level.  </t>
  </si>
  <si>
    <t>To close this finding, please provide a screenshot showing nodev option settings on  all removable media partitions with the agency's CAP.</t>
  </si>
  <si>
    <t>To close this finding, please provide a screenshot showing nosuid settings on  all removable media partitions with the agency's CAP.</t>
  </si>
  <si>
    <t>To close this finding, please provide a screenshot showing the noexec option has been applied on  all removable media partitions with the agency's CAP.</t>
  </si>
  <si>
    <t>The `hfs filesystem type is a hierarchical filesystem that allows you to mount Mac OS filesystems.</t>
  </si>
  <si>
    <t>Edit or create the file `/etc/modprobe.d/CIS.conf` and add the following line:
install hfs /bin/true
Run the following command to unload the `hfs module:
# rmmod hfs.</t>
  </si>
  <si>
    <t>Remove support of unneeded filesystem types by disallowing the mounting of the hfs filesystems. One method for implementing the recommended state is to edit or create a file in the `/etc/modprobe.d/` directory ending in .conf.
Example: `vim /etc/modprobe.d/hfs.conf`
and add the following line:
install hfs /bin/true
Run the following command to unload the `hfs module:
# rmmod hfs.</t>
  </si>
  <si>
    <t>The `hfsplus` filesystem type is a hierarchical filesystem designed to replace `hfs that allows you to mount Mac OS filesystems.</t>
  </si>
  <si>
    <t>To close this finding, please provide a screenshot showing AIDE installed settings with the agency's CAP.</t>
  </si>
  <si>
    <t>Filesystem integrity checking is regularly conducted via a cron job.</t>
  </si>
  <si>
    <t>Set the bootloader password to prevent an unauthorized user from entering boot parameters or changing the boot partition. This prevents users from weakening security (e.g. turning off SELinux at boot time). One method to accomplish the recommendation is to create an encrypted password with `grub-mkpasswd-pbkdf2`:
# grub-mkpasswd-pbkdf2
Enter password: 
Reenter password: 
Your PBKDF2 is 
Add the following into `/etc/grub.d/00_header` or a custom `/etc/grub.d` configuration file:
cat.</t>
  </si>
  <si>
    <t>To close this finding, please provide screenshot showing Uid and Gid are both 0/root and Access is 644 with the agency's CAP.</t>
  </si>
  <si>
    <t xml:space="preserve">Disable echo services. One method for implementing the recommended state is to perform the following:
Run the following commands to disable echo -dgram and echo -stream:
# chkconfig echo-dgram off
# chkconfig echo-stream off
</t>
  </si>
  <si>
    <t xml:space="preserve">Disable time services. One method for implementing the recommended state is to perform the following:
Run the following commands to disable time -dgram and time -stream:
# chkconfig time-dgram off
# chkconfig time-stream off
</t>
  </si>
  <si>
    <t>Disable the rsh, rlogin, and rexec services. One method for implementing the recommended state is to perform the following:
Run the following commands to disable rsh ,rlogin , and rexec:
# systemctl disable rsh.socket
# systemctl disable rlogin.socket
# systemctl disable rexec.socket</t>
  </si>
  <si>
    <t>To close this finding, please provide a screenshot of the  ntalk service has been disabled with the agency's CAP.</t>
  </si>
  <si>
    <t>Disable the rsync service. One method for implementing the recommended state is to perform the following:
Run the following command to disable rsync:
# systemctl disable rsyncd</t>
  </si>
  <si>
    <t>To close this finding, please provide a screenshot of the  disabled Network File System (NFS) and RPC settings with the agency's CAP.</t>
  </si>
  <si>
    <t xml:space="preserve">Network Time Protocol (NTP) has not been synchronized to an authorities time server. </t>
  </si>
  <si>
    <t>Network Time Protocol (NTP) has not been synchronized to an authorities time server.</t>
  </si>
  <si>
    <t>To close this finding, please provide screenshot showing  Ignore Broadcast Requests is enabled with the agency's CAP.</t>
  </si>
  <si>
    <t>To close this finding, please provide screenshot showing Bad Error Message Protection is enabled with the agency's CAP.</t>
  </si>
  <si>
    <t>To close this finding, please provide screenshot showing IPv6 Router Advertisements are disabled with the agency's CAP.</t>
  </si>
  <si>
    <t>Disable IPv6 if it is not in use. One method for implementing the recommended state is to perform the following:
Edit/etc/default/grub and remove addipv6.disable=1 to the GRUB_CMDLINE_LINUX parameters:
GRUB_CMDLINE_LINUX="ipv6.disable=1"
Run the following command to update thegrub2 configuration:
# grub2-mkconfig &gt; /boot/grub2/grub.cfg</t>
  </si>
  <si>
    <t>To close this finding, please provide a screenshot of the /etc/hosts.deny blacklist settings with the agency's CAP.</t>
  </si>
  <si>
    <t>To close this finding, please provide a screenshot of the /etc/hosts.allow permission and ownership settings with the agency's CAP.</t>
  </si>
  <si>
    <t>`iptables` allows configuration of the IPv4 tables in the Linux kernel and the rules stored within them. Most firewall configuration utilities operate as a front end to `iptables`.</t>
  </si>
  <si>
    <t>To close this finding, please provide a screenshot of the loopback rules within the iptables with the agency's CAP.</t>
  </si>
  <si>
    <t>Firewall rules are in place to only establish connections to remote servers that need communication.</t>
  </si>
  <si>
    <t>Set Firewall Rules for all Open Ports</t>
  </si>
  <si>
    <t>Services listening on the server do not have access control applied.</t>
  </si>
  <si>
    <t>Logrotate is configured to cycle through logs and reduce log file size.</t>
  </si>
  <si>
    <t>Install rsyslog or syslog-ng. One method to accomplish the recommendation is to run the following command to install rsyslog:
# apt install rsyslog.</t>
  </si>
  <si>
    <t>Configure the default rsyslog file permissions. One method for implementing the recommended state is to perform the following:
Edit the /etc/rsyslog.conf and/etc/rsyslog.d/*.conf files and set $FileCreateMode to0640 or more restrictive:
$FileCreateMode 0640</t>
  </si>
  <si>
    <t>Configure rsyslog to send logs to a remote log host. One method for implementing the recommended state is to perform the following:
Edit the/etc/rsyslog.conf` and/etc/rsyslog.d/*.conf` files and add the following line (whereloghost.example.com` is the name of the Agency central log host).
*.* @@loghost.example.com
Run the following command to reload the rsyslogd` configuration:
# pkill -HUP rsyslogd.</t>
  </si>
  <si>
    <t>Only accept remote rsyslog messages on designated log hosts. One method for implementing the recommended state is to perform the following:
For hosts that are designated as log hosts, edit the/etc/rsyslog.conf` file and un-comment or add the following lines:
$ModLoad imtcp
$InputTCPServerRun 514
For hosts that are not designated as log hosts, edit the/etc/rsyslog.conf` file and comment or remove the following lines:
# $ModLoad imtcp
# $InputTCPServerRun 514
Run the following command to reload the rsyslogd` configuration:
# pkill -HUP rsyslogd.</t>
  </si>
  <si>
    <t>Restrict Root Login is System Console</t>
  </si>
  <si>
    <t xml:space="preserve">Restrict Access to the su Command </t>
  </si>
  <si>
    <t>To close this finding, please provide a screenshot of users with the su privilege with the agency's CAP.</t>
  </si>
  <si>
    <t xml:space="preserve">Enable the cron daemon. One method for implementing the recommended state is to perform the following:
Run the following command to enable Cron:
# systemctl enable crond
</t>
  </si>
  <si>
    <t>Restrict at/cron to Authorized Users</t>
  </si>
  <si>
    <t>To close this finding, please provide a screenshot of the allowed SSH Protocols in the /etc/ssh/sshd_config' file with the agency's CAP.</t>
  </si>
  <si>
    <t>To close this finding, please provide a screenshot of the Set MaxAuthTries setting in the /etc/ssh/sshd_config file with the agency's CAP.</t>
  </si>
  <si>
    <t>To close this finding, please provide a screenshot of the  PermitUserEnvironment.option in the /etc/ssh/sshd_config file with the agency's CAP.</t>
  </si>
  <si>
    <t>To close this finding, please provide a screenshot of the  approved MAC algorithms defined in the /etc/ssh/sshd_config file with the agency's CAP.</t>
  </si>
  <si>
    <t>Limit password reuse. One method for implementing the recommended state is to perform the following:
Edit the/etc/pam.d/password-auth` and/etc/pam.d/system-auth` files to include the remember` option and conform to site policy as shown:
password sufficient pam_unix.so remember=24
or
password required pam_pwhistory.so remember=24.</t>
  </si>
  <si>
    <t>Restrict login privileges for system accounts. One method for implementing the recommended state is to perform the following:
Set the shell for any accounts returned by the audit script to/sbin/nologin:
# usermod -s /sbin/nologin 
The following script will automatically set all user shells required to/sbin/nologin and lock the sync ,shutdown , and halt users:
#!/bin/bash
for user inawk -F: '($3 &lt; 1000) {print $1 }' /etc/passwd ; do
 if [ $user != "root" ]; then
 usermod -L $user
 if [ $user != "sync" ] &amp;&amp; [ $user != "shutdown" ] &amp; then
 usermod -s /sbin/nologin $user
 fi
 fi
done</t>
  </si>
  <si>
    <t>Set the default group for the root account to GID 0. One method for implementing the recommended state is to perform the following:
Run the following command to set the root user default group to GID 0:
# usermod -g 0 root</t>
  </si>
  <si>
    <t>Set password expiration to 90 days or less for non-admin users and 60 days or less for admin users. One method for implementing the recommended state is to perform the following:
Set the PASS_MAX_DAYS parameter to conform to site policy in/etc/login.defs:
PASS_MAX_DAYS 90 or 60 or admins
Modify user parameters for all users with a password set to match:
# chage --maxdays 90 or 60 for admins</t>
  </si>
  <si>
    <t>Set password expiration warning days to 14 or more days. One method for implementing the recommended state is to perform the following:
Set the PASS_WARN_AGE` parameter to 7 in/etc/login.defs`:
PASS_WARN_AGE 14
Modify user parameters for all users with a password set to match:
# chage --warndays 14</t>
  </si>
  <si>
    <t xml:space="preserve">Configure permissions to be no less restrictive than 644 for the root user on the /etc/passwd file. One method for implementing the recommended state is to perform the following:
Run the following command to set permissions on/etc/passwd`:
# chown root:root /etc/passwd
# chmod 644 /etc/passwd
</t>
  </si>
  <si>
    <t xml:space="preserve">Run the following command and verify  `Uid` is `0/root,` `Gid` is `0/root` or `/shadow,` and `Access` is `640` or more restrictive:
# stat /etc/shadow.old
Access: (0640/-rw-r-----) Uid: ( 0/ root) Gid: ( 15/ shadow)
</t>
  </si>
  <si>
    <t>To close this finding, please provide a screenshot showing the file permissions for the file /etc/group- are set to 644 or more restrictive with the agency's CAP.</t>
  </si>
  <si>
    <t>To close this finding, please provide a screenshot showing no world writable files exist on the system with the agency's CAP.</t>
  </si>
  <si>
    <t>Set root to be the only UID 0 account since it must be limited to only the default `root` account and only from the system console. Remove any users other than `root` with UID `0` or assign them a new UID if appropriate.</t>
  </si>
  <si>
    <t xml:space="preserve">The root PATH integrity is not appropriately set. </t>
  </si>
  <si>
    <t>To close this finding, please provide a screenshot of the no users have. Rhosts files with the agency's CAP.</t>
  </si>
  <si>
    <t>Delete all duplicate names in the /etc/group file.</t>
  </si>
  <si>
    <t>To close this finding, please provide a screenshot of the  disabled rsh, rlogin, rexec service settings with the agency's CAP.</t>
  </si>
  <si>
    <t>To close this finding, please provide a screenshot of the  iptables acls with the agency's CAP.</t>
  </si>
  <si>
    <t>To close this finding, please provide a screenshot of the  PermitRootLogin option in the /etc/ssh/sshd_config file with the agency's CAP.</t>
  </si>
  <si>
    <t>To close this finding, please provide screenshot of the  users' home directories permissions settings with the agency's CAP.</t>
  </si>
  <si>
    <t>To close this finding, please provide a screenshot of the disabled rsh, rlogin, rexec service settings with the agency's CAP.</t>
  </si>
  <si>
    <t>To close this finding, please provide a screenshot of the ntalk service has been disabled with the agency's CAP.</t>
  </si>
  <si>
    <t>To close this finding, please provide a screenshot of the disabled Network File System (NFS) and RPC settings with the agency's CAP.</t>
  </si>
  <si>
    <t>To close this finding, please provide a screenshot of the iptables acls with the agency's CAP.</t>
  </si>
  <si>
    <t>To close this finding, please provide a screenshot of the PermitRootLogin option in the /etc/ssh/sshd_config file with the agency's CAP.</t>
  </si>
  <si>
    <t>To close this finding, please provide a screenshot of the PermitUserEnvironment.option in the /etc/ssh/sshd_config file with the agency's CAP.</t>
  </si>
  <si>
    <t>To close this finding, please provide a screenshot of the approved MAC algorithms defined in the /etc/ssh/sshd_config file with the agency's CAP.</t>
  </si>
  <si>
    <t>To close this finding, please provide a screenshot showing nodev option settings on all removable media partitions with the agency's CAP.</t>
  </si>
  <si>
    <t>To close this finding, please provide a screenshot showing nosuid settings on all removable media partitions with the agency's CAP.</t>
  </si>
  <si>
    <t>To close this finding, please provide a screenshot showing the noexec option has been applied on all removable media partitions with the agency's CAP.</t>
  </si>
  <si>
    <t xml:space="preserve">Edit or create the file `/etc/modprobe.d/CIS.conf` and add the following line:
install hfs /bin/true
Run the following command to unload the `hfs module:
# rmmod hfs
</t>
  </si>
  <si>
    <t>Disable the rsync service. One method for implementing the recommended state is to perform the following:
Run the following command to disabler sync:
# systemctl disable rsyncd</t>
  </si>
  <si>
    <t xml:space="preserve">Run the following command and verify that each Linux line has the `'ipv6.disable=1'` parameter set:
# grep "^\s*Linux" /boot/grub2/grub.cfg
</t>
  </si>
  <si>
    <t>Configure rsyslog to send logs to a remote log host. One method for implementing the recommended state is to perform the following:
Edit the/etc/rsyslog.conf` and/etc/rsyslog.d/*.conf` files and add the following line (whereloghost.example.com` is the name of the Agency central log host).
*.* @@loghost.example.com
Run the following command to reload the rsyslogd` configuration:
# pkill -HUP rsyslogd</t>
  </si>
  <si>
    <t>Only accept remote rsyslog messages on designated log hosts. One method for implementing the recommended state is to perform the following:
For hosts that are designated as log hosts, edit the/etc/rsyslog.conf` file and un-comment or add the following lines:
$ModLoad imtcp
$InputTCPServerRun 514
For hosts that are not designated as log hosts, edit the/etc/rsyslog.conf` file and comment or remove the following lines:
# $ModLoad imtcp
# $InputTCPServerRun 514
Run the following command to reload the rsyslogd` configuration:
# pkill -HUP rsyslogd</t>
  </si>
  <si>
    <t>Enable the syslog-ng service. One method for implementing the recommended state is to  run the following commands:
# systemctl enable syslog-ng.</t>
  </si>
  <si>
    <t xml:space="preserve">Run the following command and verify  `Uid` is `0/root`, `Gid` is `0/root` or `/shadow`, and `Access` is `640` or more restrictive:
# stat /etc/gshadow
Access: (0640/-rw-r-----) Uid: ( 0/ root) Gid: ( 0/ root)
</t>
  </si>
  <si>
    <t xml:space="preserve">Run the following command and verify  `Uid` is `0/root,` `Gid` is `0/root` or `/shadow,` and `Access` is `640` or more restrictive:
# stat /etc/shadow-
Access: (0640/-rw-r-----) Uid: ( 0/ root) Gid: ( 15/ shadow)
</t>
  </si>
  <si>
    <t>To close this finding, please provide screenshot of the users' home directories permissions settings with the agency's CAP.</t>
  </si>
  <si>
    <t>Finding Statement (Internal Use Only)</t>
  </si>
  <si>
    <t xml:space="preserve">Remediation Statement (Internal Use Only)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</si>
</sst>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d/yyyy;@"/>
    <numFmt numFmtId="165" formatCode="[&lt;=9999999]###\-####;\(###\)\ ###\-####"/>
    <numFmt numFmtId="166" formatCode="0.0"/>
    <numFmt numFmtId="167" formatCode="[$-409]mmmm\ d\,\ yyyy;@"/>
  </numFmts>
  <fonts count="24" x14ac:knownFonts="1">
    <font>
      <sz val="11"/>
      <color indexed="8"/>
      <name val="Calibri"/>
    </font>
    <font>
      <sz val="11"/>
      <color indexed="8"/>
      <name val="Calibri"/>
      <family val="2"/>
    </font>
    <font>
      <b/>
      <sz val="12"/>
      <name val="Arial"/>
      <family val="2"/>
    </font>
    <font>
      <sz val="10"/>
      <name val="Arial"/>
      <family val="2"/>
    </font>
    <font>
      <sz val="12"/>
      <name val="Arial"/>
      <family val="2"/>
    </font>
    <font>
      <sz val="10"/>
      <color indexed="8"/>
      <name val="Arial"/>
      <family val="2"/>
    </font>
    <font>
      <b/>
      <sz val="10"/>
      <name val="Arial"/>
      <family val="2"/>
    </font>
    <font>
      <i/>
      <sz val="10"/>
      <name val="Arial"/>
      <family val="2"/>
    </font>
    <font>
      <i/>
      <sz val="9"/>
      <name val="Arial"/>
      <family val="2"/>
    </font>
    <font>
      <sz val="10"/>
      <color indexed="8"/>
      <name val="Arial"/>
      <family val="2"/>
    </font>
    <font>
      <sz val="11"/>
      <color indexed="8"/>
      <name val="Arial"/>
      <family val="2"/>
    </font>
    <font>
      <b/>
      <sz val="11"/>
      <color indexed="8"/>
      <name val="Arial"/>
      <family val="2"/>
    </font>
    <font>
      <b/>
      <i/>
      <sz val="10"/>
      <name val="Arial"/>
      <family val="2"/>
    </font>
    <font>
      <sz val="12"/>
      <color theme="1"/>
      <name val="Calibri"/>
      <family val="2"/>
      <scheme val="minor"/>
    </font>
    <font>
      <sz val="11"/>
      <color theme="1"/>
      <name val="Calibri"/>
      <family val="2"/>
      <scheme val="minor"/>
    </font>
    <font>
      <b/>
      <sz val="12"/>
      <color theme="1"/>
      <name val="Calibri"/>
      <family val="2"/>
      <scheme val="minor"/>
    </font>
    <font>
      <b/>
      <sz val="10"/>
      <color theme="1"/>
      <name val="Arial"/>
      <family val="2"/>
    </font>
    <font>
      <sz val="10"/>
      <color theme="0"/>
      <name val="Arial"/>
      <family val="2"/>
    </font>
    <font>
      <b/>
      <sz val="10"/>
      <color rgb="FFFF0000"/>
      <name val="Arial"/>
      <family val="2"/>
    </font>
    <font>
      <b/>
      <sz val="11"/>
      <color theme="1"/>
      <name val="Calibri"/>
      <family val="2"/>
      <scheme val="minor"/>
    </font>
    <font>
      <sz val="10"/>
      <color rgb="FFFF0000"/>
      <name val="Arial"/>
      <family val="2"/>
    </font>
    <font>
      <sz val="10"/>
      <color theme="1"/>
      <name val="Arial"/>
      <family val="2"/>
    </font>
    <font>
      <sz val="10"/>
      <color theme="1" tint="4.9989318521683403E-2"/>
      <name val="Arial"/>
      <family val="2"/>
    </font>
    <font>
      <sz val="11"/>
      <color theme="1" tint="4.9989318521683403E-2"/>
      <name val="Arial"/>
      <family val="2"/>
    </font>
  </fonts>
  <fills count="15">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29"/>
        <bgColor indexed="64"/>
      </patternFill>
    </fill>
    <fill>
      <patternFill patternType="solid">
        <fgColor indexed="43"/>
        <bgColor indexed="64"/>
      </patternFill>
    </fill>
    <fill>
      <patternFill patternType="solid">
        <fgColor theme="0"/>
        <bgColor indexed="64"/>
      </patternFill>
    </fill>
    <fill>
      <patternFill patternType="solid">
        <fgColor theme="0" tint="-0.249977111117893"/>
        <bgColor indexed="64"/>
      </patternFill>
    </fill>
    <fill>
      <patternFill patternType="solid">
        <fgColor rgb="FF99CCFF"/>
        <bgColor indexed="64"/>
      </patternFill>
    </fill>
    <fill>
      <patternFill patternType="solid">
        <fgColor rgb="FFAFD7FF"/>
        <bgColor indexed="64"/>
      </patternFill>
    </fill>
    <fill>
      <patternFill patternType="solid">
        <fgColor rgb="FFB2B2B2"/>
        <bgColor indexed="64"/>
      </patternFill>
    </fill>
    <fill>
      <patternFill patternType="solid">
        <fgColor rgb="FFFF0000"/>
        <bgColor indexed="64"/>
      </patternFill>
    </fill>
    <fill>
      <patternFill patternType="solid">
        <fgColor theme="2" tint="-9.9978637043366805E-2"/>
        <bgColor indexed="64"/>
      </patternFill>
    </fill>
  </fills>
  <borders count="57">
    <border>
      <left/>
      <right/>
      <top/>
      <bottom/>
      <diagonal/>
    </border>
    <border>
      <left style="thin">
        <color indexed="63"/>
      </left>
      <right style="thin">
        <color indexed="63"/>
      </right>
      <top style="thin">
        <color indexed="63"/>
      </top>
      <bottom style="thin">
        <color indexed="63"/>
      </bottom>
      <diagonal/>
    </border>
    <border>
      <left style="thin">
        <color indexed="63"/>
      </left>
      <right/>
      <top style="thin">
        <color indexed="63"/>
      </top>
      <bottom/>
      <diagonal/>
    </border>
    <border>
      <left/>
      <right/>
      <top style="thin">
        <color indexed="63"/>
      </top>
      <bottom/>
      <diagonal/>
    </border>
    <border>
      <left/>
      <right style="thin">
        <color indexed="64"/>
      </right>
      <top style="thin">
        <color indexed="63"/>
      </top>
      <bottom/>
      <diagonal/>
    </border>
    <border>
      <left style="thin">
        <color indexed="63"/>
      </left>
      <right/>
      <top/>
      <bottom/>
      <diagonal/>
    </border>
    <border>
      <left/>
      <right style="thin">
        <color indexed="64"/>
      </right>
      <top/>
      <bottom/>
      <diagonal/>
    </border>
    <border>
      <left style="thin">
        <color indexed="63"/>
      </left>
      <right/>
      <top/>
      <bottom style="thin">
        <color indexed="63"/>
      </bottom>
      <diagonal/>
    </border>
    <border>
      <left/>
      <right/>
      <top/>
      <bottom style="thin">
        <color indexed="63"/>
      </bottom>
      <diagonal/>
    </border>
    <border>
      <left/>
      <right style="thin">
        <color indexed="64"/>
      </right>
      <top/>
      <bottom style="thin">
        <color indexed="63"/>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right style="thin">
        <color indexed="64"/>
      </right>
      <top style="thin">
        <color indexed="63"/>
      </top>
      <bottom style="thin">
        <color indexed="63"/>
      </bottom>
      <diagonal/>
    </border>
    <border>
      <left/>
      <right style="thin">
        <color indexed="63"/>
      </right>
      <top style="thin">
        <color indexed="63"/>
      </top>
      <bottom style="thin">
        <color indexed="63"/>
      </bottom>
      <diagonal/>
    </border>
    <border>
      <left style="thin">
        <color indexed="63"/>
      </left>
      <right style="thin">
        <color indexed="63"/>
      </right>
      <top style="thin">
        <color indexed="63"/>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3"/>
      </bottom>
      <diagonal/>
    </border>
    <border>
      <left/>
      <right/>
      <top style="thin">
        <color indexed="64"/>
      </top>
      <bottom style="thin">
        <color indexed="63"/>
      </bottom>
      <diagonal/>
    </border>
    <border>
      <left/>
      <right style="thin">
        <color indexed="64"/>
      </right>
      <top style="thin">
        <color indexed="64"/>
      </top>
      <bottom style="thin">
        <color indexed="63"/>
      </bottom>
      <diagonal/>
    </border>
    <border>
      <left style="thin">
        <color indexed="64"/>
      </left>
      <right style="thin">
        <color indexed="63"/>
      </right>
      <top style="thin">
        <color indexed="64"/>
      </top>
      <bottom style="thin">
        <color indexed="64"/>
      </bottom>
      <diagonal/>
    </border>
    <border>
      <left style="thin">
        <color indexed="63"/>
      </left>
      <right style="thin">
        <color indexed="63"/>
      </right>
      <top style="thin">
        <color indexed="64"/>
      </top>
      <bottom style="thin">
        <color indexed="64"/>
      </bottom>
      <diagonal/>
    </border>
    <border>
      <left style="thin">
        <color indexed="63"/>
      </left>
      <right style="thin">
        <color indexed="64"/>
      </right>
      <top style="thin">
        <color indexed="64"/>
      </top>
      <bottom style="thin">
        <color indexed="64"/>
      </bottom>
      <diagonal/>
    </border>
    <border>
      <left style="thin">
        <color indexed="64"/>
      </left>
      <right/>
      <top style="thin">
        <color indexed="63"/>
      </top>
      <bottom style="thin">
        <color indexed="63"/>
      </bottom>
      <diagonal/>
    </border>
    <border>
      <left style="thin">
        <color indexed="63"/>
      </left>
      <right style="thin">
        <color indexed="64"/>
      </right>
      <top style="thin">
        <color indexed="63"/>
      </top>
      <bottom style="thin">
        <color indexed="63"/>
      </bottom>
      <diagonal/>
    </border>
    <border>
      <left style="thin">
        <color indexed="64"/>
      </left>
      <right/>
      <top style="thin">
        <color indexed="63"/>
      </top>
      <bottom style="thin">
        <color indexed="64"/>
      </bottom>
      <diagonal/>
    </border>
    <border>
      <left/>
      <right style="thin">
        <color indexed="63"/>
      </right>
      <top style="thin">
        <color indexed="63"/>
      </top>
      <bottom style="thin">
        <color indexed="64"/>
      </bottom>
      <diagonal/>
    </border>
    <border>
      <left style="thin">
        <color indexed="63"/>
      </left>
      <right style="thin">
        <color indexed="63"/>
      </right>
      <top style="thin">
        <color indexed="63"/>
      </top>
      <bottom style="thin">
        <color indexed="64"/>
      </bottom>
      <diagonal/>
    </border>
    <border>
      <left style="thin">
        <color indexed="63"/>
      </left>
      <right style="thin">
        <color indexed="64"/>
      </right>
      <top style="thin">
        <color indexed="63"/>
      </top>
      <bottom style="thin">
        <color indexed="64"/>
      </bottom>
      <diagonal/>
    </border>
    <border>
      <left/>
      <right style="thin">
        <color indexed="63"/>
      </right>
      <top style="thin">
        <color indexed="63"/>
      </top>
      <bottom/>
      <diagonal/>
    </border>
    <border>
      <left/>
      <right style="thin">
        <color indexed="63"/>
      </right>
      <top/>
      <bottom style="thin">
        <color indexed="63"/>
      </bottom>
      <diagonal/>
    </border>
    <border>
      <left/>
      <right style="thin">
        <color indexed="63"/>
      </right>
      <top/>
      <bottom/>
      <diagonal/>
    </border>
    <border>
      <left/>
      <right style="thin">
        <color indexed="63"/>
      </right>
      <top style="thin">
        <color indexed="64"/>
      </top>
      <bottom style="thin">
        <color indexed="64"/>
      </bottom>
      <diagonal/>
    </border>
    <border>
      <left style="thin">
        <color indexed="63"/>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3"/>
      </top>
      <bottom/>
      <diagonal/>
    </border>
    <border>
      <left style="thin">
        <color indexed="64"/>
      </left>
      <right/>
      <top/>
      <bottom style="thin">
        <color indexed="63"/>
      </bottom>
      <diagonal/>
    </border>
    <border>
      <left style="thin">
        <color indexed="64"/>
      </left>
      <right style="thin">
        <color indexed="64"/>
      </right>
      <top style="thin">
        <color indexed="64"/>
      </top>
      <bottom/>
      <diagonal/>
    </border>
    <border>
      <left style="thin">
        <color indexed="63"/>
      </left>
      <right style="thin">
        <color indexed="63"/>
      </right>
      <top/>
      <bottom style="thin">
        <color indexed="63"/>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9">
    <xf numFmtId="0" fontId="0" fillId="0" borderId="0" applyFill="0" applyProtection="0"/>
    <xf numFmtId="0" fontId="3" fillId="0" borderId="0"/>
    <xf numFmtId="0" fontId="3" fillId="0" borderId="0"/>
    <xf numFmtId="0" fontId="3" fillId="0" borderId="0"/>
    <xf numFmtId="0" fontId="3" fillId="0" borderId="0"/>
    <xf numFmtId="0" fontId="1" fillId="0" borderId="0" applyFill="0" applyProtection="0"/>
    <xf numFmtId="0" fontId="1" fillId="0" borderId="0" applyFill="0" applyProtection="0"/>
    <xf numFmtId="0" fontId="14" fillId="0" borderId="0"/>
    <xf numFmtId="0" fontId="5" fillId="0" borderId="0"/>
  </cellStyleXfs>
  <cellXfs count="332">
    <xf numFmtId="0" fontId="0" fillId="0" borderId="0" xfId="0" applyFill="1" applyProtection="1"/>
    <xf numFmtId="0" fontId="0" fillId="0" borderId="0" xfId="0" applyProtection="1"/>
    <xf numFmtId="0" fontId="2" fillId="2" borderId="2" xfId="0" applyFont="1" applyFill="1" applyBorder="1" applyAlignment="1" applyProtection="1"/>
    <xf numFmtId="0" fontId="3" fillId="2" borderId="3" xfId="0" applyFont="1" applyFill="1" applyBorder="1" applyProtection="1"/>
    <xf numFmtId="0" fontId="3" fillId="2" borderId="4" xfId="0" applyFont="1" applyFill="1" applyBorder="1" applyProtection="1"/>
    <xf numFmtId="0" fontId="2" fillId="2" borderId="5" xfId="0" applyFont="1" applyFill="1" applyBorder="1" applyAlignment="1" applyProtection="1"/>
    <xf numFmtId="0" fontId="4" fillId="2" borderId="0" xfId="0" applyFont="1" applyFill="1" applyBorder="1" applyAlignment="1" applyProtection="1"/>
    <xf numFmtId="0" fontId="4" fillId="2" borderId="6" xfId="0" applyFont="1" applyFill="1" applyBorder="1" applyAlignment="1" applyProtection="1"/>
    <xf numFmtId="0" fontId="3" fillId="2" borderId="0" xfId="0" applyFont="1" applyFill="1" applyBorder="1" applyProtection="1"/>
    <xf numFmtId="0" fontId="3" fillId="2" borderId="6" xfId="0" applyFont="1" applyFill="1" applyBorder="1" applyProtection="1"/>
    <xf numFmtId="0" fontId="3" fillId="2" borderId="0" xfId="0" applyFont="1" applyFill="1" applyBorder="1" applyAlignment="1" applyProtection="1"/>
    <xf numFmtId="0" fontId="3" fillId="2" borderId="6" xfId="0" applyFont="1" applyFill="1" applyBorder="1" applyAlignment="1" applyProtection="1"/>
    <xf numFmtId="0" fontId="0" fillId="2" borderId="7" xfId="0" applyFill="1" applyBorder="1" applyProtection="1"/>
    <xf numFmtId="0" fontId="3" fillId="2" borderId="8" xfId="0" applyFont="1" applyFill="1" applyBorder="1" applyProtection="1"/>
    <xf numFmtId="0" fontId="3" fillId="2" borderId="9" xfId="0" applyFont="1" applyFill="1" applyBorder="1" applyProtection="1"/>
    <xf numFmtId="0" fontId="6" fillId="3" borderId="2" xfId="0" applyFont="1" applyFill="1" applyBorder="1" applyAlignment="1" applyProtection="1">
      <alignment vertical="center"/>
    </xf>
    <xf numFmtId="0" fontId="6" fillId="3" borderId="3" xfId="0" applyFont="1" applyFill="1" applyBorder="1" applyAlignment="1" applyProtection="1">
      <alignment vertical="center"/>
    </xf>
    <xf numFmtId="0" fontId="6" fillId="3" borderId="4" xfId="0" applyFont="1" applyFill="1" applyBorder="1" applyAlignment="1" applyProtection="1">
      <alignment vertical="center"/>
    </xf>
    <xf numFmtId="0" fontId="3" fillId="3" borderId="5" xfId="0" applyFont="1" applyFill="1" applyBorder="1" applyAlignment="1" applyProtection="1">
      <alignment vertical="top"/>
    </xf>
    <xf numFmtId="0" fontId="0" fillId="3" borderId="0" xfId="0" applyFill="1" applyBorder="1" applyAlignment="1" applyProtection="1">
      <alignment vertical="top"/>
    </xf>
    <xf numFmtId="0" fontId="0" fillId="3" borderId="6" xfId="0" applyFill="1" applyBorder="1" applyAlignment="1" applyProtection="1">
      <alignment vertical="top"/>
    </xf>
    <xf numFmtId="0" fontId="0" fillId="3" borderId="7" xfId="0" applyFill="1" applyBorder="1" applyAlignment="1" applyProtection="1">
      <alignment vertical="top"/>
    </xf>
    <xf numFmtId="0" fontId="0" fillId="3" borderId="8" xfId="0" applyFill="1" applyBorder="1" applyAlignment="1" applyProtection="1">
      <alignment vertical="top"/>
    </xf>
    <xf numFmtId="0" fontId="0" fillId="3" borderId="9" xfId="0" applyFill="1" applyBorder="1" applyAlignment="1" applyProtection="1">
      <alignment vertical="top"/>
    </xf>
    <xf numFmtId="0" fontId="6" fillId="4" borderId="10" xfId="0" applyFont="1" applyFill="1" applyBorder="1" applyAlignment="1" applyProtection="1">
      <alignment vertical="center"/>
    </xf>
    <xf numFmtId="0" fontId="6" fillId="4" borderId="11" xfId="0" applyFont="1" applyFill="1" applyBorder="1" applyAlignment="1" applyProtection="1">
      <alignment vertical="center"/>
    </xf>
    <xf numFmtId="0" fontId="6" fillId="4" borderId="12" xfId="0" applyFont="1" applyFill="1" applyBorder="1" applyAlignment="1" applyProtection="1">
      <alignment vertical="center"/>
    </xf>
    <xf numFmtId="0" fontId="6" fillId="0" borderId="10" xfId="0" applyFont="1" applyBorder="1" applyAlignment="1" applyProtection="1">
      <alignment vertical="center"/>
    </xf>
    <xf numFmtId="0" fontId="6" fillId="0" borderId="13" xfId="0" applyFont="1" applyBorder="1" applyAlignment="1" applyProtection="1">
      <alignment vertical="center"/>
    </xf>
    <xf numFmtId="0" fontId="0" fillId="2" borderId="10" xfId="0" applyFill="1" applyBorder="1" applyAlignment="1" applyProtection="1">
      <alignment vertical="center"/>
    </xf>
    <xf numFmtId="0" fontId="0" fillId="2" borderId="11" xfId="0" applyFill="1" applyBorder="1" applyAlignment="1" applyProtection="1">
      <alignment vertical="center"/>
    </xf>
    <xf numFmtId="0" fontId="0" fillId="2" borderId="12" xfId="0" applyFill="1" applyBorder="1" applyAlignment="1" applyProtection="1">
      <alignment vertical="center"/>
    </xf>
    <xf numFmtId="0" fontId="6" fillId="4" borderId="10" xfId="0" applyFont="1" applyFill="1" applyBorder="1" applyAlignment="1"/>
    <xf numFmtId="0" fontId="6" fillId="4" borderId="11" xfId="0" applyFont="1" applyFill="1" applyBorder="1" applyAlignment="1"/>
    <xf numFmtId="0" fontId="0" fillId="0" borderId="0" xfId="0"/>
    <xf numFmtId="0" fontId="6" fillId="4" borderId="10" xfId="0" applyFont="1" applyFill="1" applyBorder="1" applyAlignment="1" applyProtection="1"/>
    <xf numFmtId="0" fontId="6" fillId="4" borderId="11" xfId="0" applyFont="1" applyFill="1" applyBorder="1" applyAlignment="1" applyProtection="1"/>
    <xf numFmtId="0" fontId="6" fillId="4" borderId="13" xfId="0" applyFont="1" applyFill="1" applyBorder="1" applyAlignment="1" applyProtection="1"/>
    <xf numFmtId="49" fontId="6" fillId="4" borderId="11" xfId="0" applyNumberFormat="1" applyFont="1" applyFill="1" applyBorder="1" applyAlignment="1"/>
    <xf numFmtId="0" fontId="6" fillId="2" borderId="1" xfId="0" applyFont="1" applyFill="1" applyBorder="1" applyAlignment="1">
      <alignment horizontal="left" vertical="center" wrapText="1"/>
    </xf>
    <xf numFmtId="49" fontId="6" fillId="2" borderId="1" xfId="0" applyNumberFormat="1" applyFont="1" applyFill="1" applyBorder="1" applyAlignment="1">
      <alignment horizontal="left" vertical="center" wrapText="1"/>
    </xf>
    <xf numFmtId="166" fontId="3" fillId="0" borderId="1" xfId="1" applyNumberFormat="1" applyBorder="1" applyAlignment="1">
      <alignment horizontal="left" vertical="top" wrapText="1"/>
    </xf>
    <xf numFmtId="14" fontId="3" fillId="0" borderId="10" xfId="1" applyNumberFormat="1" applyBorder="1" applyAlignment="1">
      <alignment horizontal="left" vertical="top" wrapText="1"/>
    </xf>
    <xf numFmtId="49" fontId="3" fillId="0" borderId="1" xfId="1" applyNumberFormat="1" applyBorder="1" applyAlignment="1">
      <alignment horizontal="left" vertical="top" wrapText="1"/>
    </xf>
    <xf numFmtId="0" fontId="3" fillId="0" borderId="1" xfId="0" applyFont="1" applyBorder="1" applyAlignment="1">
      <alignment horizontal="left" vertical="top"/>
    </xf>
    <xf numFmtId="0" fontId="3" fillId="2" borderId="8" xfId="0" applyFont="1" applyFill="1" applyBorder="1" applyAlignment="1">
      <alignment vertical="center"/>
    </xf>
    <xf numFmtId="0" fontId="6" fillId="2" borderId="14" xfId="0" applyFont="1" applyFill="1" applyBorder="1" applyAlignment="1" applyProtection="1">
      <alignment vertical="top" wrapText="1"/>
    </xf>
    <xf numFmtId="0" fontId="6" fillId="2" borderId="1" xfId="0" applyFont="1" applyFill="1" applyBorder="1" applyAlignment="1" applyProtection="1">
      <alignment vertical="top" wrapText="1"/>
    </xf>
    <xf numFmtId="167" fontId="10" fillId="5" borderId="15" xfId="0" applyNumberFormat="1" applyFont="1" applyFill="1" applyBorder="1" applyAlignment="1" applyProtection="1">
      <alignment horizontal="center" vertical="center" wrapText="1"/>
    </xf>
    <xf numFmtId="167" fontId="10" fillId="5" borderId="16" xfId="0" applyNumberFormat="1" applyFont="1" applyFill="1" applyBorder="1" applyAlignment="1" applyProtection="1">
      <alignment horizontal="center" vertical="center" wrapText="1"/>
    </xf>
    <xf numFmtId="167" fontId="10" fillId="5" borderId="17" xfId="0" applyNumberFormat="1" applyFont="1" applyFill="1" applyBorder="1" applyAlignment="1" applyProtection="1">
      <alignment horizontal="center" vertical="center" wrapText="1"/>
    </xf>
    <xf numFmtId="0" fontId="3" fillId="0" borderId="18" xfId="0" applyFont="1" applyFill="1" applyBorder="1" applyAlignment="1">
      <alignment horizontal="left" vertical="top" wrapText="1"/>
    </xf>
    <xf numFmtId="0" fontId="3" fillId="0" borderId="18" xfId="0" quotePrefix="1" applyFont="1" applyFill="1" applyBorder="1" applyAlignment="1">
      <alignment horizontal="left" vertical="top" wrapText="1"/>
    </xf>
    <xf numFmtId="0" fontId="3" fillId="0" borderId="18" xfId="1" applyFont="1" applyFill="1" applyBorder="1" applyAlignment="1">
      <alignment horizontal="left" vertical="top" wrapText="1"/>
    </xf>
    <xf numFmtId="0" fontId="5" fillId="0" borderId="18" xfId="0" applyFont="1" applyFill="1" applyBorder="1" applyAlignment="1" applyProtection="1">
      <alignment horizontal="left" vertical="top" wrapText="1"/>
    </xf>
    <xf numFmtId="0" fontId="5" fillId="0" borderId="18" xfId="0" applyFont="1" applyFill="1" applyBorder="1" applyAlignment="1" applyProtection="1">
      <alignment vertical="top" wrapText="1"/>
    </xf>
    <xf numFmtId="0" fontId="3" fillId="0" borderId="1" xfId="0" applyFont="1" applyFill="1" applyBorder="1" applyAlignment="1" applyProtection="1">
      <alignment vertical="top" wrapText="1"/>
      <protection locked="0"/>
    </xf>
    <xf numFmtId="0" fontId="5" fillId="0" borderId="0" xfId="0" applyFont="1" applyProtection="1"/>
    <xf numFmtId="0" fontId="6" fillId="3" borderId="14" xfId="0" applyFont="1" applyFill="1" applyBorder="1" applyAlignment="1" applyProtection="1">
      <alignment horizontal="center" vertical="top" wrapText="1"/>
    </xf>
    <xf numFmtId="0" fontId="5" fillId="0" borderId="18" xfId="0" applyFont="1" applyFill="1" applyBorder="1" applyProtection="1"/>
    <xf numFmtId="167" fontId="10" fillId="5" borderId="18" xfId="0" applyNumberFormat="1" applyFont="1" applyFill="1" applyBorder="1" applyAlignment="1" applyProtection="1">
      <alignment horizontal="center" vertical="center" wrapText="1"/>
    </xf>
    <xf numFmtId="167" fontId="11" fillId="5" borderId="18" xfId="0" applyNumberFormat="1" applyFont="1" applyFill="1" applyBorder="1" applyAlignment="1" applyProtection="1">
      <alignment horizontal="left" vertical="center" wrapText="1"/>
    </xf>
    <xf numFmtId="0" fontId="11" fillId="6" borderId="19" xfId="0" applyFont="1" applyFill="1" applyBorder="1" applyAlignment="1" applyProtection="1">
      <alignment horizontal="left" vertical="center" wrapText="1"/>
    </xf>
    <xf numFmtId="0" fontId="11" fillId="7" borderId="20" xfId="0" applyFont="1" applyFill="1" applyBorder="1" applyAlignment="1" applyProtection="1">
      <alignment horizontal="left" vertical="center" wrapText="1"/>
    </xf>
    <xf numFmtId="0" fontId="11" fillId="3" borderId="19" xfId="0" applyFont="1" applyFill="1" applyBorder="1" applyAlignment="1" applyProtection="1">
      <alignment horizontal="center" vertical="center" wrapText="1"/>
    </xf>
    <xf numFmtId="0" fontId="11" fillId="3" borderId="18" xfId="0" applyFont="1" applyFill="1" applyBorder="1" applyAlignment="1" applyProtection="1">
      <alignment horizontal="center" vertical="center" wrapText="1"/>
    </xf>
    <xf numFmtId="0" fontId="11" fillId="3" borderId="15" xfId="0" applyFont="1" applyFill="1" applyBorder="1" applyAlignment="1" applyProtection="1">
      <alignment horizontal="center" vertical="center" wrapText="1"/>
    </xf>
    <xf numFmtId="0" fontId="0" fillId="0" borderId="18" xfId="0" applyBorder="1" applyAlignment="1"/>
    <xf numFmtId="0" fontId="9" fillId="0" borderId="0" xfId="0" applyFont="1" applyFill="1" applyAlignment="1" applyProtection="1">
      <alignment vertical="top" wrapText="1"/>
    </xf>
    <xf numFmtId="10" fontId="9" fillId="0" borderId="0" xfId="0" applyNumberFormat="1" applyFont="1" applyFill="1" applyAlignment="1" applyProtection="1">
      <alignment vertical="top" wrapText="1"/>
    </xf>
    <xf numFmtId="0" fontId="9" fillId="0" borderId="0" xfId="0" applyFont="1" applyFill="1" applyAlignment="1" applyProtection="1">
      <alignment horizontal="center" vertical="top" wrapText="1"/>
    </xf>
    <xf numFmtId="0" fontId="5" fillId="0" borderId="18" xfId="0" applyFont="1" applyBorder="1" applyAlignment="1" applyProtection="1">
      <alignment vertical="top" wrapText="1"/>
    </xf>
    <xf numFmtId="0" fontId="5" fillId="0" borderId="18" xfId="5" applyFont="1" applyFill="1" applyBorder="1" applyAlignment="1" applyProtection="1">
      <alignment horizontal="left" vertical="top" wrapText="1"/>
    </xf>
    <xf numFmtId="10" fontId="3" fillId="0" borderId="21" xfId="8" applyNumberFormat="1" applyFont="1" applyFill="1" applyBorder="1" applyAlignment="1">
      <alignment horizontal="left" vertical="top" wrapText="1"/>
    </xf>
    <xf numFmtId="10" fontId="3" fillId="0" borderId="18" xfId="8" applyNumberFormat="1" applyFont="1" applyFill="1" applyBorder="1" applyAlignment="1">
      <alignment horizontal="left" vertical="top" wrapText="1"/>
    </xf>
    <xf numFmtId="0" fontId="9" fillId="8" borderId="0" xfId="0" applyFont="1" applyFill="1" applyAlignment="1" applyProtection="1">
      <alignment vertical="top" wrapText="1"/>
    </xf>
    <xf numFmtId="0" fontId="5" fillId="2" borderId="5" xfId="0" applyFont="1" applyFill="1" applyBorder="1" applyAlignment="1" applyProtection="1"/>
    <xf numFmtId="0" fontId="3" fillId="0" borderId="11" xfId="0" applyFont="1" applyFill="1" applyBorder="1" applyAlignment="1" applyProtection="1">
      <alignment horizontal="left" vertical="top" wrapText="1"/>
      <protection locked="0"/>
    </xf>
    <xf numFmtId="0" fontId="6" fillId="10" borderId="1" xfId="0" applyFont="1" applyFill="1" applyBorder="1" applyAlignment="1" applyProtection="1">
      <alignment vertical="top" wrapText="1"/>
    </xf>
    <xf numFmtId="0" fontId="6" fillId="10" borderId="22" xfId="0" applyFont="1" applyFill="1" applyBorder="1" applyAlignment="1" applyProtection="1">
      <alignment vertical="top" wrapText="1"/>
      <protection locked="0"/>
    </xf>
    <xf numFmtId="0" fontId="6" fillId="10" borderId="18" xfId="0" applyFont="1" applyFill="1" applyBorder="1" applyAlignment="1" applyProtection="1">
      <alignment vertical="top" wrapText="1"/>
      <protection locked="0"/>
    </xf>
    <xf numFmtId="0" fontId="0" fillId="8" borderId="0" xfId="0" applyFill="1" applyProtection="1"/>
    <xf numFmtId="0" fontId="0" fillId="8" borderId="6" xfId="0" applyFill="1" applyBorder="1" applyProtection="1"/>
    <xf numFmtId="0" fontId="6" fillId="8" borderId="10" xfId="0" applyFont="1" applyFill="1" applyBorder="1" applyAlignment="1" applyProtection="1">
      <alignment vertical="center"/>
    </xf>
    <xf numFmtId="0" fontId="3" fillId="8" borderId="0" xfId="0" applyFont="1" applyFill="1" applyAlignment="1">
      <alignment vertical="center"/>
    </xf>
    <xf numFmtId="0" fontId="0" fillId="8" borderId="23" xfId="0" applyFill="1" applyBorder="1"/>
    <xf numFmtId="0" fontId="0" fillId="8" borderId="24" xfId="0" applyFill="1" applyBorder="1"/>
    <xf numFmtId="0" fontId="6" fillId="8" borderId="25" xfId="0" applyFont="1" applyFill="1" applyBorder="1" applyAlignment="1"/>
    <xf numFmtId="0" fontId="6" fillId="11" borderId="26" xfId="0" applyFont="1" applyFill="1" applyBorder="1" applyAlignment="1"/>
    <xf numFmtId="0" fontId="6" fillId="11" borderId="27" xfId="0" applyFont="1" applyFill="1" applyBorder="1" applyAlignment="1"/>
    <xf numFmtId="0" fontId="6" fillId="11" borderId="22" xfId="0" applyFont="1" applyFill="1" applyBorder="1" applyAlignment="1"/>
    <xf numFmtId="0" fontId="0" fillId="8" borderId="0" xfId="0" applyFill="1"/>
    <xf numFmtId="0" fontId="7" fillId="8" borderId="25" xfId="0" applyFont="1" applyFill="1" applyBorder="1" applyAlignment="1">
      <alignment vertical="top"/>
    </xf>
    <xf numFmtId="0" fontId="6" fillId="3" borderId="28" xfId="0" applyFont="1" applyFill="1" applyBorder="1" applyAlignment="1"/>
    <xf numFmtId="0" fontId="0" fillId="9" borderId="29" xfId="0" applyFill="1" applyBorder="1"/>
    <xf numFmtId="0" fontId="6" fillId="3" borderId="29" xfId="0" applyFont="1" applyFill="1" applyBorder="1" applyAlignment="1"/>
    <xf numFmtId="0" fontId="0" fillId="9" borderId="30" xfId="0" applyFill="1" applyBorder="1"/>
    <xf numFmtId="0" fontId="6" fillId="3" borderId="31" xfId="0" applyFont="1" applyFill="1" applyBorder="1" applyAlignment="1"/>
    <xf numFmtId="0" fontId="6" fillId="3" borderId="32" xfId="0" applyFont="1" applyFill="1" applyBorder="1" applyAlignment="1"/>
    <xf numFmtId="0" fontId="6" fillId="3" borderId="33" xfId="0" applyFont="1" applyFill="1" applyBorder="1" applyAlignment="1"/>
    <xf numFmtId="0" fontId="8" fillId="11" borderId="34" xfId="0" applyFont="1" applyFill="1" applyBorder="1" applyAlignment="1">
      <alignment horizontal="center" vertical="center" wrapText="1"/>
    </xf>
    <xf numFmtId="0" fontId="8" fillId="11" borderId="35" xfId="0" applyFont="1" applyFill="1" applyBorder="1" applyAlignment="1">
      <alignment horizontal="center" vertical="center" wrapText="1"/>
    </xf>
    <xf numFmtId="0" fontId="8" fillId="11" borderId="36" xfId="0" applyFont="1" applyFill="1" applyBorder="1" applyAlignment="1">
      <alignment horizontal="center" vertical="center" wrapText="1"/>
    </xf>
    <xf numFmtId="0" fontId="3" fillId="11" borderId="37" xfId="0" applyFont="1" applyFill="1" applyBorder="1" applyAlignment="1">
      <alignment vertical="center"/>
    </xf>
    <xf numFmtId="0" fontId="0" fillId="11" borderId="13" xfId="0" applyFill="1" applyBorder="1" applyAlignment="1">
      <alignment vertical="center"/>
    </xf>
    <xf numFmtId="0" fontId="8" fillId="11" borderId="1" xfId="0" applyFont="1" applyFill="1" applyBorder="1" applyAlignment="1">
      <alignment horizontal="center" vertical="center"/>
    </xf>
    <xf numFmtId="0" fontId="8" fillId="11" borderId="38" xfId="0" applyFont="1" applyFill="1" applyBorder="1" applyAlignment="1">
      <alignment horizontal="center" vertical="center"/>
    </xf>
    <xf numFmtId="0" fontId="7" fillId="0" borderId="18" xfId="0" applyFont="1" applyBorder="1" applyAlignment="1">
      <alignment horizontal="center" vertical="center"/>
    </xf>
    <xf numFmtId="0" fontId="6" fillId="8" borderId="39" xfId="0" applyFont="1" applyFill="1" applyBorder="1" applyAlignment="1">
      <alignment vertical="center"/>
    </xf>
    <xf numFmtId="0" fontId="6" fillId="8" borderId="40" xfId="0" applyFont="1" applyFill="1" applyBorder="1" applyAlignment="1">
      <alignment vertical="center"/>
    </xf>
    <xf numFmtId="0" fontId="3" fillId="0" borderId="41" xfId="0" applyNumberFormat="1" applyFont="1" applyBorder="1" applyAlignment="1">
      <alignment horizontal="center" vertical="center"/>
    </xf>
    <xf numFmtId="0" fontId="3" fillId="0" borderId="42" xfId="0" applyNumberFormat="1" applyFont="1" applyBorder="1" applyAlignment="1">
      <alignment horizontal="center" vertical="center"/>
    </xf>
    <xf numFmtId="0" fontId="6" fillId="8" borderId="0" xfId="0" applyFont="1" applyFill="1" applyBorder="1"/>
    <xf numFmtId="0" fontId="0" fillId="8" borderId="0" xfId="0" applyFill="1" applyBorder="1"/>
    <xf numFmtId="0" fontId="7" fillId="8" borderId="0" xfId="0" applyFont="1" applyFill="1" applyBorder="1" applyAlignment="1">
      <alignment vertical="top"/>
    </xf>
    <xf numFmtId="0" fontId="6" fillId="3" borderId="26" xfId="0" applyFont="1" applyFill="1" applyBorder="1" applyAlignment="1"/>
    <xf numFmtId="0" fontId="6" fillId="3" borderId="27" xfId="0" applyFont="1" applyFill="1" applyBorder="1" applyAlignment="1"/>
    <xf numFmtId="0" fontId="6" fillId="3" borderId="22" xfId="0" applyFont="1" applyFill="1" applyBorder="1" applyAlignment="1"/>
    <xf numFmtId="0" fontId="0" fillId="8" borderId="25" xfId="0" applyFill="1" applyBorder="1"/>
    <xf numFmtId="0" fontId="8" fillId="11" borderId="21" xfId="0" applyFont="1" applyFill="1" applyBorder="1" applyAlignment="1">
      <alignment horizontal="center" vertical="center"/>
    </xf>
    <xf numFmtId="0" fontId="8" fillId="8" borderId="0" xfId="0" applyFont="1" applyFill="1" applyBorder="1" applyAlignment="1">
      <alignment horizontal="center" vertical="center"/>
    </xf>
    <xf numFmtId="0" fontId="7" fillId="8" borderId="0" xfId="0" applyFont="1" applyFill="1" applyBorder="1" applyAlignment="1">
      <alignment vertical="top" wrapText="1"/>
    </xf>
    <xf numFmtId="0" fontId="3" fillId="0" borderId="18" xfId="0" applyFont="1" applyBorder="1" applyAlignment="1">
      <alignment horizontal="center" vertical="center"/>
    </xf>
    <xf numFmtId="0" fontId="7" fillId="0" borderId="18" xfId="0" applyFont="1" applyFill="1" applyBorder="1" applyAlignment="1">
      <alignment horizontal="center" vertical="center" wrapText="1"/>
    </xf>
    <xf numFmtId="0" fontId="3" fillId="8" borderId="26" xfId="0" applyFont="1" applyFill="1" applyBorder="1" applyAlignment="1"/>
    <xf numFmtId="0" fontId="0" fillId="8" borderId="28" xfId="0" applyFill="1" applyBorder="1"/>
    <xf numFmtId="0" fontId="0" fillId="8" borderId="29" xfId="0" applyFill="1" applyBorder="1"/>
    <xf numFmtId="0" fontId="7" fillId="8" borderId="29" xfId="0" applyFont="1" applyFill="1" applyBorder="1" applyAlignment="1">
      <alignment vertical="top" wrapText="1"/>
    </xf>
    <xf numFmtId="0" fontId="3" fillId="8" borderId="0" xfId="0" applyFont="1" applyFill="1" applyBorder="1" applyAlignment="1">
      <alignment vertical="top"/>
    </xf>
    <xf numFmtId="0" fontId="6" fillId="11" borderId="18" xfId="0" applyFont="1" applyFill="1" applyBorder="1" applyAlignment="1" applyProtection="1">
      <alignment vertical="top" wrapText="1"/>
      <protection locked="0"/>
    </xf>
    <xf numFmtId="0" fontId="3" fillId="0" borderId="18" xfId="1" applyNumberFormat="1" applyBorder="1" applyAlignment="1" applyProtection="1">
      <alignment horizontal="center" vertical="top"/>
    </xf>
    <xf numFmtId="0" fontId="5" fillId="3" borderId="0" xfId="0" applyFont="1" applyFill="1" applyProtection="1"/>
    <xf numFmtId="0" fontId="5" fillId="0" borderId="0" xfId="0" applyFont="1" applyFill="1" applyProtection="1"/>
    <xf numFmtId="0" fontId="3" fillId="0" borderId="1" xfId="0" applyFont="1" applyBorder="1" applyAlignment="1">
      <alignment horizontal="left" vertical="top" wrapText="1"/>
    </xf>
    <xf numFmtId="0" fontId="3" fillId="8" borderId="3" xfId="0" applyFont="1" applyFill="1" applyBorder="1" applyAlignment="1">
      <alignment vertical="top"/>
    </xf>
    <xf numFmtId="0" fontId="0" fillId="8" borderId="0" xfId="0" applyFill="1" applyAlignment="1"/>
    <xf numFmtId="0" fontId="3" fillId="8" borderId="8" xfId="0" applyFont="1" applyFill="1" applyBorder="1" applyAlignment="1" applyProtection="1">
      <alignment horizontal="center" vertical="top"/>
    </xf>
    <xf numFmtId="0" fontId="3" fillId="8" borderId="2" xfId="0" applyFont="1" applyFill="1" applyBorder="1" applyAlignment="1" applyProtection="1">
      <alignment vertical="top"/>
    </xf>
    <xf numFmtId="0" fontId="3" fillId="8" borderId="3" xfId="0" applyFont="1" applyFill="1" applyBorder="1" applyAlignment="1" applyProtection="1">
      <alignment vertical="top"/>
    </xf>
    <xf numFmtId="0" fontId="3" fillId="8" borderId="43" xfId="0" applyFont="1" applyFill="1" applyBorder="1" applyAlignment="1" applyProtection="1">
      <alignment vertical="top"/>
    </xf>
    <xf numFmtId="0" fontId="3" fillId="8" borderId="7" xfId="0" applyFont="1" applyFill="1" applyBorder="1" applyAlignment="1" applyProtection="1">
      <alignment vertical="top"/>
    </xf>
    <xf numFmtId="0" fontId="3" fillId="8" borderId="8" xfId="0" applyFont="1" applyFill="1" applyBorder="1" applyAlignment="1" applyProtection="1">
      <alignment vertical="top"/>
    </xf>
    <xf numFmtId="0" fontId="3" fillId="8" borderId="44" xfId="0" applyFont="1" applyFill="1" applyBorder="1" applyAlignment="1" applyProtection="1">
      <alignment vertical="top"/>
    </xf>
    <xf numFmtId="0" fontId="3" fillId="8" borderId="10" xfId="0" applyFont="1" applyFill="1" applyBorder="1" applyAlignment="1" applyProtection="1">
      <alignment vertical="top"/>
    </xf>
    <xf numFmtId="0" fontId="3" fillId="8" borderId="11" xfId="0" applyFont="1" applyFill="1" applyBorder="1" applyAlignment="1" applyProtection="1">
      <alignment vertical="top"/>
    </xf>
    <xf numFmtId="0" fontId="3" fillId="8" borderId="13" xfId="0" applyFont="1" applyFill="1" applyBorder="1" applyAlignment="1" applyProtection="1">
      <alignment vertical="top"/>
    </xf>
    <xf numFmtId="0" fontId="3" fillId="8" borderId="5" xfId="0" applyFont="1" applyFill="1" applyBorder="1" applyAlignment="1" applyProtection="1">
      <alignment vertical="top"/>
    </xf>
    <xf numFmtId="0" fontId="3" fillId="8" borderId="0" xfId="0" applyFont="1" applyFill="1" applyBorder="1" applyAlignment="1" applyProtection="1">
      <alignment vertical="top"/>
    </xf>
    <xf numFmtId="0" fontId="3" fillId="8" borderId="45" xfId="0" applyFont="1" applyFill="1" applyBorder="1" applyAlignment="1" applyProtection="1">
      <alignment vertical="top"/>
    </xf>
    <xf numFmtId="0" fontId="3" fillId="0" borderId="18" xfId="0" applyFont="1" applyFill="1" applyBorder="1" applyAlignment="1" applyProtection="1">
      <alignment horizontal="left" vertical="top" wrapText="1"/>
      <protection locked="0"/>
    </xf>
    <xf numFmtId="0" fontId="6" fillId="11" borderId="2" xfId="0" applyFont="1" applyFill="1" applyBorder="1" applyAlignment="1" applyProtection="1">
      <alignment vertical="center"/>
    </xf>
    <xf numFmtId="0" fontId="6" fillId="11" borderId="3" xfId="0" applyFont="1" applyFill="1" applyBorder="1" applyAlignment="1" applyProtection="1">
      <alignment vertical="center"/>
    </xf>
    <xf numFmtId="0" fontId="6" fillId="11" borderId="43" xfId="0" applyFont="1" applyFill="1" applyBorder="1" applyAlignment="1" applyProtection="1">
      <alignment vertical="center"/>
    </xf>
    <xf numFmtId="0" fontId="6" fillId="11" borderId="10" xfId="0" applyFont="1" applyFill="1" applyBorder="1" applyAlignment="1" applyProtection="1">
      <alignment vertical="center"/>
    </xf>
    <xf numFmtId="0" fontId="6" fillId="11" borderId="11" xfId="0" applyFont="1" applyFill="1" applyBorder="1" applyAlignment="1" applyProtection="1">
      <alignment vertical="center"/>
    </xf>
    <xf numFmtId="0" fontId="6" fillId="11" borderId="13" xfId="0" applyFont="1" applyFill="1" applyBorder="1" applyAlignment="1" applyProtection="1">
      <alignment vertical="center"/>
    </xf>
    <xf numFmtId="0" fontId="6" fillId="12" borderId="2" xfId="0" applyFont="1" applyFill="1" applyBorder="1" applyAlignment="1" applyProtection="1">
      <alignment vertical="top"/>
    </xf>
    <xf numFmtId="0" fontId="6" fillId="12" borderId="3" xfId="0" applyFont="1" applyFill="1" applyBorder="1" applyAlignment="1" applyProtection="1">
      <alignment vertical="top"/>
    </xf>
    <xf numFmtId="0" fontId="6" fillId="12" borderId="43" xfId="0" applyFont="1" applyFill="1" applyBorder="1" applyAlignment="1" applyProtection="1">
      <alignment vertical="top"/>
    </xf>
    <xf numFmtId="0" fontId="6" fillId="12" borderId="7" xfId="0" applyFont="1" applyFill="1" applyBorder="1" applyAlignment="1" applyProtection="1">
      <alignment vertical="top"/>
    </xf>
    <xf numFmtId="0" fontId="6" fillId="12" borderId="8" xfId="0" applyFont="1" applyFill="1" applyBorder="1" applyAlignment="1" applyProtection="1">
      <alignment vertical="top"/>
    </xf>
    <xf numFmtId="0" fontId="6" fillId="12" borderId="44" xfId="0" applyFont="1" applyFill="1" applyBorder="1" applyAlignment="1" applyProtection="1">
      <alignment vertical="top"/>
    </xf>
    <xf numFmtId="0" fontId="6" fillId="12" borderId="10" xfId="0" applyFont="1" applyFill="1" applyBorder="1" applyAlignment="1" applyProtection="1">
      <alignment vertical="top"/>
    </xf>
    <xf numFmtId="0" fontId="6" fillId="12" borderId="11" xfId="0" applyFont="1" applyFill="1" applyBorder="1" applyAlignment="1" applyProtection="1">
      <alignment vertical="top"/>
    </xf>
    <xf numFmtId="0" fontId="6" fillId="12" borderId="13" xfId="0" applyFont="1" applyFill="1" applyBorder="1" applyAlignment="1" applyProtection="1">
      <alignment vertical="top"/>
    </xf>
    <xf numFmtId="0" fontId="6" fillId="12" borderId="5" xfId="0" applyFont="1" applyFill="1" applyBorder="1" applyAlignment="1" applyProtection="1">
      <alignment vertical="top"/>
    </xf>
    <xf numFmtId="0" fontId="6" fillId="12" borderId="0" xfId="0" applyFont="1" applyFill="1" applyBorder="1" applyAlignment="1" applyProtection="1">
      <alignment vertical="top"/>
    </xf>
    <xf numFmtId="0" fontId="6" fillId="12" borderId="45" xfId="0" applyFont="1" applyFill="1" applyBorder="1" applyAlignment="1" applyProtection="1">
      <alignment vertical="top"/>
    </xf>
    <xf numFmtId="0" fontId="6" fillId="12" borderId="26" xfId="0" applyFont="1" applyFill="1" applyBorder="1" applyAlignment="1" applyProtection="1">
      <alignment vertical="top"/>
    </xf>
    <xf numFmtId="0" fontId="6" fillId="12" borderId="27" xfId="0" applyFont="1" applyFill="1" applyBorder="1" applyAlignment="1" applyProtection="1">
      <alignment vertical="top"/>
    </xf>
    <xf numFmtId="0" fontId="6" fillId="12" borderId="46" xfId="0" applyFont="1" applyFill="1" applyBorder="1" applyAlignment="1" applyProtection="1">
      <alignment vertical="top"/>
    </xf>
    <xf numFmtId="0" fontId="3" fillId="8" borderId="47" xfId="0" applyFont="1" applyFill="1" applyBorder="1" applyAlignment="1" applyProtection="1">
      <alignment horizontal="left" vertical="top"/>
    </xf>
    <xf numFmtId="0" fontId="3" fillId="8" borderId="27" xfId="0" applyFont="1" applyFill="1" applyBorder="1" applyAlignment="1" applyProtection="1">
      <alignment horizontal="left" vertical="top"/>
    </xf>
    <xf numFmtId="0" fontId="3" fillId="8" borderId="22" xfId="0" applyFont="1" applyFill="1" applyBorder="1" applyAlignment="1" applyProtection="1">
      <alignment horizontal="left" vertical="top"/>
    </xf>
    <xf numFmtId="0" fontId="16" fillId="12" borderId="23" xfId="0" applyFont="1" applyFill="1" applyBorder="1" applyAlignment="1" applyProtection="1">
      <alignment vertical="top"/>
    </xf>
    <xf numFmtId="0" fontId="6" fillId="12" borderId="24" xfId="0" applyFont="1" applyFill="1" applyBorder="1" applyAlignment="1" applyProtection="1">
      <alignment vertical="top"/>
    </xf>
    <xf numFmtId="0" fontId="6" fillId="12" borderId="48" xfId="0" applyFont="1" applyFill="1" applyBorder="1" applyAlignment="1" applyProtection="1">
      <alignment vertical="top"/>
    </xf>
    <xf numFmtId="0" fontId="6" fillId="12" borderId="25" xfId="0" applyFont="1" applyFill="1" applyBorder="1" applyAlignment="1" applyProtection="1">
      <alignment vertical="top"/>
    </xf>
    <xf numFmtId="0" fontId="6" fillId="12" borderId="6" xfId="0" applyFont="1" applyFill="1" applyBorder="1" applyAlignment="1" applyProtection="1">
      <alignment vertical="top"/>
    </xf>
    <xf numFmtId="0" fontId="16" fillId="12" borderId="26" xfId="0" applyFont="1" applyFill="1" applyBorder="1" applyAlignment="1" applyProtection="1">
      <alignment vertical="top"/>
    </xf>
    <xf numFmtId="0" fontId="6" fillId="12" borderId="22" xfId="0" applyFont="1" applyFill="1" applyBorder="1" applyAlignment="1" applyProtection="1">
      <alignment vertical="top"/>
    </xf>
    <xf numFmtId="0" fontId="6" fillId="8" borderId="13" xfId="0" applyFont="1" applyFill="1" applyBorder="1" applyAlignment="1" applyProtection="1">
      <alignment vertical="center"/>
    </xf>
    <xf numFmtId="0" fontId="6" fillId="0" borderId="10" xfId="0" applyFont="1" applyBorder="1" applyAlignment="1" applyProtection="1">
      <alignment horizontal="left" vertical="center"/>
    </xf>
    <xf numFmtId="0" fontId="1" fillId="8" borderId="0" xfId="0" applyFont="1" applyFill="1" applyProtection="1"/>
    <xf numFmtId="0" fontId="3" fillId="0" borderId="18" xfId="0" applyFont="1" applyBorder="1" applyAlignment="1">
      <alignment horizontal="center" vertical="center" wrapText="1"/>
    </xf>
    <xf numFmtId="2" fontId="6" fillId="0" borderId="22" xfId="0" applyNumberFormat="1" applyFont="1" applyBorder="1" applyAlignment="1">
      <alignment horizontal="center" vertical="center"/>
    </xf>
    <xf numFmtId="0" fontId="12" fillId="0" borderId="18" xfId="0" applyFont="1" applyBorder="1" applyAlignment="1">
      <alignment horizontal="center" vertical="center"/>
    </xf>
    <xf numFmtId="0" fontId="12" fillId="0" borderId="18" xfId="0" applyFont="1" applyBorder="1" applyAlignment="1">
      <alignment horizontal="center" vertical="center" wrapText="1"/>
    </xf>
    <xf numFmtId="9" fontId="12" fillId="0" borderId="18" xfId="0" applyNumberFormat="1" applyFont="1" applyFill="1" applyBorder="1" applyAlignment="1">
      <alignment horizontal="center" vertical="center"/>
    </xf>
    <xf numFmtId="0" fontId="6" fillId="12" borderId="28" xfId="0" applyFont="1" applyFill="1" applyBorder="1" applyAlignment="1" applyProtection="1">
      <alignment vertical="top"/>
    </xf>
    <xf numFmtId="0" fontId="6" fillId="12" borderId="29" xfId="0" applyFont="1" applyFill="1" applyBorder="1" applyAlignment="1" applyProtection="1">
      <alignment vertical="top"/>
    </xf>
    <xf numFmtId="0" fontId="6" fillId="12" borderId="30" xfId="0" applyFont="1" applyFill="1" applyBorder="1" applyAlignment="1" applyProtection="1">
      <alignment vertical="top"/>
    </xf>
    <xf numFmtId="0" fontId="17" fillId="8" borderId="0" xfId="0" applyFont="1" applyFill="1"/>
    <xf numFmtId="0" fontId="18" fillId="8" borderId="0" xfId="0" applyFont="1" applyFill="1"/>
    <xf numFmtId="0" fontId="6" fillId="4" borderId="22" xfId="0" applyFont="1" applyFill="1" applyBorder="1" applyAlignment="1" applyProtection="1">
      <protection locked="0"/>
    </xf>
    <xf numFmtId="0" fontId="6" fillId="4" borderId="0" xfId="0" applyFont="1" applyFill="1" applyBorder="1" applyAlignment="1" applyProtection="1">
      <protection locked="0"/>
    </xf>
    <xf numFmtId="0" fontId="6" fillId="0" borderId="0" xfId="0" applyFont="1" applyFill="1" applyBorder="1" applyAlignment="1" applyProtection="1">
      <protection locked="0"/>
    </xf>
    <xf numFmtId="0" fontId="6" fillId="4" borderId="0" xfId="0" applyFont="1" applyFill="1" applyBorder="1" applyAlignment="1" applyProtection="1">
      <alignment wrapText="1"/>
      <protection locked="0"/>
    </xf>
    <xf numFmtId="0" fontId="5" fillId="3" borderId="0" xfId="0" applyFont="1" applyFill="1" applyAlignment="1" applyProtection="1">
      <alignment wrapText="1"/>
    </xf>
    <xf numFmtId="0" fontId="5" fillId="0" borderId="0" xfId="0" applyFont="1" applyFill="1" applyAlignment="1" applyProtection="1">
      <alignment wrapText="1"/>
    </xf>
    <xf numFmtId="0" fontId="0" fillId="0" borderId="0" xfId="0" applyFill="1" applyAlignment="1" applyProtection="1">
      <alignment wrapText="1"/>
    </xf>
    <xf numFmtId="0" fontId="3" fillId="0" borderId="18" xfId="3" applyFont="1" applyFill="1" applyBorder="1" applyAlignment="1">
      <alignment horizontal="left" vertical="top" wrapText="1"/>
    </xf>
    <xf numFmtId="0" fontId="3" fillId="0" borderId="18" xfId="0" applyFont="1" applyBorder="1" applyAlignment="1" applyProtection="1">
      <alignment horizontal="left" vertical="top" wrapText="1"/>
      <protection locked="0"/>
    </xf>
    <xf numFmtId="0" fontId="5" fillId="0" borderId="18" xfId="0" applyFont="1" applyFill="1" applyBorder="1" applyAlignment="1" applyProtection="1">
      <alignment vertical="top"/>
    </xf>
    <xf numFmtId="0" fontId="6" fillId="2" borderId="14" xfId="0" applyFont="1" applyFill="1" applyBorder="1" applyAlignment="1" applyProtection="1">
      <alignment horizontal="left" vertical="top" wrapText="1"/>
    </xf>
    <xf numFmtId="0" fontId="6" fillId="2" borderId="1" xfId="0" applyFont="1" applyFill="1" applyBorder="1" applyAlignment="1" applyProtection="1">
      <alignment horizontal="left" vertical="top" wrapText="1"/>
    </xf>
    <xf numFmtId="0" fontId="6" fillId="13" borderId="14" xfId="0" applyFont="1" applyFill="1" applyBorder="1" applyAlignment="1" applyProtection="1">
      <alignment horizontal="left" vertical="top" wrapText="1"/>
    </xf>
    <xf numFmtId="0" fontId="6" fillId="10" borderId="22" xfId="0" applyFont="1" applyFill="1" applyBorder="1" applyAlignment="1" applyProtection="1">
      <alignment horizontal="left" vertical="top" wrapText="1"/>
      <protection locked="0"/>
    </xf>
    <xf numFmtId="0" fontId="6" fillId="10" borderId="18" xfId="0" applyFont="1" applyFill="1" applyBorder="1" applyAlignment="1" applyProtection="1">
      <alignment horizontal="left" vertical="top" wrapText="1"/>
      <protection locked="0"/>
    </xf>
    <xf numFmtId="0" fontId="6" fillId="8" borderId="23" xfId="0" applyFont="1" applyFill="1" applyBorder="1" applyAlignment="1">
      <alignment vertical="center"/>
    </xf>
    <xf numFmtId="0" fontId="6" fillId="8" borderId="24" xfId="0" applyFont="1" applyFill="1" applyBorder="1" applyAlignment="1">
      <alignment vertical="center"/>
    </xf>
    <xf numFmtId="0" fontId="0" fillId="8" borderId="48" xfId="0" applyFill="1" applyBorder="1"/>
    <xf numFmtId="0" fontId="3" fillId="8" borderId="25" xfId="0" applyFont="1" applyFill="1" applyBorder="1" applyAlignment="1">
      <alignment vertical="top"/>
    </xf>
    <xf numFmtId="0" fontId="0" fillId="8" borderId="6" xfId="0" applyFill="1" applyBorder="1"/>
    <xf numFmtId="0" fontId="3" fillId="8" borderId="28" xfId="0" applyFont="1" applyFill="1" applyBorder="1" applyAlignment="1">
      <alignment vertical="top"/>
    </xf>
    <xf numFmtId="0" fontId="3" fillId="8" borderId="29" xfId="0" applyFont="1" applyFill="1" applyBorder="1" applyAlignment="1">
      <alignment vertical="top"/>
    </xf>
    <xf numFmtId="0" fontId="0" fillId="8" borderId="30" xfId="0" applyFill="1" applyBorder="1"/>
    <xf numFmtId="0" fontId="6" fillId="4" borderId="26" xfId="0" applyFont="1" applyFill="1" applyBorder="1" applyAlignment="1"/>
    <xf numFmtId="0" fontId="6" fillId="4" borderId="27" xfId="0" applyFont="1" applyFill="1" applyBorder="1" applyAlignment="1"/>
    <xf numFmtId="0" fontId="6" fillId="4" borderId="22" xfId="0" applyFont="1" applyFill="1" applyBorder="1" applyAlignment="1"/>
    <xf numFmtId="0" fontId="0" fillId="0" borderId="0" xfId="0" applyFill="1" applyBorder="1" applyProtection="1"/>
    <xf numFmtId="0" fontId="0" fillId="8" borderId="0" xfId="0" applyFill="1" applyAlignment="1" applyProtection="1"/>
    <xf numFmtId="0" fontId="3" fillId="8" borderId="0" xfId="0" applyFont="1" applyFill="1" applyAlignment="1" applyProtection="1"/>
    <xf numFmtId="0" fontId="5" fillId="3" borderId="43" xfId="0" applyFont="1" applyFill="1" applyBorder="1" applyAlignment="1" applyProtection="1">
      <alignment vertical="center"/>
    </xf>
    <xf numFmtId="49" fontId="0" fillId="8" borderId="0" xfId="0" applyNumberFormat="1" applyFill="1"/>
    <xf numFmtId="0" fontId="6" fillId="2" borderId="31" xfId="0" applyFont="1" applyFill="1" applyBorder="1" applyAlignment="1">
      <alignment vertical="center"/>
    </xf>
    <xf numFmtId="0" fontId="6" fillId="2" borderId="32" xfId="0" applyFont="1" applyFill="1" applyBorder="1" applyAlignment="1">
      <alignment vertical="center"/>
    </xf>
    <xf numFmtId="0" fontId="6" fillId="2" borderId="33" xfId="0" applyFont="1" applyFill="1" applyBorder="1" applyAlignment="1">
      <alignment vertical="center"/>
    </xf>
    <xf numFmtId="0" fontId="3" fillId="8" borderId="49" xfId="0" applyFont="1" applyFill="1" applyBorder="1" applyAlignment="1">
      <alignment vertical="top"/>
    </xf>
    <xf numFmtId="0" fontId="0" fillId="8" borderId="0" xfId="0" applyFill="1" applyBorder="1" applyAlignment="1"/>
    <xf numFmtId="0" fontId="0" fillId="8" borderId="6" xfId="0" applyFill="1" applyBorder="1" applyAlignment="1"/>
    <xf numFmtId="0" fontId="0" fillId="8" borderId="29" xfId="0" applyFill="1" applyBorder="1" applyAlignment="1"/>
    <xf numFmtId="0" fontId="0" fillId="8" borderId="30" xfId="0" applyFill="1" applyBorder="1" applyAlignment="1"/>
    <xf numFmtId="0" fontId="6" fillId="2" borderId="23" xfId="0" applyFont="1" applyFill="1" applyBorder="1" applyAlignment="1">
      <alignment vertical="center"/>
    </xf>
    <xf numFmtId="0" fontId="6" fillId="2" borderId="24" xfId="0" applyFont="1" applyFill="1" applyBorder="1" applyAlignment="1">
      <alignment vertical="center"/>
    </xf>
    <xf numFmtId="0" fontId="6" fillId="2" borderId="48" xfId="0" applyFont="1" applyFill="1" applyBorder="1" applyAlignment="1">
      <alignment vertical="center"/>
    </xf>
    <xf numFmtId="0" fontId="3" fillId="2" borderId="50" xfId="0" applyFont="1" applyFill="1" applyBorder="1" applyAlignment="1">
      <alignment vertical="center"/>
    </xf>
    <xf numFmtId="0" fontId="3" fillId="2" borderId="9" xfId="0" applyFont="1" applyFill="1" applyBorder="1" applyAlignment="1">
      <alignment vertical="center"/>
    </xf>
    <xf numFmtId="0" fontId="3" fillId="2" borderId="28" xfId="0" applyFont="1" applyFill="1" applyBorder="1" applyAlignment="1">
      <alignment vertical="center"/>
    </xf>
    <xf numFmtId="0" fontId="3" fillId="2" borderId="29" xfId="0" applyFont="1" applyFill="1" applyBorder="1" applyAlignment="1">
      <alignment vertical="center"/>
    </xf>
    <xf numFmtId="0" fontId="3" fillId="2" borderId="30" xfId="0" applyFont="1" applyFill="1" applyBorder="1" applyAlignment="1">
      <alignment vertical="center"/>
    </xf>
    <xf numFmtId="0" fontId="3" fillId="8" borderId="23" xfId="0" applyFont="1" applyFill="1" applyBorder="1" applyAlignment="1">
      <alignment vertical="top"/>
    </xf>
    <xf numFmtId="0" fontId="3" fillId="8" borderId="24" xfId="0" applyFont="1" applyFill="1" applyBorder="1" applyAlignment="1">
      <alignment vertical="top"/>
    </xf>
    <xf numFmtId="0" fontId="0" fillId="8" borderId="24" xfId="0" applyFill="1" applyBorder="1" applyAlignment="1"/>
    <xf numFmtId="0" fontId="0" fillId="8" borderId="48" xfId="0" applyFill="1" applyBorder="1" applyAlignment="1"/>
    <xf numFmtId="0" fontId="5" fillId="8" borderId="18" xfId="0" applyFont="1" applyFill="1" applyBorder="1" applyAlignment="1" applyProtection="1">
      <alignment horizontal="left" vertical="top" wrapText="1"/>
    </xf>
    <xf numFmtId="0" fontId="5" fillId="0" borderId="51" xfId="0" applyFont="1" applyFill="1" applyBorder="1" applyAlignment="1" applyProtection="1">
      <alignment horizontal="left" vertical="top" wrapText="1"/>
    </xf>
    <xf numFmtId="0" fontId="5" fillId="0" borderId="21" xfId="0" applyFont="1" applyFill="1" applyBorder="1" applyAlignment="1" applyProtection="1">
      <alignment vertical="top" wrapText="1"/>
    </xf>
    <xf numFmtId="0" fontId="5" fillId="0" borderId="51" xfId="0" applyFont="1" applyBorder="1" applyAlignment="1" applyProtection="1">
      <alignment vertical="top" wrapText="1"/>
    </xf>
    <xf numFmtId="0" fontId="3" fillId="0" borderId="52" xfId="0" applyFont="1" applyBorder="1" applyAlignment="1" applyProtection="1">
      <alignment horizontal="left" vertical="top" wrapText="1"/>
      <protection locked="0"/>
    </xf>
    <xf numFmtId="0" fontId="5" fillId="0" borderId="18" xfId="0" applyFont="1" applyBorder="1" applyAlignment="1" applyProtection="1">
      <alignment vertical="top"/>
      <protection locked="0"/>
    </xf>
    <xf numFmtId="0" fontId="5" fillId="0" borderId="18" xfId="0" applyFont="1" applyBorder="1" applyAlignment="1" applyProtection="1">
      <alignment vertical="top" wrapText="1"/>
      <protection locked="0"/>
    </xf>
    <xf numFmtId="0" fontId="3" fillId="0" borderId="41" xfId="0" applyFont="1" applyBorder="1" applyAlignment="1" applyProtection="1">
      <alignment horizontal="left" vertical="top" wrapText="1"/>
      <protection locked="0"/>
    </xf>
    <xf numFmtId="0" fontId="3" fillId="0" borderId="38" xfId="0" applyFont="1" applyBorder="1" applyAlignment="1" applyProtection="1">
      <alignment horizontal="left" vertical="top" wrapText="1"/>
      <protection locked="0"/>
    </xf>
    <xf numFmtId="14" fontId="3" fillId="0" borderId="38" xfId="0" quotePrefix="1" applyNumberFormat="1" applyFont="1" applyBorder="1" applyAlignment="1" applyProtection="1">
      <alignment horizontal="left" vertical="top" wrapText="1"/>
      <protection locked="0"/>
    </xf>
    <xf numFmtId="164" fontId="3" fillId="0" borderId="38" xfId="0" applyNumberFormat="1" applyFont="1" applyBorder="1" applyAlignment="1" applyProtection="1">
      <alignment horizontal="left" vertical="top" wrapText="1"/>
      <protection locked="0"/>
    </xf>
    <xf numFmtId="0" fontId="3" fillId="0" borderId="18" xfId="3" applyNumberFormat="1" applyFont="1" applyFill="1" applyBorder="1" applyAlignment="1" applyProtection="1">
      <alignment horizontal="left" vertical="top" wrapText="1"/>
      <protection locked="0"/>
    </xf>
    <xf numFmtId="0" fontId="3" fillId="0" borderId="18" xfId="0" applyFont="1" applyFill="1" applyBorder="1" applyAlignment="1" applyProtection="1">
      <alignment horizontal="left" vertical="top" wrapText="1"/>
    </xf>
    <xf numFmtId="0" fontId="3" fillId="0" borderId="18" xfId="5" applyFont="1" applyFill="1" applyBorder="1" applyAlignment="1" applyProtection="1">
      <alignment horizontal="left" vertical="top" wrapText="1"/>
    </xf>
    <xf numFmtId="10" fontId="3" fillId="0" borderId="18" xfId="5" applyNumberFormat="1" applyFont="1" applyFill="1" applyBorder="1" applyAlignment="1" applyProtection="1">
      <alignment horizontal="left" vertical="top" wrapText="1"/>
    </xf>
    <xf numFmtId="10" fontId="3" fillId="0" borderId="18" xfId="0" applyNumberFormat="1" applyFont="1" applyFill="1" applyBorder="1" applyAlignment="1" applyProtection="1">
      <alignment horizontal="left" vertical="top" wrapText="1"/>
    </xf>
    <xf numFmtId="0" fontId="3" fillId="0" borderId="1" xfId="3" applyFont="1" applyFill="1" applyBorder="1" applyAlignment="1" applyProtection="1">
      <alignment horizontal="left" vertical="top" wrapText="1"/>
      <protection locked="0"/>
    </xf>
    <xf numFmtId="0" fontId="3" fillId="0" borderId="51" xfId="0" applyFont="1" applyFill="1" applyBorder="1" applyAlignment="1" applyProtection="1">
      <alignment horizontal="left" vertical="top" wrapText="1"/>
    </xf>
    <xf numFmtId="0" fontId="3" fillId="0" borderId="0" xfId="0" applyFont="1" applyFill="1" applyAlignment="1" applyProtection="1">
      <alignment horizontal="left" vertical="top" wrapText="1"/>
    </xf>
    <xf numFmtId="0" fontId="3" fillId="0" borderId="18" xfId="1" applyNumberFormat="1" applyFont="1" applyFill="1" applyBorder="1" applyAlignment="1" applyProtection="1">
      <alignment horizontal="left" vertical="top" wrapText="1"/>
      <protection locked="0"/>
    </xf>
    <xf numFmtId="166" fontId="3" fillId="0" borderId="18" xfId="1" applyNumberFormat="1" applyBorder="1" applyAlignment="1">
      <alignment horizontal="left" vertical="top" wrapText="1"/>
    </xf>
    <xf numFmtId="14" fontId="3" fillId="0" borderId="18" xfId="1" applyNumberFormat="1" applyBorder="1" applyAlignment="1">
      <alignment horizontal="left" vertical="top" wrapText="1"/>
    </xf>
    <xf numFmtId="0" fontId="3" fillId="0" borderId="18" xfId="0" applyFont="1" applyBorder="1" applyAlignment="1">
      <alignment horizontal="left" vertical="top" wrapText="1"/>
    </xf>
    <xf numFmtId="0" fontId="3" fillId="0" borderId="18" xfId="1" applyFont="1" applyBorder="1" applyAlignment="1">
      <alignment horizontal="left" vertical="top"/>
    </xf>
    <xf numFmtId="0" fontId="19" fillId="14" borderId="18" xfId="0" applyFont="1" applyFill="1" applyBorder="1" applyAlignment="1">
      <alignment wrapText="1"/>
    </xf>
    <xf numFmtId="0" fontId="15" fillId="14" borderId="18" xfId="0" applyFont="1" applyFill="1" applyBorder="1" applyAlignment="1">
      <alignment horizontal="center" wrapText="1"/>
    </xf>
    <xf numFmtId="14" fontId="0" fillId="0" borderId="0" xfId="0" applyNumberFormat="1"/>
    <xf numFmtId="0" fontId="13" fillId="8" borderId="18" xfId="0" applyFont="1" applyFill="1" applyBorder="1" applyAlignment="1">
      <alignment horizontal="left" vertical="center" wrapText="1"/>
    </xf>
    <xf numFmtId="0" fontId="13" fillId="8" borderId="18" xfId="0" applyFont="1" applyFill="1" applyBorder="1" applyAlignment="1">
      <alignment horizontal="center" wrapText="1"/>
    </xf>
    <xf numFmtId="0" fontId="5" fillId="0" borderId="51" xfId="0" applyFont="1" applyFill="1" applyBorder="1" applyAlignment="1" applyProtection="1">
      <alignment vertical="top" wrapText="1"/>
    </xf>
    <xf numFmtId="0" fontId="20" fillId="0" borderId="18" xfId="0" applyFont="1" applyFill="1" applyBorder="1" applyAlignment="1" applyProtection="1">
      <alignment horizontal="left" vertical="top" wrapText="1"/>
    </xf>
    <xf numFmtId="0" fontId="5" fillId="0" borderId="18" xfId="0" applyFont="1" applyFill="1" applyBorder="1" applyAlignment="1" applyProtection="1">
      <alignment vertical="top" wrapText="1"/>
      <protection locked="0"/>
    </xf>
    <xf numFmtId="0" fontId="6" fillId="13" borderId="18" xfId="0" applyFont="1" applyFill="1" applyBorder="1" applyAlignment="1" applyProtection="1">
      <alignment horizontal="left" vertical="top" wrapText="1"/>
    </xf>
    <xf numFmtId="0" fontId="6" fillId="13" borderId="18" xfId="7" applyFont="1" applyFill="1" applyBorder="1" applyAlignment="1" applyProtection="1">
      <alignment horizontal="left" vertical="top" wrapText="1"/>
    </xf>
    <xf numFmtId="0" fontId="3" fillId="0" borderId="18" xfId="1" applyNumberFormat="1" applyFill="1" applyBorder="1" applyAlignment="1" applyProtection="1">
      <alignment horizontal="center" vertical="top"/>
    </xf>
    <xf numFmtId="0" fontId="21" fillId="0" borderId="18" xfId="0" applyFont="1" applyFill="1" applyBorder="1" applyAlignment="1" applyProtection="1">
      <alignment vertical="top" wrapText="1"/>
    </xf>
    <xf numFmtId="0" fontId="21" fillId="0" borderId="18" xfId="0" applyFont="1" applyFill="1" applyBorder="1" applyAlignment="1" applyProtection="1">
      <alignment horizontal="left" vertical="top" wrapText="1"/>
    </xf>
    <xf numFmtId="0" fontId="5" fillId="8" borderId="12" xfId="0" applyFont="1" applyFill="1" applyBorder="1" applyAlignment="1" applyProtection="1">
      <alignment vertical="center" wrapText="1"/>
    </xf>
    <xf numFmtId="0" fontId="5" fillId="0" borderId="12" xfId="0" applyFont="1" applyBorder="1" applyAlignment="1" applyProtection="1">
      <alignment horizontal="left" vertical="top" wrapText="1"/>
      <protection locked="0"/>
    </xf>
    <xf numFmtId="165" fontId="5" fillId="8" borderId="12" xfId="0" applyNumberFormat="1" applyFont="1" applyFill="1" applyBorder="1" applyAlignment="1" applyProtection="1">
      <alignment vertical="center" wrapText="1"/>
    </xf>
    <xf numFmtId="165" fontId="5" fillId="0" borderId="12" xfId="0" applyNumberFormat="1" applyFont="1" applyBorder="1" applyAlignment="1" applyProtection="1">
      <alignment horizontal="left" vertical="top" wrapText="1"/>
      <protection locked="0"/>
    </xf>
    <xf numFmtId="0" fontId="5" fillId="9" borderId="0" xfId="0" applyFont="1" applyFill="1" applyBorder="1" applyAlignment="1" applyProtection="1">
      <alignment horizontal="center" vertical="top" wrapText="1"/>
    </xf>
    <xf numFmtId="0" fontId="5" fillId="0" borderId="0" xfId="0" applyFont="1" applyFill="1" applyAlignment="1" applyProtection="1">
      <alignment horizontal="center" vertical="top" wrapText="1"/>
    </xf>
    <xf numFmtId="0" fontId="5" fillId="9" borderId="0" xfId="0" applyFont="1" applyFill="1" applyBorder="1" applyAlignment="1" applyProtection="1">
      <alignment vertical="top" wrapText="1"/>
    </xf>
    <xf numFmtId="0" fontId="5" fillId="0" borderId="0" xfId="0" applyFont="1" applyFill="1" applyAlignment="1" applyProtection="1">
      <alignment vertical="top" wrapText="1"/>
    </xf>
    <xf numFmtId="0" fontId="5" fillId="8" borderId="0" xfId="0" applyFont="1" applyFill="1" applyAlignment="1" applyProtection="1">
      <alignment vertical="top" wrapText="1"/>
    </xf>
    <xf numFmtId="2" fontId="5" fillId="0" borderId="18" xfId="0" applyNumberFormat="1" applyFont="1" applyFill="1" applyBorder="1" applyAlignment="1" applyProtection="1">
      <alignment horizontal="left" vertical="top" wrapText="1"/>
    </xf>
    <xf numFmtId="10" fontId="5" fillId="0" borderId="0" xfId="0" applyNumberFormat="1" applyFont="1" applyFill="1" applyAlignment="1" applyProtection="1">
      <alignment vertical="top" wrapText="1"/>
    </xf>
    <xf numFmtId="0" fontId="5" fillId="9" borderId="0" xfId="0" applyFont="1" applyFill="1" applyAlignment="1" applyProtection="1">
      <alignment vertical="top" wrapText="1"/>
    </xf>
    <xf numFmtId="0" fontId="22" fillId="0" borderId="18" xfId="0" applyFont="1" applyFill="1" applyBorder="1" applyAlignment="1" applyProtection="1">
      <alignment horizontal="left" vertical="top" wrapText="1"/>
    </xf>
    <xf numFmtId="0" fontId="3" fillId="0" borderId="18" xfId="1" applyBorder="1" applyAlignment="1">
      <alignment horizontal="left" vertical="top" wrapText="1"/>
    </xf>
    <xf numFmtId="0" fontId="23" fillId="0" borderId="18" xfId="0" applyFont="1" applyFill="1" applyBorder="1" applyAlignment="1" applyProtection="1">
      <alignment horizontal="left" vertical="top" wrapText="1"/>
    </xf>
    <xf numFmtId="0" fontId="23" fillId="8" borderId="18" xfId="0" applyFont="1" applyFill="1" applyBorder="1" applyAlignment="1" applyProtection="1">
      <alignment horizontal="left" vertical="top" wrapText="1"/>
    </xf>
    <xf numFmtId="0" fontId="7" fillId="8" borderId="53" xfId="0" applyFont="1" applyFill="1" applyBorder="1" applyAlignment="1">
      <alignment horizontal="left" vertical="top" wrapText="1"/>
    </xf>
    <xf numFmtId="0" fontId="3" fillId="0" borderId="23" xfId="0" applyFont="1" applyFill="1" applyBorder="1" applyAlignment="1" applyProtection="1">
      <alignment horizontal="left" vertical="top" wrapText="1"/>
    </xf>
    <xf numFmtId="0" fontId="3" fillId="0" borderId="24" xfId="0" applyFont="1" applyFill="1" applyBorder="1" applyAlignment="1" applyProtection="1">
      <alignment horizontal="left" vertical="top" wrapText="1"/>
    </xf>
    <xf numFmtId="0" fontId="3" fillId="0" borderId="48" xfId="0" applyFont="1" applyFill="1" applyBorder="1" applyAlignment="1" applyProtection="1">
      <alignment horizontal="left" vertical="top" wrapText="1"/>
    </xf>
    <xf numFmtId="0" fontId="3" fillId="0" borderId="25" xfId="0" applyFont="1" applyFill="1" applyBorder="1" applyAlignment="1" applyProtection="1">
      <alignment horizontal="left" vertical="top" wrapText="1"/>
    </xf>
    <xf numFmtId="0" fontId="3" fillId="0" borderId="0" xfId="0" applyFont="1" applyFill="1" applyBorder="1" applyAlignment="1" applyProtection="1">
      <alignment horizontal="left" vertical="top" wrapText="1"/>
    </xf>
    <xf numFmtId="0" fontId="3" fillId="0" borderId="6" xfId="0" applyFont="1" applyFill="1" applyBorder="1" applyAlignment="1" applyProtection="1">
      <alignment horizontal="left" vertical="top" wrapText="1"/>
    </xf>
    <xf numFmtId="0" fontId="3" fillId="0" borderId="28" xfId="0" applyFont="1" applyFill="1" applyBorder="1" applyAlignment="1" applyProtection="1">
      <alignment horizontal="left" vertical="top" wrapText="1"/>
    </xf>
    <xf numFmtId="0" fontId="3" fillId="0" borderId="29" xfId="0" applyFont="1" applyFill="1" applyBorder="1" applyAlignment="1" applyProtection="1">
      <alignment horizontal="left" vertical="top" wrapText="1"/>
    </xf>
    <xf numFmtId="0" fontId="3" fillId="0" borderId="30" xfId="0" applyFont="1" applyFill="1" applyBorder="1" applyAlignment="1" applyProtection="1">
      <alignment horizontal="left" vertical="top" wrapText="1"/>
    </xf>
    <xf numFmtId="0" fontId="3" fillId="8" borderId="2" xfId="0" applyFont="1" applyFill="1" applyBorder="1" applyAlignment="1" applyProtection="1">
      <alignment horizontal="left" vertical="top" wrapText="1"/>
    </xf>
    <xf numFmtId="0" fontId="3" fillId="8" borderId="3" xfId="0" applyFont="1" applyFill="1" applyBorder="1" applyAlignment="1" applyProtection="1">
      <alignment horizontal="left" vertical="top"/>
    </xf>
    <xf numFmtId="0" fontId="3" fillId="8" borderId="43" xfId="0" applyFont="1" applyFill="1" applyBorder="1" applyAlignment="1" applyProtection="1">
      <alignment horizontal="left" vertical="top"/>
    </xf>
    <xf numFmtId="0" fontId="3" fillId="8" borderId="5" xfId="0" applyFont="1" applyFill="1" applyBorder="1" applyAlignment="1" applyProtection="1">
      <alignment horizontal="left" vertical="top"/>
    </xf>
    <xf numFmtId="0" fontId="3" fillId="8" borderId="0" xfId="0" applyFont="1" applyFill="1" applyBorder="1" applyAlignment="1" applyProtection="1">
      <alignment horizontal="left" vertical="top"/>
    </xf>
    <xf numFmtId="0" fontId="3" fillId="8" borderId="45" xfId="0" applyFont="1" applyFill="1" applyBorder="1" applyAlignment="1" applyProtection="1">
      <alignment horizontal="left" vertical="top"/>
    </xf>
    <xf numFmtId="0" fontId="3" fillId="8" borderId="23" xfId="0" applyFont="1" applyFill="1" applyBorder="1" applyAlignment="1" applyProtection="1">
      <alignment horizontal="left" vertical="top" wrapText="1"/>
    </xf>
    <xf numFmtId="0" fontId="3" fillId="8" borderId="24" xfId="0" applyFont="1" applyFill="1" applyBorder="1" applyAlignment="1" applyProtection="1">
      <alignment horizontal="left" vertical="top" wrapText="1"/>
    </xf>
    <xf numFmtId="0" fontId="3" fillId="8" borderId="48" xfId="0" applyFont="1" applyFill="1" applyBorder="1" applyAlignment="1" applyProtection="1">
      <alignment horizontal="left" vertical="top" wrapText="1"/>
    </xf>
    <xf numFmtId="0" fontId="3" fillId="8" borderId="25" xfId="0" applyFont="1" applyFill="1" applyBorder="1" applyAlignment="1" applyProtection="1">
      <alignment horizontal="left" vertical="top" wrapText="1"/>
    </xf>
    <xf numFmtId="0" fontId="3" fillId="8" borderId="0" xfId="0" applyFont="1" applyFill="1" applyBorder="1" applyAlignment="1" applyProtection="1">
      <alignment horizontal="left" vertical="top" wrapText="1"/>
    </xf>
    <xf numFmtId="0" fontId="3" fillId="8" borderId="6" xfId="0" applyFont="1" applyFill="1" applyBorder="1" applyAlignment="1" applyProtection="1">
      <alignment horizontal="left" vertical="top" wrapText="1"/>
    </xf>
    <xf numFmtId="0" fontId="6" fillId="12" borderId="23" xfId="0" applyFont="1" applyFill="1" applyBorder="1" applyAlignment="1" applyProtection="1">
      <alignment horizontal="left" vertical="top"/>
    </xf>
    <xf numFmtId="0" fontId="6" fillId="12" borderId="24" xfId="0" applyFont="1" applyFill="1" applyBorder="1" applyAlignment="1" applyProtection="1">
      <alignment horizontal="left" vertical="top"/>
    </xf>
    <xf numFmtId="0" fontId="6" fillId="12" borderId="48" xfId="0" applyFont="1" applyFill="1" applyBorder="1" applyAlignment="1" applyProtection="1">
      <alignment horizontal="left" vertical="top"/>
    </xf>
    <xf numFmtId="0" fontId="6" fillId="12" borderId="28" xfId="0" applyFont="1" applyFill="1" applyBorder="1" applyAlignment="1" applyProtection="1">
      <alignment horizontal="left" vertical="top"/>
    </xf>
    <xf numFmtId="0" fontId="6" fillId="12" borderId="29" xfId="0" applyFont="1" applyFill="1" applyBorder="1" applyAlignment="1" applyProtection="1">
      <alignment horizontal="left" vertical="top"/>
    </xf>
    <xf numFmtId="0" fontId="6" fillId="12" borderId="30" xfId="0" applyFont="1" applyFill="1" applyBorder="1" applyAlignment="1" applyProtection="1">
      <alignment horizontal="left" vertical="top"/>
    </xf>
    <xf numFmtId="0" fontId="3" fillId="8" borderId="28" xfId="0" applyFont="1" applyFill="1" applyBorder="1" applyAlignment="1" applyProtection="1">
      <alignment horizontal="left" vertical="top" wrapText="1"/>
    </xf>
    <xf numFmtId="0" fontId="3" fillId="8" borderId="29" xfId="0" applyFont="1" applyFill="1" applyBorder="1" applyAlignment="1" applyProtection="1">
      <alignment horizontal="left" vertical="top" wrapText="1"/>
    </xf>
    <xf numFmtId="0" fontId="3" fillId="8" borderId="30" xfId="0" applyFont="1" applyFill="1" applyBorder="1" applyAlignment="1" applyProtection="1">
      <alignment horizontal="left" vertical="top" wrapText="1"/>
    </xf>
    <xf numFmtId="0" fontId="11" fillId="3" borderId="54" xfId="0" applyFont="1" applyFill="1" applyBorder="1" applyAlignment="1" applyProtection="1">
      <alignment horizontal="center" vertical="center" wrapText="1"/>
    </xf>
    <xf numFmtId="0" fontId="11" fillId="3" borderId="55" xfId="0" applyFont="1" applyFill="1" applyBorder="1" applyAlignment="1" applyProtection="1">
      <alignment horizontal="center" vertical="center" wrapText="1"/>
    </xf>
    <xf numFmtId="0" fontId="11" fillId="3" borderId="56" xfId="0" applyFont="1" applyFill="1" applyBorder="1" applyAlignment="1" applyProtection="1">
      <alignment horizontal="center" vertical="center" wrapText="1"/>
    </xf>
  </cellXfs>
  <cellStyles count="9">
    <cellStyle name="Normal" xfId="0" builtinId="0"/>
    <cellStyle name="Normal 2" xfId="1" xr:uid="{00000000-0005-0000-0000-000001000000}"/>
    <cellStyle name="Normal 2 2" xfId="2" xr:uid="{00000000-0005-0000-0000-000002000000}"/>
    <cellStyle name="Normal 3" xfId="3" xr:uid="{00000000-0005-0000-0000-000003000000}"/>
    <cellStyle name="Normal 4" xfId="4" xr:uid="{00000000-0005-0000-0000-000004000000}"/>
    <cellStyle name="Normal 5" xfId="5" xr:uid="{00000000-0005-0000-0000-000005000000}"/>
    <cellStyle name="Normal 5 2" xfId="6" xr:uid="{00000000-0005-0000-0000-000006000000}"/>
    <cellStyle name="Normal 6" xfId="7" xr:uid="{00000000-0005-0000-0000-000007000000}"/>
    <cellStyle name="Normal_Sheet1" xfId="8" xr:uid="{00000000-0005-0000-0000-000008000000}"/>
  </cellStyles>
  <dxfs count="54">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color theme="0"/>
      </font>
    </dxf>
    <dxf>
      <font>
        <color theme="0"/>
      </font>
    </dxf>
    <dxf>
      <fill>
        <patternFill>
          <bgColor rgb="FFFFFF00"/>
        </patternFill>
      </fill>
    </dxf>
    <dxf>
      <font>
        <condense val="0"/>
        <extend val="0"/>
        <color indexed="10"/>
      </font>
      <fill>
        <patternFill>
          <bgColor indexed="43"/>
        </patternFill>
      </fill>
    </dxf>
    <dxf>
      <fill>
        <patternFill>
          <bgColor rgb="FFFFFF00"/>
        </patternFill>
      </fill>
    </dxf>
    <dxf>
      <font>
        <color theme="0"/>
      </font>
    </dxf>
    <dxf>
      <font>
        <color theme="0"/>
      </font>
    </dxf>
    <dxf>
      <font>
        <condense val="0"/>
        <extend val="0"/>
        <color indexed="10"/>
      </font>
      <fill>
        <patternFill>
          <bgColor indexed="43"/>
        </patternFill>
      </fill>
    </dxf>
    <dxf>
      <fill>
        <patternFill>
          <bgColor rgb="FFFFFF00"/>
        </patternFill>
      </fill>
    </dxf>
    <dxf>
      <fill>
        <patternFill>
          <bgColor rgb="FFFFFF00"/>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1E5FE"/>
      <rgbColor rgb="00A4BED4"/>
      <rgbColor rgb="00E3EF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1905</xdr:colOff>
      <xdr:row>0</xdr:row>
      <xdr:rowOff>73932</xdr:rowOff>
    </xdr:from>
    <xdr:to>
      <xdr:col>3</xdr:col>
      <xdr:colOff>1905</xdr:colOff>
      <xdr:row>6</xdr:row>
      <xdr:rowOff>79957</xdr:rowOff>
    </xdr:to>
    <xdr:pic>
      <xdr:nvPicPr>
        <xdr:cNvPr id="2" name="Picture 1" descr="The official logo of the IRS" title="IRS Logo">
          <a:extLst>
            <a:ext uri="{FF2B5EF4-FFF2-40B4-BE49-F238E27FC236}">
              <a16:creationId xmlns:a16="http://schemas.microsoft.com/office/drawing/2014/main" id="{ACA3F77E-9DE0-44D8-B946-51EC133D697F}"/>
            </a:ext>
          </a:extLst>
        </xdr:cNvPr>
        <xdr:cNvPicPr>
          <a:picLocks noChangeAspect="1"/>
        </xdr:cNvPicPr>
      </xdr:nvPicPr>
      <xdr:blipFill>
        <a:blip xmlns:r="http://schemas.openxmlformats.org/officeDocument/2006/relationships" r:embed="rId1"/>
        <a:srcRect/>
        <a:stretch>
          <a:fillRect/>
        </a:stretch>
      </xdr:blipFill>
      <xdr:spPr bwMode="auto">
        <a:xfrm>
          <a:off x="7077075" y="76200"/>
          <a:ext cx="1190625"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5976938</xdr:colOff>
      <xdr:row>0</xdr:row>
      <xdr:rowOff>59531</xdr:rowOff>
    </xdr:from>
    <xdr:to>
      <xdr:col>2</xdr:col>
      <xdr:colOff>7163753</xdr:colOff>
      <xdr:row>6</xdr:row>
      <xdr:rowOff>49688</xdr:rowOff>
    </xdr:to>
    <xdr:pic>
      <xdr:nvPicPr>
        <xdr:cNvPr id="3" name="Picture 2" descr="The official logo of the IRS" title="IRS Logo">
          <a:extLst>
            <a:ext uri="{FF2B5EF4-FFF2-40B4-BE49-F238E27FC236}">
              <a16:creationId xmlns:a16="http://schemas.microsoft.com/office/drawing/2014/main" id="{1FFBCDEC-580F-469A-9A2A-270E253FB8D4}"/>
            </a:ext>
          </a:extLst>
        </xdr:cNvPr>
        <xdr:cNvPicPr/>
      </xdr:nvPicPr>
      <xdr:blipFill>
        <a:blip xmlns:r="http://schemas.openxmlformats.org/officeDocument/2006/relationships" r:embed="rId1"/>
        <a:srcRect/>
        <a:stretch>
          <a:fillRect/>
        </a:stretch>
      </xdr:blipFill>
      <xdr:spPr bwMode="auto">
        <a:xfrm>
          <a:off x="7381876" y="59531"/>
          <a:ext cx="1186815" cy="115697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49"/>
  <sheetViews>
    <sheetView tabSelected="1" zoomScale="80" zoomScaleNormal="80" workbookViewId="0">
      <selection activeCell="C18" sqref="C18"/>
    </sheetView>
  </sheetViews>
  <sheetFormatPr defaultColWidth="9.28515625" defaultRowHeight="12.75" customHeight="1" x14ac:dyDescent="0.25"/>
  <cols>
    <col min="1" max="1" width="9.28515625" style="81"/>
    <col min="2" max="2" width="11.7109375" style="81" customWidth="1"/>
    <col min="3" max="3" width="110.28515625" style="81" customWidth="1"/>
    <col min="4" max="16384" width="9.28515625" style="81"/>
  </cols>
  <sheetData>
    <row r="1" spans="1:3" ht="15.75" x14ac:dyDescent="0.25">
      <c r="A1" s="2" t="s">
        <v>0</v>
      </c>
      <c r="B1" s="3"/>
      <c r="C1" s="4"/>
    </row>
    <row r="2" spans="1:3" ht="15.75" x14ac:dyDescent="0.25">
      <c r="A2" s="5" t="s">
        <v>1</v>
      </c>
      <c r="B2" s="6"/>
      <c r="C2" s="7"/>
    </row>
    <row r="3" spans="1:3" ht="15" x14ac:dyDescent="0.25">
      <c r="A3" s="76"/>
      <c r="B3" s="8"/>
      <c r="C3" s="9"/>
    </row>
    <row r="4" spans="1:3" ht="15" x14ac:dyDescent="0.25">
      <c r="A4" s="76" t="s">
        <v>2</v>
      </c>
      <c r="B4" s="10"/>
      <c r="C4" s="11"/>
    </row>
    <row r="5" spans="1:3" ht="15" x14ac:dyDescent="0.25">
      <c r="A5" s="76" t="s">
        <v>3</v>
      </c>
      <c r="B5" s="10"/>
      <c r="C5" s="11"/>
    </row>
    <row r="6" spans="1:3" ht="15" x14ac:dyDescent="0.25">
      <c r="A6" s="76" t="s">
        <v>4</v>
      </c>
      <c r="B6" s="10"/>
      <c r="C6" s="11"/>
    </row>
    <row r="7" spans="1:3" ht="15" x14ac:dyDescent="0.25">
      <c r="A7" s="12"/>
      <c r="B7" s="13"/>
      <c r="C7" s="14"/>
    </row>
    <row r="8" spans="1:3" ht="18" customHeight="1" x14ac:dyDescent="0.25">
      <c r="A8" s="15" t="s">
        <v>5</v>
      </c>
      <c r="B8" s="16"/>
      <c r="C8" s="17"/>
    </row>
    <row r="9" spans="1:3" ht="12.75" customHeight="1" x14ac:dyDescent="0.25">
      <c r="A9" s="18" t="s">
        <v>6</v>
      </c>
      <c r="B9" s="19"/>
      <c r="C9" s="20"/>
    </row>
    <row r="10" spans="1:3" ht="15" x14ac:dyDescent="0.25">
      <c r="A10" s="18" t="s">
        <v>7</v>
      </c>
      <c r="B10" s="19"/>
      <c r="C10" s="20"/>
    </row>
    <row r="11" spans="1:3" ht="15" x14ac:dyDescent="0.25">
      <c r="A11" s="18" t="s">
        <v>8</v>
      </c>
      <c r="B11" s="19"/>
      <c r="C11" s="20"/>
    </row>
    <row r="12" spans="1:3" ht="15" x14ac:dyDescent="0.25">
      <c r="A12" s="18" t="s">
        <v>9</v>
      </c>
      <c r="B12" s="19"/>
      <c r="C12" s="20"/>
    </row>
    <row r="13" spans="1:3" ht="15" x14ac:dyDescent="0.25">
      <c r="A13" s="18" t="s">
        <v>10</v>
      </c>
      <c r="B13" s="19"/>
      <c r="C13" s="20"/>
    </row>
    <row r="14" spans="1:3" ht="4.5" customHeight="1" x14ac:dyDescent="0.25">
      <c r="A14" s="21"/>
      <c r="B14" s="22"/>
      <c r="C14" s="23"/>
    </row>
    <row r="15" spans="1:3" ht="15" x14ac:dyDescent="0.25">
      <c r="C15" s="82"/>
    </row>
    <row r="16" spans="1:3" ht="15" x14ac:dyDescent="0.25">
      <c r="A16" s="24" t="s">
        <v>11</v>
      </c>
      <c r="B16" s="25"/>
      <c r="C16" s="26"/>
    </row>
    <row r="17" spans="1:3" ht="15" x14ac:dyDescent="0.25">
      <c r="A17" s="27" t="s">
        <v>12</v>
      </c>
      <c r="B17" s="28"/>
      <c r="C17" s="253"/>
    </row>
    <row r="18" spans="1:3" ht="15" x14ac:dyDescent="0.25">
      <c r="A18" s="27" t="s">
        <v>13</v>
      </c>
      <c r="B18" s="28"/>
      <c r="C18" s="253"/>
    </row>
    <row r="19" spans="1:3" ht="15" x14ac:dyDescent="0.25">
      <c r="A19" s="27" t="s">
        <v>14</v>
      </c>
      <c r="B19" s="28"/>
      <c r="C19" s="253"/>
    </row>
    <row r="20" spans="1:3" ht="15" x14ac:dyDescent="0.25">
      <c r="A20" s="83" t="s">
        <v>15</v>
      </c>
      <c r="B20" s="181"/>
      <c r="C20" s="254"/>
    </row>
    <row r="21" spans="1:3" ht="15" x14ac:dyDescent="0.25">
      <c r="A21" s="27" t="s">
        <v>16</v>
      </c>
      <c r="B21" s="28"/>
      <c r="C21" s="255"/>
    </row>
    <row r="22" spans="1:3" ht="15" x14ac:dyDescent="0.25">
      <c r="A22" s="27" t="s">
        <v>17</v>
      </c>
      <c r="B22" s="28"/>
      <c r="C22" s="253"/>
    </row>
    <row r="23" spans="1:3" ht="15" x14ac:dyDescent="0.25">
      <c r="A23" s="27" t="s">
        <v>18</v>
      </c>
      <c r="B23" s="28"/>
      <c r="C23" s="253"/>
    </row>
    <row r="24" spans="1:3" ht="15" x14ac:dyDescent="0.25">
      <c r="A24" s="27" t="s">
        <v>19</v>
      </c>
      <c r="B24" s="28"/>
      <c r="C24" s="253"/>
    </row>
    <row r="25" spans="1:3" ht="15" x14ac:dyDescent="0.25">
      <c r="A25" s="27" t="s">
        <v>20</v>
      </c>
      <c r="B25" s="28"/>
      <c r="C25" s="253"/>
    </row>
    <row r="26" spans="1:3" ht="15" x14ac:dyDescent="0.25">
      <c r="A26" s="182" t="s">
        <v>21</v>
      </c>
      <c r="B26" s="181"/>
      <c r="C26" s="253"/>
    </row>
    <row r="27" spans="1:3" ht="15" x14ac:dyDescent="0.25">
      <c r="A27" s="182" t="s">
        <v>22</v>
      </c>
      <c r="B27" s="181"/>
      <c r="C27" s="253"/>
    </row>
    <row r="28" spans="1:3" ht="15" x14ac:dyDescent="0.25">
      <c r="C28" s="82"/>
    </row>
    <row r="29" spans="1:3" ht="15" x14ac:dyDescent="0.25">
      <c r="A29" s="24" t="s">
        <v>23</v>
      </c>
      <c r="B29" s="25"/>
      <c r="C29" s="26"/>
    </row>
    <row r="30" spans="1:3" ht="15" x14ac:dyDescent="0.25">
      <c r="A30" s="29"/>
      <c r="B30" s="30"/>
      <c r="C30" s="31"/>
    </row>
    <row r="31" spans="1:3" ht="15" x14ac:dyDescent="0.25">
      <c r="A31" s="83" t="s">
        <v>24</v>
      </c>
      <c r="B31" s="282"/>
      <c r="C31" s="283"/>
    </row>
    <row r="32" spans="1:3" ht="15" x14ac:dyDescent="0.25">
      <c r="A32" s="83" t="s">
        <v>25</v>
      </c>
      <c r="B32" s="282"/>
      <c r="C32" s="283"/>
    </row>
    <row r="33" spans="1:3" ht="12.75" customHeight="1" x14ac:dyDescent="0.25">
      <c r="A33" s="83" t="s">
        <v>26</v>
      </c>
      <c r="B33" s="282"/>
      <c r="C33" s="283"/>
    </row>
    <row r="34" spans="1:3" ht="12.75" customHeight="1" x14ac:dyDescent="0.25">
      <c r="A34" s="83" t="s">
        <v>27</v>
      </c>
      <c r="B34" s="284"/>
      <c r="C34" s="285"/>
    </row>
    <row r="35" spans="1:3" ht="15" x14ac:dyDescent="0.25">
      <c r="A35" s="83" t="s">
        <v>28</v>
      </c>
      <c r="B35" s="282"/>
      <c r="C35" s="283"/>
    </row>
    <row r="36" spans="1:3" ht="15" x14ac:dyDescent="0.25">
      <c r="A36" s="29"/>
      <c r="B36" s="30"/>
      <c r="C36" s="31"/>
    </row>
    <row r="37" spans="1:3" ht="15" x14ac:dyDescent="0.25">
      <c r="A37" s="83" t="s">
        <v>24</v>
      </c>
      <c r="B37" s="282"/>
      <c r="C37" s="283"/>
    </row>
    <row r="38" spans="1:3" ht="15" x14ac:dyDescent="0.25">
      <c r="A38" s="83" t="s">
        <v>25</v>
      </c>
      <c r="B38" s="282"/>
      <c r="C38" s="283"/>
    </row>
    <row r="39" spans="1:3" ht="15" x14ac:dyDescent="0.25">
      <c r="A39" s="83" t="s">
        <v>26</v>
      </c>
      <c r="B39" s="282"/>
      <c r="C39" s="283"/>
    </row>
    <row r="40" spans="1:3" ht="15" x14ac:dyDescent="0.25">
      <c r="A40" s="83" t="s">
        <v>27</v>
      </c>
      <c r="B40" s="284"/>
      <c r="C40" s="285"/>
    </row>
    <row r="41" spans="1:3" ht="15" x14ac:dyDescent="0.25">
      <c r="A41" s="83" t="s">
        <v>28</v>
      </c>
      <c r="B41" s="282"/>
      <c r="C41" s="283"/>
    </row>
    <row r="42" spans="1:3" ht="15" x14ac:dyDescent="0.25"/>
    <row r="43" spans="1:3" ht="15" x14ac:dyDescent="0.25">
      <c r="A43" s="84" t="s">
        <v>29</v>
      </c>
    </row>
    <row r="44" spans="1:3" ht="15" x14ac:dyDescent="0.25">
      <c r="A44" s="84" t="s">
        <v>30</v>
      </c>
    </row>
    <row r="45" spans="1:3" ht="15" x14ac:dyDescent="0.25">
      <c r="A45" s="84" t="s">
        <v>31</v>
      </c>
    </row>
    <row r="46" spans="1:3" ht="15" x14ac:dyDescent="0.25"/>
    <row r="47" spans="1:3" ht="12.75" hidden="1" customHeight="1" x14ac:dyDescent="0.25">
      <c r="A47" s="183" t="s">
        <v>32</v>
      </c>
    </row>
    <row r="48" spans="1:3" ht="12.75" hidden="1" customHeight="1" x14ac:dyDescent="0.25">
      <c r="A48" s="183" t="s">
        <v>33</v>
      </c>
    </row>
    <row r="49" spans="1:1" ht="12.75" hidden="1" customHeight="1" x14ac:dyDescent="0.25">
      <c r="A49" s="183" t="s">
        <v>34</v>
      </c>
    </row>
  </sheetData>
  <dataValidations count="11">
    <dataValidation allowBlank="1" showInputMessage="1" showErrorMessage="1" prompt="Insert tester name and organization" sqref="C23" xr:uid="{00000000-0002-0000-0000-000000000000}"/>
    <dataValidation type="list" allowBlank="1" showInputMessage="1" showErrorMessage="1" prompt="Select logical network location of device" sqref="C26" xr:uid="{00000000-0002-0000-0000-000001000000}">
      <formula1>$A$47:$A$49</formula1>
    </dataValidation>
    <dataValidation allowBlank="1" showInputMessage="1" showErrorMessage="1" prompt="Insert device function" sqref="C27" xr:uid="{00000000-0002-0000-0000-000002000000}"/>
    <dataValidation allowBlank="1" showInputMessage="1" showErrorMessage="1" prompt="Insert operating system version (major and minor release/version)" sqref="C25" xr:uid="{00000000-0002-0000-0000-000003000000}"/>
    <dataValidation allowBlank="1" showInputMessage="1" showErrorMessage="1" prompt="Insert device/host name" sqref="C24" xr:uid="{00000000-0002-0000-0000-000004000000}"/>
    <dataValidation allowBlank="1" showInputMessage="1" showErrorMessage="1" prompt="Insert agency code(s) for all shared agencies" sqref="C22" xr:uid="{00000000-0002-0000-0000-000005000000}"/>
    <dataValidation allowBlank="1" showInputMessage="1" showErrorMessage="1" prompt="Insert date of closing conference" sqref="C21" xr:uid="{00000000-0002-0000-0000-000006000000}"/>
    <dataValidation allowBlank="1" showInputMessage="1" showErrorMessage="1" prompt="Insert date testing occurred" sqref="C20" xr:uid="{00000000-0002-0000-0000-000007000000}"/>
    <dataValidation allowBlank="1" showInputMessage="1" showErrorMessage="1" prompt="Insert city, state and address or building number" sqref="C19" xr:uid="{00000000-0002-0000-0000-000008000000}"/>
    <dataValidation allowBlank="1" showInputMessage="1" showErrorMessage="1" prompt="Insert complete agency code" sqref="C18" xr:uid="{00000000-0002-0000-0000-000009000000}"/>
    <dataValidation allowBlank="1" showInputMessage="1" showErrorMessage="1" prompt="Insert complete agency name" sqref="C17" xr:uid="{00000000-0002-0000-0000-00000A000000}"/>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P43"/>
  <sheetViews>
    <sheetView zoomScale="80" zoomScaleNormal="80" workbookViewId="0">
      <selection activeCell="V19" sqref="V19"/>
    </sheetView>
  </sheetViews>
  <sheetFormatPr defaultColWidth="9.28515625" defaultRowHeight="12.75" customHeight="1" x14ac:dyDescent="0.25"/>
  <cols>
    <col min="1" max="1" width="21" style="91" customWidth="1"/>
    <col min="2" max="2" width="11.28515625" style="91" customWidth="1"/>
    <col min="3" max="3" width="11.7109375" style="91" customWidth="1"/>
    <col min="4" max="4" width="12.7109375" style="91" customWidth="1"/>
    <col min="5" max="5" width="11.42578125" style="91" customWidth="1"/>
    <col min="6" max="6" width="13.28515625" style="91" customWidth="1"/>
    <col min="7" max="7" width="11.28515625" style="91" customWidth="1"/>
    <col min="8" max="9" width="9.28515625" style="91" hidden="1" customWidth="1"/>
    <col min="10" max="12" width="9.28515625" style="91"/>
    <col min="13" max="13" width="9.28515625" style="91" customWidth="1"/>
    <col min="14" max="14" width="9.28515625" style="91"/>
    <col min="15" max="15" width="9.28515625" style="91" customWidth="1"/>
    <col min="16" max="16" width="10.7109375" style="91" customWidth="1"/>
    <col min="17" max="16384" width="9.28515625" style="91"/>
  </cols>
  <sheetData>
    <row r="1" spans="1:16" ht="15" x14ac:dyDescent="0.25">
      <c r="A1" s="217" t="s">
        <v>35</v>
      </c>
      <c r="B1" s="218"/>
      <c r="C1" s="218"/>
      <c r="D1" s="218"/>
      <c r="E1" s="218"/>
      <c r="F1" s="218"/>
      <c r="G1" s="218"/>
      <c r="H1" s="218"/>
      <c r="I1" s="218"/>
      <c r="J1" s="218"/>
      <c r="K1" s="218"/>
      <c r="L1" s="218"/>
      <c r="M1" s="218"/>
      <c r="N1" s="218"/>
      <c r="O1" s="218"/>
      <c r="P1" s="219"/>
    </row>
    <row r="2" spans="1:16" ht="18" customHeight="1" x14ac:dyDescent="0.25">
      <c r="A2" s="209" t="s">
        <v>36</v>
      </c>
      <c r="B2" s="210"/>
      <c r="C2" s="210"/>
      <c r="D2" s="210"/>
      <c r="E2" s="210"/>
      <c r="F2" s="210"/>
      <c r="G2" s="210"/>
      <c r="H2" s="210"/>
      <c r="I2" s="210"/>
      <c r="J2" s="210"/>
      <c r="K2" s="210"/>
      <c r="L2" s="210"/>
      <c r="M2" s="210"/>
      <c r="N2" s="210"/>
      <c r="O2" s="210"/>
      <c r="P2" s="211"/>
    </row>
    <row r="3" spans="1:16" ht="12.75" customHeight="1" x14ac:dyDescent="0.25">
      <c r="A3" s="212" t="s">
        <v>37</v>
      </c>
      <c r="B3" s="128"/>
      <c r="C3" s="128"/>
      <c r="D3" s="128"/>
      <c r="E3" s="128"/>
      <c r="F3" s="128"/>
      <c r="G3" s="128"/>
      <c r="H3" s="128"/>
      <c r="I3" s="128"/>
      <c r="J3" s="128"/>
      <c r="K3" s="128"/>
      <c r="L3" s="128"/>
      <c r="M3" s="128"/>
      <c r="N3" s="128"/>
      <c r="O3" s="128"/>
      <c r="P3" s="213"/>
    </row>
    <row r="4" spans="1:16" ht="15" x14ac:dyDescent="0.25">
      <c r="A4" s="212"/>
      <c r="B4" s="128"/>
      <c r="C4" s="128"/>
      <c r="D4" s="128"/>
      <c r="E4" s="128"/>
      <c r="F4" s="128"/>
      <c r="G4" s="128"/>
      <c r="H4" s="128"/>
      <c r="I4" s="128"/>
      <c r="J4" s="128"/>
      <c r="K4" s="128"/>
      <c r="L4" s="128"/>
      <c r="M4" s="128"/>
      <c r="N4" s="128"/>
      <c r="O4" s="128"/>
      <c r="P4" s="213"/>
    </row>
    <row r="5" spans="1:16" ht="15" x14ac:dyDescent="0.25">
      <c r="A5" s="212" t="s">
        <v>38</v>
      </c>
      <c r="B5" s="128"/>
      <c r="C5" s="128"/>
      <c r="D5" s="128"/>
      <c r="E5" s="128"/>
      <c r="F5" s="128"/>
      <c r="G5" s="128"/>
      <c r="H5" s="128"/>
      <c r="I5" s="128"/>
      <c r="J5" s="128"/>
      <c r="K5" s="128"/>
      <c r="L5" s="128"/>
      <c r="M5" s="128"/>
      <c r="N5" s="128"/>
      <c r="O5" s="128"/>
      <c r="P5" s="213"/>
    </row>
    <row r="6" spans="1:16" ht="15" x14ac:dyDescent="0.25">
      <c r="A6" s="212" t="s">
        <v>39</v>
      </c>
      <c r="B6" s="128"/>
      <c r="C6" s="128"/>
      <c r="D6" s="128"/>
      <c r="E6" s="128"/>
      <c r="F6" s="128"/>
      <c r="G6" s="128"/>
      <c r="H6" s="128"/>
      <c r="I6" s="128"/>
      <c r="J6" s="128"/>
      <c r="K6" s="128"/>
      <c r="L6" s="128"/>
      <c r="M6" s="128"/>
      <c r="N6" s="128"/>
      <c r="O6" s="128"/>
      <c r="P6" s="213"/>
    </row>
    <row r="7" spans="1:16" ht="15" x14ac:dyDescent="0.25">
      <c r="A7" s="214"/>
      <c r="B7" s="215"/>
      <c r="C7" s="215"/>
      <c r="D7" s="215"/>
      <c r="E7" s="215"/>
      <c r="F7" s="215"/>
      <c r="G7" s="215"/>
      <c r="H7" s="215"/>
      <c r="I7" s="215"/>
      <c r="J7" s="215"/>
      <c r="K7" s="215"/>
      <c r="L7" s="215"/>
      <c r="M7" s="215"/>
      <c r="N7" s="215"/>
      <c r="O7" s="215"/>
      <c r="P7" s="216"/>
    </row>
    <row r="8" spans="1:16" ht="12.75" customHeight="1" x14ac:dyDescent="0.25">
      <c r="A8" s="85"/>
      <c r="B8" s="86"/>
      <c r="C8" s="86"/>
      <c r="D8" s="86"/>
      <c r="E8" s="86"/>
      <c r="F8" s="86"/>
      <c r="G8" s="86"/>
      <c r="H8" s="86"/>
      <c r="I8" s="86"/>
      <c r="J8" s="86"/>
      <c r="K8" s="86"/>
      <c r="L8" s="86"/>
      <c r="M8" s="86"/>
      <c r="N8" s="86"/>
      <c r="O8" s="86"/>
      <c r="P8" s="211"/>
    </row>
    <row r="9" spans="1:16" ht="15" x14ac:dyDescent="0.25">
      <c r="A9" s="87"/>
      <c r="B9" s="88" t="s">
        <v>40</v>
      </c>
      <c r="C9" s="89"/>
      <c r="D9" s="89"/>
      <c r="E9" s="89"/>
      <c r="F9" s="89"/>
      <c r="G9" s="90"/>
      <c r="H9" s="113"/>
      <c r="I9" s="113"/>
      <c r="J9" s="113"/>
      <c r="K9" s="113"/>
      <c r="L9" s="113"/>
      <c r="M9" s="113"/>
      <c r="N9" s="113"/>
      <c r="O9" s="113"/>
      <c r="P9" s="213"/>
    </row>
    <row r="10" spans="1:16" ht="14.45" customHeight="1" x14ac:dyDescent="0.25">
      <c r="A10" s="298" t="s">
        <v>41</v>
      </c>
      <c r="B10" s="93" t="s">
        <v>42</v>
      </c>
      <c r="C10" s="94"/>
      <c r="D10" s="95"/>
      <c r="E10" s="95"/>
      <c r="F10" s="95"/>
      <c r="G10" s="96"/>
      <c r="H10" s="113"/>
      <c r="I10" s="113"/>
      <c r="J10" s="113"/>
      <c r="K10" s="97" t="s">
        <v>43</v>
      </c>
      <c r="L10" s="98"/>
      <c r="M10" s="98"/>
      <c r="N10" s="98"/>
      <c r="O10" s="99"/>
      <c r="P10" s="213"/>
    </row>
    <row r="11" spans="1:16" ht="36" x14ac:dyDescent="0.25">
      <c r="A11" s="298"/>
      <c r="B11" s="100" t="s">
        <v>44</v>
      </c>
      <c r="C11" s="101" t="s">
        <v>45</v>
      </c>
      <c r="D11" s="101" t="s">
        <v>46</v>
      </c>
      <c r="E11" s="101" t="s">
        <v>47</v>
      </c>
      <c r="F11" s="101" t="s">
        <v>48</v>
      </c>
      <c r="G11" s="102" t="s">
        <v>49</v>
      </c>
      <c r="H11" s="113"/>
      <c r="I11" s="113"/>
      <c r="J11" s="113"/>
      <c r="K11" s="103" t="s">
        <v>50</v>
      </c>
      <c r="L11" s="104"/>
      <c r="M11" s="105" t="s">
        <v>51</v>
      </c>
      <c r="N11" s="105" t="s">
        <v>52</v>
      </c>
      <c r="O11" s="106" t="s">
        <v>53</v>
      </c>
      <c r="P11" s="213"/>
    </row>
    <row r="12" spans="1:16" ht="12.75" customHeight="1" x14ac:dyDescent="0.25">
      <c r="A12" s="298"/>
      <c r="B12" s="186">
        <f>COUNTIF('Gen Test Cases'!I3:I22,"Pass")+COUNTIF('SUSE11 Test Cases'!J3:J199,"Pass")</f>
        <v>0</v>
      </c>
      <c r="C12" s="187">
        <f>COUNTIF('Gen Test Cases'!I3:I22,"Fail")+COUNTIF('SUSE11 Test Cases'!J3:J199,"Fail")</f>
        <v>0</v>
      </c>
      <c r="D12" s="186">
        <f>COUNTIF('Gen Test Cases'!I3:I22,"Info")+COUNTIF('SUSE11 Test Cases'!J3:J199,"Info")</f>
        <v>0</v>
      </c>
      <c r="E12" s="187">
        <f>COUNTIF('Gen Test Cases'!I3:I22,"N/A")+COUNTIF('SUSE11 Test Cases'!J3:J199,"N/A")</f>
        <v>0</v>
      </c>
      <c r="F12" s="186">
        <f>B12+C12</f>
        <v>0</v>
      </c>
      <c r="G12" s="188">
        <f>D24/100</f>
        <v>0</v>
      </c>
      <c r="H12" s="113"/>
      <c r="I12" s="113"/>
      <c r="J12" s="113"/>
      <c r="K12" s="108" t="s">
        <v>54</v>
      </c>
      <c r="L12" s="109"/>
      <c r="M12" s="110">
        <f>COUNTA('Gen Test Cases'!I3:I22)+COUNTA('SUSE11 Test Cases'!J3:J199)</f>
        <v>0</v>
      </c>
      <c r="N12" s="110">
        <f>O12-M12</f>
        <v>193</v>
      </c>
      <c r="O12" s="111">
        <f>COUNTA('Gen Test Cases'!A3:A22)+COUNTA('SUSE11 Test Cases'!A3:A199)</f>
        <v>193</v>
      </c>
      <c r="P12" s="213"/>
    </row>
    <row r="13" spans="1:16" ht="12.75" customHeight="1" x14ac:dyDescent="0.25">
      <c r="A13" s="92"/>
      <c r="B13" s="112"/>
      <c r="C13" s="113"/>
      <c r="D13" s="113"/>
      <c r="E13" s="113"/>
      <c r="F13" s="113"/>
      <c r="G13" s="113"/>
      <c r="H13" s="113"/>
      <c r="I13" s="113"/>
      <c r="J13" s="113"/>
      <c r="K13" s="114"/>
      <c r="L13" s="114"/>
      <c r="M13" s="114"/>
      <c r="N13" s="114"/>
      <c r="O13" s="114"/>
      <c r="P13" s="213"/>
    </row>
    <row r="14" spans="1:16" ht="12.75" customHeight="1" x14ac:dyDescent="0.25">
      <c r="A14" s="92"/>
      <c r="B14" s="115" t="s">
        <v>55</v>
      </c>
      <c r="C14" s="116"/>
      <c r="D14" s="116"/>
      <c r="E14" s="116"/>
      <c r="F14" s="116"/>
      <c r="G14" s="117"/>
      <c r="H14" s="113"/>
      <c r="I14" s="113"/>
      <c r="J14" s="113"/>
      <c r="K14" s="114"/>
      <c r="L14" s="114"/>
      <c r="M14" s="114"/>
      <c r="N14" s="114"/>
      <c r="O14" s="114"/>
      <c r="P14" s="213"/>
    </row>
    <row r="15" spans="1:16" ht="12.75" customHeight="1" x14ac:dyDescent="0.25">
      <c r="A15" s="118"/>
      <c r="B15" s="119" t="s">
        <v>56</v>
      </c>
      <c r="C15" s="119" t="s">
        <v>57</v>
      </c>
      <c r="D15" s="119" t="s">
        <v>58</v>
      </c>
      <c r="E15" s="119" t="s">
        <v>59</v>
      </c>
      <c r="F15" s="119" t="s">
        <v>47</v>
      </c>
      <c r="G15" s="119" t="s">
        <v>60</v>
      </c>
      <c r="H15" s="120" t="s">
        <v>61</v>
      </c>
      <c r="I15" s="120" t="s">
        <v>62</v>
      </c>
      <c r="J15" s="113"/>
      <c r="K15" s="121"/>
      <c r="L15" s="121"/>
      <c r="M15" s="121"/>
      <c r="N15" s="121"/>
      <c r="O15" s="121"/>
      <c r="P15" s="213"/>
    </row>
    <row r="16" spans="1:16" ht="12.75" customHeight="1" x14ac:dyDescent="0.25">
      <c r="A16" s="118"/>
      <c r="B16" s="122">
        <v>8</v>
      </c>
      <c r="C16" s="123">
        <f>COUNTIF('Gen Test Cases'!AA:AA,B16)+COUNTIF('SUSE11 Test Cases'!AA:AA,B16)</f>
        <v>0</v>
      </c>
      <c r="D16" s="107">
        <f>COUNTIFS('Gen Test Cases'!AA:AA,B16,'Gen Test Cases'!I:I,$D$15)+COUNTIFS('SUSE11 Test Cases'!AA:AA,B16,'SUSE11 Test Cases'!J:J,$D$15)</f>
        <v>0</v>
      </c>
      <c r="E16" s="107">
        <f>COUNTIFS('Gen Test Cases'!AA:AA,B16,'Gen Test Cases'!I:I,$E$15)+COUNTIFS('SUSE11 Test Cases'!AA:AA,B16,'SUSE11 Test Cases'!J:J,$E$15)</f>
        <v>0</v>
      </c>
      <c r="F16" s="107">
        <f>COUNTIFS('Gen Test Cases'!AA:AA,B16,'Gen Test Cases'!I:I,$F$15)+COUNTIFS('SUSE11 Test Cases'!AA:AA,B16,'SUSE11 Test Cases'!J:J,$F$15)</f>
        <v>0</v>
      </c>
      <c r="G16" s="184">
        <v>1500</v>
      </c>
      <c r="H16" s="113">
        <f>(C16-F16)*(G16)</f>
        <v>0</v>
      </c>
      <c r="I16" s="113">
        <f>D16*G16</f>
        <v>0</v>
      </c>
      <c r="J16" s="192">
        <f>D12+N12</f>
        <v>193</v>
      </c>
      <c r="K16" s="193" t="str">
        <f>"WARNING: THERE IS AT LEAST ONE TEST CASE WITH"</f>
        <v>WARNING: THERE IS AT LEAST ONE TEST CASE WITH</v>
      </c>
      <c r="L16" s="113"/>
      <c r="M16" s="113"/>
      <c r="N16" s="113"/>
      <c r="O16" s="113"/>
      <c r="P16" s="213"/>
    </row>
    <row r="17" spans="1:16" ht="12.75" customHeight="1" x14ac:dyDescent="0.25">
      <c r="A17" s="118"/>
      <c r="B17" s="122">
        <v>7</v>
      </c>
      <c r="C17" s="123">
        <f>COUNTIF('Gen Test Cases'!AA:AA,B17)+COUNTIF('SUSE11 Test Cases'!AA:AA,B17)</f>
        <v>8</v>
      </c>
      <c r="D17" s="107">
        <f>COUNTIFS('Gen Test Cases'!AA:AA,B17,'Gen Test Cases'!I:I,$D$15)+COUNTIFS('SUSE11 Test Cases'!AA:AA,B17,'SUSE11 Test Cases'!J:J,$D$15)</f>
        <v>0</v>
      </c>
      <c r="E17" s="107">
        <f>COUNTIFS('Gen Test Cases'!AA:AA,B17,'Gen Test Cases'!I:I,$E$15)+COUNTIFS('SUSE11 Test Cases'!AA:AA,B17,'SUSE11 Test Cases'!J:J,$E$15)</f>
        <v>0</v>
      </c>
      <c r="F17" s="107">
        <f>COUNTIFS('Gen Test Cases'!AA:AA,B17,'Gen Test Cases'!I:I,$F$15)+COUNTIFS('SUSE11 Test Cases'!AA:AA,B17,'SUSE11 Test Cases'!J:J,$F$15)</f>
        <v>0</v>
      </c>
      <c r="G17" s="184">
        <v>750</v>
      </c>
      <c r="H17" s="113">
        <f t="shared" ref="H17:H23" si="0">(C17-F17)*(G17)</f>
        <v>6000</v>
      </c>
      <c r="I17" s="113">
        <f t="shared" ref="I17:I23" si="1">D17*G17</f>
        <v>0</v>
      </c>
      <c r="J17" s="113"/>
      <c r="K17" s="193" t="str">
        <f>"AN 'INFO' OR BLANK STATUS (SEE ABOVE)"</f>
        <v>AN 'INFO' OR BLANK STATUS (SEE ABOVE)</v>
      </c>
      <c r="L17" s="113"/>
      <c r="M17" s="113"/>
      <c r="N17" s="113"/>
      <c r="O17" s="113"/>
      <c r="P17" s="213"/>
    </row>
    <row r="18" spans="1:16" ht="12.75" customHeight="1" x14ac:dyDescent="0.25">
      <c r="A18" s="118"/>
      <c r="B18" s="122">
        <v>6</v>
      </c>
      <c r="C18" s="123">
        <f>COUNTIF('Gen Test Cases'!AA:AA,B18)+COUNTIF('SUSE11 Test Cases'!AA:AA,B18)</f>
        <v>6</v>
      </c>
      <c r="D18" s="107">
        <f>COUNTIFS('Gen Test Cases'!AA:AA,B18,'Gen Test Cases'!I:I,$D$15)+COUNTIFS('SUSE11 Test Cases'!AA:AA,B18,'SUSE11 Test Cases'!J:J,$D$15)</f>
        <v>0</v>
      </c>
      <c r="E18" s="107">
        <f>COUNTIFS('Gen Test Cases'!AA:AA,B18,'Gen Test Cases'!I:I,$E$15)+COUNTIFS('SUSE11 Test Cases'!AA:AA,B18,'SUSE11 Test Cases'!J:J,$E$15)</f>
        <v>0</v>
      </c>
      <c r="F18" s="107">
        <f>COUNTIFS('Gen Test Cases'!AA:AA,B18,'Gen Test Cases'!I:I,$F$15)+COUNTIFS('SUSE11 Test Cases'!AA:AA,B18,'SUSE11 Test Cases'!J:J,$F$15)</f>
        <v>0</v>
      </c>
      <c r="G18" s="184">
        <v>100</v>
      </c>
      <c r="H18" s="113">
        <f t="shared" si="0"/>
        <v>600</v>
      </c>
      <c r="I18" s="113">
        <f t="shared" si="1"/>
        <v>0</v>
      </c>
      <c r="J18" s="113"/>
      <c r="K18" s="113"/>
      <c r="L18" s="113"/>
      <c r="M18" s="113"/>
      <c r="N18" s="113"/>
      <c r="O18" s="113"/>
      <c r="P18" s="213"/>
    </row>
    <row r="19" spans="1:16" ht="12.75" customHeight="1" x14ac:dyDescent="0.25">
      <c r="A19" s="118"/>
      <c r="B19" s="122">
        <v>5</v>
      </c>
      <c r="C19" s="123">
        <f>COUNTIF('Gen Test Cases'!AA:AA,B19)+COUNTIF('SUSE11 Test Cases'!AA:AA,B19)</f>
        <v>141</v>
      </c>
      <c r="D19" s="107">
        <f>COUNTIFS('Gen Test Cases'!AA:AA,B19,'Gen Test Cases'!I:I,$D$15)+COUNTIFS('SUSE11 Test Cases'!AA:AA,B19,'SUSE11 Test Cases'!J:J,$D$15)</f>
        <v>0</v>
      </c>
      <c r="E19" s="107">
        <f>COUNTIFS('Gen Test Cases'!AA:AA,B19,'Gen Test Cases'!I:I,$E$15)+COUNTIFS('SUSE11 Test Cases'!AA:AA,B19,'SUSE11 Test Cases'!J:J,$E$15)</f>
        <v>0</v>
      </c>
      <c r="F19" s="107">
        <f>COUNTIFS('Gen Test Cases'!AA:AA,B19,'Gen Test Cases'!I:I,$F$15)+COUNTIFS('SUSE11 Test Cases'!AA:AA,B19,'SUSE11 Test Cases'!J:J,$F$15)</f>
        <v>0</v>
      </c>
      <c r="G19" s="184">
        <v>50</v>
      </c>
      <c r="H19" s="113">
        <f t="shared" si="0"/>
        <v>7050</v>
      </c>
      <c r="I19" s="113">
        <f t="shared" si="1"/>
        <v>0</v>
      </c>
      <c r="J19" s="113"/>
      <c r="K19" s="113"/>
      <c r="L19" s="113"/>
      <c r="M19" s="113"/>
      <c r="N19" s="113"/>
      <c r="O19" s="113"/>
      <c r="P19" s="213"/>
    </row>
    <row r="20" spans="1:16" ht="12.75" customHeight="1" x14ac:dyDescent="0.25">
      <c r="A20" s="118"/>
      <c r="B20" s="122">
        <v>4</v>
      </c>
      <c r="C20" s="123">
        <f>COUNTIF('Gen Test Cases'!AA:AA,B20)+COUNTIF('SUSE11 Test Cases'!AA:AA,B20)</f>
        <v>24</v>
      </c>
      <c r="D20" s="107">
        <f>COUNTIFS('Gen Test Cases'!AA:AA,B20,'Gen Test Cases'!I:I,$D$15)+COUNTIFS('SUSE11 Test Cases'!AA:AA,B20,'SUSE11 Test Cases'!J:J,$D$15)</f>
        <v>0</v>
      </c>
      <c r="E20" s="107">
        <f>COUNTIFS('Gen Test Cases'!AA:AA,B20,'Gen Test Cases'!I:I,$E$15)+COUNTIFS('SUSE11 Test Cases'!AA:AA,B20,'SUSE11 Test Cases'!J:J,$E$15)</f>
        <v>0</v>
      </c>
      <c r="F20" s="107">
        <f>COUNTIFS('Gen Test Cases'!AA:AA,B20,'Gen Test Cases'!I:I,$F$15)+COUNTIFS('SUSE11 Test Cases'!AA:AA,B20,'SUSE11 Test Cases'!J:J,$F$15)</f>
        <v>0</v>
      </c>
      <c r="G20" s="184">
        <v>10</v>
      </c>
      <c r="H20" s="113">
        <f t="shared" si="0"/>
        <v>240</v>
      </c>
      <c r="I20" s="113">
        <f t="shared" si="1"/>
        <v>0</v>
      </c>
      <c r="J20" s="192">
        <f>SUMPRODUCT(--ISERROR('Gen Test Cases'!AA3:AA21))+SUMPRODUCT(--ISERROR('SUSE11 Test Cases'!AA3:AA199))</f>
        <v>6</v>
      </c>
      <c r="K20" s="193" t="str">
        <f>"WARNING: THERE IS AT LEAST ONE TEST CASE WITH"</f>
        <v>WARNING: THERE IS AT LEAST ONE TEST CASE WITH</v>
      </c>
      <c r="L20" s="113"/>
      <c r="M20" s="113"/>
      <c r="N20" s="113"/>
      <c r="O20" s="113"/>
      <c r="P20" s="213"/>
    </row>
    <row r="21" spans="1:16" ht="12.75" customHeight="1" x14ac:dyDescent="0.25">
      <c r="A21" s="118"/>
      <c r="B21" s="122">
        <v>3</v>
      </c>
      <c r="C21" s="123">
        <f>COUNTIF('Gen Test Cases'!AA:AA,B21)+COUNTIF('SUSE11 Test Cases'!AA:AA,B21)</f>
        <v>4</v>
      </c>
      <c r="D21" s="107">
        <f>COUNTIFS('Gen Test Cases'!AA:AA,B21,'Gen Test Cases'!I:I,$D$15)+COUNTIFS('SUSE11 Test Cases'!AA:AA,B21,'SUSE11 Test Cases'!J:J,$D$15)</f>
        <v>0</v>
      </c>
      <c r="E21" s="107">
        <f>COUNTIFS('Gen Test Cases'!AA:AA,B21,'Gen Test Cases'!I:I,$E$15)+COUNTIFS('SUSE11 Test Cases'!AA:AA,B21,'SUSE11 Test Cases'!J:J,$E$15)</f>
        <v>0</v>
      </c>
      <c r="F21" s="107">
        <f>COUNTIFS('Gen Test Cases'!AA:AA,B21,'Gen Test Cases'!I:I,$F$15)+COUNTIFS('SUSE11 Test Cases'!AA:AA,B21,'SUSE11 Test Cases'!J:J,$F$15)</f>
        <v>0</v>
      </c>
      <c r="G21" s="184">
        <v>5</v>
      </c>
      <c r="H21" s="113">
        <f t="shared" si="0"/>
        <v>20</v>
      </c>
      <c r="I21" s="113">
        <f t="shared" si="1"/>
        <v>0</v>
      </c>
      <c r="J21" s="113"/>
      <c r="K21" s="193" t="str">
        <f>"MULTIPLE OR INVALID ISSUE CODES (SEE TEST CASES TABS)"</f>
        <v>MULTIPLE OR INVALID ISSUE CODES (SEE TEST CASES TABS)</v>
      </c>
      <c r="L21" s="113"/>
      <c r="M21" s="113"/>
      <c r="N21" s="113"/>
      <c r="O21" s="113"/>
      <c r="P21" s="213"/>
    </row>
    <row r="22" spans="1:16" ht="12.75" customHeight="1" x14ac:dyDescent="0.25">
      <c r="A22" s="118"/>
      <c r="B22" s="122">
        <v>2</v>
      </c>
      <c r="C22" s="123">
        <f>COUNTIF('Gen Test Cases'!AA:AA,B22)+COUNTIF('SUSE11 Test Cases'!AA:AA,B22)</f>
        <v>3</v>
      </c>
      <c r="D22" s="107">
        <f>COUNTIFS('Gen Test Cases'!AA:AA,B22,'Gen Test Cases'!I:I,$D$15)+COUNTIFS('SUSE11 Test Cases'!AA:AA,B22,'SUSE11 Test Cases'!J:J,$D$15)</f>
        <v>0</v>
      </c>
      <c r="E22" s="107">
        <f>COUNTIFS('Gen Test Cases'!AA:AA,B22,'Gen Test Cases'!I:I,$E$15)+COUNTIFS('SUSE11 Test Cases'!AA:AA,B22,'SUSE11 Test Cases'!J:J,$E$15)</f>
        <v>0</v>
      </c>
      <c r="F22" s="107">
        <f>COUNTIFS('Gen Test Cases'!AA:AA,B22,'Gen Test Cases'!I:I,$F$15)+COUNTIFS('SUSE11 Test Cases'!AA:AA,B22,'SUSE11 Test Cases'!J:J,$F$15)</f>
        <v>0</v>
      </c>
      <c r="G22" s="184">
        <v>2</v>
      </c>
      <c r="H22" s="113">
        <f t="shared" si="0"/>
        <v>6</v>
      </c>
      <c r="I22" s="113">
        <f t="shared" si="1"/>
        <v>0</v>
      </c>
      <c r="J22" s="113"/>
      <c r="K22" s="113"/>
      <c r="L22" s="113"/>
      <c r="M22" s="113"/>
      <c r="N22" s="113"/>
      <c r="O22" s="113"/>
      <c r="P22" s="213"/>
    </row>
    <row r="23" spans="1:16" ht="12.75" customHeight="1" x14ac:dyDescent="0.25">
      <c r="A23" s="118"/>
      <c r="B23" s="122">
        <v>1</v>
      </c>
      <c r="C23" s="123">
        <f>COUNTIF('Gen Test Cases'!AA:AA,B23)+COUNTIF('SUSE11 Test Cases'!AA:AA,B23)</f>
        <v>1</v>
      </c>
      <c r="D23" s="107">
        <f>COUNTIFS('Gen Test Cases'!AA:AA,B23,'Gen Test Cases'!I:I,$D$15)+COUNTIFS('SUSE11 Test Cases'!AA:AA,B23,'SUSE11 Test Cases'!J:J,$D$15)</f>
        <v>0</v>
      </c>
      <c r="E23" s="107">
        <f>COUNTIFS('Gen Test Cases'!AA:AA,B23,'Gen Test Cases'!I:I,$E$15)+COUNTIFS('SUSE11 Test Cases'!AA:AA,B23,'SUSE11 Test Cases'!J:J,$E$15)</f>
        <v>0</v>
      </c>
      <c r="F23" s="107">
        <f>COUNTIFS('Gen Test Cases'!AA:AA,B23,'Gen Test Cases'!I:I,$F$15)+COUNTIFS('SUSE11 Test Cases'!AA:AA,B23,'SUSE11 Test Cases'!J:J,$F$15)</f>
        <v>0</v>
      </c>
      <c r="G23" s="184">
        <v>1</v>
      </c>
      <c r="H23" s="113">
        <f t="shared" si="0"/>
        <v>1</v>
      </c>
      <c r="I23" s="113">
        <f t="shared" si="1"/>
        <v>0</v>
      </c>
      <c r="J23" s="113"/>
      <c r="K23" s="113"/>
      <c r="L23" s="113"/>
      <c r="M23" s="113"/>
      <c r="N23" s="113"/>
      <c r="O23" s="113"/>
      <c r="P23" s="213"/>
    </row>
    <row r="24" spans="1:16" ht="12.75" hidden="1" customHeight="1" x14ac:dyDescent="0.25">
      <c r="A24" s="118"/>
      <c r="B24" s="124" t="s">
        <v>63</v>
      </c>
      <c r="C24" s="123"/>
      <c r="D24" s="185">
        <f>SUM(I16:I23)/SUM(H16:H23)*100</f>
        <v>0</v>
      </c>
      <c r="E24" s="220"/>
      <c r="F24" s="113"/>
      <c r="G24" s="113"/>
      <c r="H24" s="113"/>
      <c r="I24" s="113"/>
      <c r="J24" s="113"/>
      <c r="K24" s="113"/>
      <c r="L24" s="113"/>
      <c r="M24" s="113"/>
      <c r="N24" s="113"/>
      <c r="O24" s="113"/>
      <c r="P24" s="213"/>
    </row>
    <row r="25" spans="1:16" ht="12.75" customHeight="1" x14ac:dyDescent="0.25">
      <c r="A25" s="125"/>
      <c r="B25" s="126"/>
      <c r="C25" s="126"/>
      <c r="D25" s="126"/>
      <c r="E25" s="126"/>
      <c r="F25" s="126"/>
      <c r="G25" s="126"/>
      <c r="H25" s="126"/>
      <c r="I25" s="126"/>
      <c r="J25" s="126"/>
      <c r="K25" s="127"/>
      <c r="L25" s="127"/>
      <c r="M25" s="127"/>
      <c r="N25" s="127"/>
      <c r="O25" s="127"/>
      <c r="P25" s="216"/>
    </row>
    <row r="26" spans="1:16" ht="12.75" customHeight="1" x14ac:dyDescent="0.25">
      <c r="A26" s="85"/>
      <c r="B26" s="86"/>
      <c r="C26" s="86"/>
      <c r="D26" s="86"/>
      <c r="E26" s="86"/>
      <c r="F26" s="86"/>
      <c r="G26" s="86"/>
      <c r="H26" s="86"/>
      <c r="I26" s="86"/>
      <c r="J26" s="86"/>
      <c r="K26" s="86"/>
      <c r="L26" s="86"/>
      <c r="M26" s="86"/>
      <c r="N26" s="86"/>
      <c r="O26" s="86"/>
      <c r="P26" s="211"/>
    </row>
    <row r="27" spans="1:16" ht="12.75" customHeight="1" x14ac:dyDescent="0.25">
      <c r="A27" s="87"/>
      <c r="B27" s="88" t="s">
        <v>40</v>
      </c>
      <c r="C27" s="89"/>
      <c r="D27" s="89"/>
      <c r="E27" s="89"/>
      <c r="F27" s="89"/>
      <c r="G27" s="90"/>
      <c r="H27" s="113"/>
      <c r="I27" s="113"/>
      <c r="J27" s="113"/>
      <c r="K27" s="113"/>
      <c r="L27" s="113"/>
      <c r="M27" s="113"/>
      <c r="N27" s="113"/>
      <c r="O27" s="113"/>
      <c r="P27" s="213"/>
    </row>
    <row r="28" spans="1:16" ht="22.35" customHeight="1" x14ac:dyDescent="0.25">
      <c r="A28" s="298" t="s">
        <v>64</v>
      </c>
      <c r="B28" s="93" t="s">
        <v>42</v>
      </c>
      <c r="C28" s="94"/>
      <c r="D28" s="95"/>
      <c r="E28" s="95"/>
      <c r="F28" s="95"/>
      <c r="G28" s="96"/>
      <c r="H28" s="113"/>
      <c r="I28" s="113"/>
      <c r="J28" s="113"/>
      <c r="K28" s="97" t="s">
        <v>43</v>
      </c>
      <c r="L28" s="98"/>
      <c r="M28" s="98"/>
      <c r="N28" s="98"/>
      <c r="O28" s="99"/>
      <c r="P28" s="213"/>
    </row>
    <row r="29" spans="1:16" ht="22.35" customHeight="1" x14ac:dyDescent="0.25">
      <c r="A29" s="298"/>
      <c r="B29" s="100" t="s">
        <v>44</v>
      </c>
      <c r="C29" s="101" t="s">
        <v>45</v>
      </c>
      <c r="D29" s="101" t="s">
        <v>46</v>
      </c>
      <c r="E29" s="101" t="s">
        <v>47</v>
      </c>
      <c r="F29" s="101" t="s">
        <v>48</v>
      </c>
      <c r="G29" s="102" t="s">
        <v>49</v>
      </c>
      <c r="H29" s="113"/>
      <c r="I29" s="113"/>
      <c r="J29" s="113"/>
      <c r="K29" s="103" t="s">
        <v>50</v>
      </c>
      <c r="L29" s="104"/>
      <c r="M29" s="105" t="s">
        <v>51</v>
      </c>
      <c r="N29" s="105" t="s">
        <v>52</v>
      </c>
      <c r="O29" s="106" t="s">
        <v>53</v>
      </c>
      <c r="P29" s="213"/>
    </row>
    <row r="30" spans="1:16" ht="12.75" customHeight="1" x14ac:dyDescent="0.25">
      <c r="A30" s="298"/>
      <c r="B30" s="186" t="e">
        <f>COUNTIF('Gen Test Cases'!I3:I45,"Pass")+COUNTIF(#REF!,"Pass")</f>
        <v>#REF!</v>
      </c>
      <c r="C30" s="187" t="e">
        <f>COUNTIF('Gen Test Cases'!I3:I45,"Fail")+COUNTIF(#REF!,"Fail")</f>
        <v>#REF!</v>
      </c>
      <c r="D30" s="186" t="e">
        <f>COUNTIF('Gen Test Cases'!I3:I45,"Info")+COUNTIF(#REF!,"Info")</f>
        <v>#REF!</v>
      </c>
      <c r="E30" s="187" t="e">
        <f>COUNTIF('Gen Test Cases'!I3:I45,"N/A")+COUNTIF(#REF!,"N/A")</f>
        <v>#REF!</v>
      </c>
      <c r="F30" s="186" t="e">
        <f>B30+C30</f>
        <v>#REF!</v>
      </c>
      <c r="G30" s="188" t="e">
        <f>D42/100</f>
        <v>#REF!</v>
      </c>
      <c r="H30" s="113"/>
      <c r="I30" s="113"/>
      <c r="J30" s="113"/>
      <c r="K30" s="108" t="s">
        <v>54</v>
      </c>
      <c r="L30" s="109"/>
      <c r="M30" s="110">
        <f>COUNTA('Gen Test Cases'!I26:I45)+COUNTA(#REF!)</f>
        <v>1</v>
      </c>
      <c r="N30" s="110">
        <f>O30-M30</f>
        <v>8</v>
      </c>
      <c r="O30" s="111">
        <f>COUNTA('Gen Test Cases'!A3:A10)+COUNTA(#REF!)</f>
        <v>9</v>
      </c>
      <c r="P30" s="213"/>
    </row>
    <row r="31" spans="1:16" ht="12.75" customHeight="1" x14ac:dyDescent="0.25">
      <c r="A31" s="92"/>
      <c r="B31" s="112"/>
      <c r="C31" s="113"/>
      <c r="D31" s="113"/>
      <c r="E31" s="113"/>
      <c r="F31" s="113"/>
      <c r="G31" s="113"/>
      <c r="H31" s="113"/>
      <c r="I31" s="113"/>
      <c r="J31" s="113"/>
      <c r="K31" s="114"/>
      <c r="L31" s="114"/>
      <c r="M31" s="114"/>
      <c r="N31" s="114"/>
      <c r="O31" s="114"/>
      <c r="P31" s="213"/>
    </row>
    <row r="32" spans="1:16" ht="12.75" customHeight="1" x14ac:dyDescent="0.25">
      <c r="A32" s="92"/>
      <c r="B32" s="115" t="s">
        <v>55</v>
      </c>
      <c r="C32" s="116"/>
      <c r="D32" s="116"/>
      <c r="E32" s="116"/>
      <c r="F32" s="116"/>
      <c r="G32" s="117"/>
      <c r="H32" s="113"/>
      <c r="I32" s="113"/>
      <c r="J32" s="113"/>
      <c r="K32" s="114"/>
      <c r="L32" s="114"/>
      <c r="M32" s="114"/>
      <c r="N32" s="114"/>
      <c r="O32" s="114"/>
      <c r="P32" s="213"/>
    </row>
    <row r="33" spans="1:16" ht="12.75" customHeight="1" x14ac:dyDescent="0.25">
      <c r="A33" s="118"/>
      <c r="B33" s="119" t="s">
        <v>56</v>
      </c>
      <c r="C33" s="119" t="s">
        <v>57</v>
      </c>
      <c r="D33" s="119" t="s">
        <v>58</v>
      </c>
      <c r="E33" s="119" t="s">
        <v>59</v>
      </c>
      <c r="F33" s="119" t="s">
        <v>47</v>
      </c>
      <c r="G33" s="119" t="s">
        <v>60</v>
      </c>
      <c r="H33" s="120" t="s">
        <v>61</v>
      </c>
      <c r="I33" s="120" t="s">
        <v>62</v>
      </c>
      <c r="J33" s="113"/>
      <c r="K33" s="121"/>
      <c r="L33" s="121"/>
      <c r="M33" s="121"/>
      <c r="N33" s="121"/>
      <c r="O33" s="121"/>
      <c r="P33" s="213"/>
    </row>
    <row r="34" spans="1:16" ht="12.75" customHeight="1" x14ac:dyDescent="0.25">
      <c r="A34" s="118"/>
      <c r="B34" s="122">
        <v>8</v>
      </c>
      <c r="C34" s="123" t="e">
        <f>COUNTIF('Gen Test Cases'!AA:AA,B34)+COUNTIF(#REF!,B34)</f>
        <v>#REF!</v>
      </c>
      <c r="D34" s="107" t="e">
        <f>COUNTIFS('Gen Test Cases'!AA:AA,B34,'Gen Test Cases'!I:I,$D$15)+COUNTIFS(#REF!,B34,#REF!,$D$15)</f>
        <v>#REF!</v>
      </c>
      <c r="E34" s="107" t="e">
        <f>COUNTIFS('Gen Test Cases'!AA:AA,B34,'Gen Test Cases'!I:I,$E$15)+COUNTIFS(#REF!,B34,#REF!,$E$15)</f>
        <v>#REF!</v>
      </c>
      <c r="F34" s="107" t="e">
        <f>COUNTIFS('Gen Test Cases'!AA:AA,B34,'Gen Test Cases'!I:I,$F$15)+COUNTIFS(#REF!,B34,#REF!,$F$15)</f>
        <v>#REF!</v>
      </c>
      <c r="G34" s="184">
        <v>1500</v>
      </c>
      <c r="H34" s="113" t="e">
        <f>(C34-F34)*(G34)</f>
        <v>#REF!</v>
      </c>
      <c r="I34" s="113" t="e">
        <f>D34*G34</f>
        <v>#REF!</v>
      </c>
      <c r="J34" s="192" t="e">
        <f>D30+N30</f>
        <v>#REF!</v>
      </c>
      <c r="K34" s="193" t="str">
        <f>"WARNING: THERE IS AT LEAST ONE TEST CASE WITH"</f>
        <v>WARNING: THERE IS AT LEAST ONE TEST CASE WITH</v>
      </c>
      <c r="L34" s="113"/>
      <c r="M34" s="113"/>
      <c r="N34" s="113"/>
      <c r="O34" s="113"/>
      <c r="P34" s="213"/>
    </row>
    <row r="35" spans="1:16" ht="12.75" customHeight="1" x14ac:dyDescent="0.25">
      <c r="A35" s="118"/>
      <c r="B35" s="122">
        <v>7</v>
      </c>
      <c r="C35" s="123" t="e">
        <f>COUNTIF('Gen Test Cases'!AA:AA,B35)+COUNTIF(#REF!,B35)</f>
        <v>#REF!</v>
      </c>
      <c r="D35" s="107" t="e">
        <f>COUNTIFS('Gen Test Cases'!AA:AA,B35,'Gen Test Cases'!I:I,$D$15)+COUNTIFS(#REF!,B35,#REF!,$D$15)</f>
        <v>#REF!</v>
      </c>
      <c r="E35" s="107" t="e">
        <f>COUNTIFS('Gen Test Cases'!AA:AA,B35,'Gen Test Cases'!I:I,$E$15)+COUNTIFS(#REF!,B35,#REF!,$E$15)</f>
        <v>#REF!</v>
      </c>
      <c r="F35" s="107" t="e">
        <f>COUNTIFS('Gen Test Cases'!AA:AA,B35,'Gen Test Cases'!I:I,$F$15)+COUNTIFS(#REF!,B35,#REF!,$F$15)</f>
        <v>#REF!</v>
      </c>
      <c r="G35" s="184">
        <v>750</v>
      </c>
      <c r="H35" s="113" t="e">
        <f t="shared" ref="H35:H41" si="2">(C35-F35)*(G35)</f>
        <v>#REF!</v>
      </c>
      <c r="I35" s="113" t="e">
        <f t="shared" ref="I35:I41" si="3">D35*G35</f>
        <v>#REF!</v>
      </c>
      <c r="J35" s="113"/>
      <c r="K35" s="193" t="str">
        <f>"AN 'INFO' OR BLANK STATUS (SEE ABOVE)"</f>
        <v>AN 'INFO' OR BLANK STATUS (SEE ABOVE)</v>
      </c>
      <c r="L35" s="113"/>
      <c r="M35" s="113"/>
      <c r="N35" s="113"/>
      <c r="O35" s="113"/>
      <c r="P35" s="213"/>
    </row>
    <row r="36" spans="1:16" ht="12.75" customHeight="1" x14ac:dyDescent="0.25">
      <c r="A36" s="118"/>
      <c r="B36" s="122">
        <v>6</v>
      </c>
      <c r="C36" s="123" t="e">
        <f>COUNTIF('Gen Test Cases'!AA:AA,B36)+COUNTIF(#REF!,B36)</f>
        <v>#REF!</v>
      </c>
      <c r="D36" s="107" t="e">
        <f>COUNTIFS('Gen Test Cases'!AA:AA,B36,'Gen Test Cases'!I:I,$D$15)+COUNTIFS(#REF!,B36,#REF!,$D$15)</f>
        <v>#REF!</v>
      </c>
      <c r="E36" s="107" t="e">
        <f>COUNTIFS('Gen Test Cases'!AA:AA,B36,'Gen Test Cases'!I:I,$E$15)+COUNTIFS(#REF!,B36,#REF!,$E$15)</f>
        <v>#REF!</v>
      </c>
      <c r="F36" s="107" t="e">
        <f>COUNTIFS('Gen Test Cases'!AA:AA,B36,'Gen Test Cases'!I:I,$F$15)+COUNTIFS(#REF!,B36,#REF!,$F$15)</f>
        <v>#REF!</v>
      </c>
      <c r="G36" s="184">
        <v>100</v>
      </c>
      <c r="H36" s="113" t="e">
        <f t="shared" si="2"/>
        <v>#REF!</v>
      </c>
      <c r="I36" s="113" t="e">
        <f t="shared" si="3"/>
        <v>#REF!</v>
      </c>
      <c r="J36" s="113"/>
      <c r="K36" s="113"/>
      <c r="L36" s="113"/>
      <c r="M36" s="113"/>
      <c r="N36" s="113"/>
      <c r="O36" s="113"/>
      <c r="P36" s="213"/>
    </row>
    <row r="37" spans="1:16" ht="12.75" customHeight="1" x14ac:dyDescent="0.25">
      <c r="A37" s="118"/>
      <c r="B37" s="122">
        <v>5</v>
      </c>
      <c r="C37" s="123" t="e">
        <f>COUNTIF('Gen Test Cases'!AA:AA,B37)+COUNTIF(#REF!,B37)</f>
        <v>#REF!</v>
      </c>
      <c r="D37" s="107" t="e">
        <f>COUNTIFS('Gen Test Cases'!AA:AA,B37,'Gen Test Cases'!I:I,$D$15)+COUNTIFS(#REF!,B37,#REF!,$D$15)</f>
        <v>#REF!</v>
      </c>
      <c r="E37" s="107" t="e">
        <f>COUNTIFS('Gen Test Cases'!AA:AA,B37,'Gen Test Cases'!I:I,$E$15)+COUNTIFS(#REF!,B37,#REF!,$E$15)</f>
        <v>#REF!</v>
      </c>
      <c r="F37" s="107" t="e">
        <f>COUNTIFS('Gen Test Cases'!AA:AA,B37,'Gen Test Cases'!I:I,$F$15)+COUNTIFS(#REF!,B37,#REF!,$F$15)</f>
        <v>#REF!</v>
      </c>
      <c r="G37" s="184">
        <v>50</v>
      </c>
      <c r="H37" s="113" t="e">
        <f t="shared" si="2"/>
        <v>#REF!</v>
      </c>
      <c r="I37" s="113" t="e">
        <f t="shared" si="3"/>
        <v>#REF!</v>
      </c>
      <c r="J37" s="113"/>
      <c r="K37" s="113"/>
      <c r="L37" s="113"/>
      <c r="M37" s="113"/>
      <c r="N37" s="113"/>
      <c r="O37" s="113"/>
      <c r="P37" s="213"/>
    </row>
    <row r="38" spans="1:16" ht="12.75" customHeight="1" x14ac:dyDescent="0.25">
      <c r="A38" s="118"/>
      <c r="B38" s="122">
        <v>4</v>
      </c>
      <c r="C38" s="123" t="e">
        <f>COUNTIF('Gen Test Cases'!AA:AA,B38)+COUNTIF(#REF!,B38)</f>
        <v>#REF!</v>
      </c>
      <c r="D38" s="107" t="e">
        <f>COUNTIFS('Gen Test Cases'!AA:AA,B38,'Gen Test Cases'!I:I,$D$15)+COUNTIFS(#REF!,B38,#REF!,$D$15)</f>
        <v>#REF!</v>
      </c>
      <c r="E38" s="107" t="e">
        <f>COUNTIFS('Gen Test Cases'!AA:AA,B38,'Gen Test Cases'!I:I,$E$15)+COUNTIFS(#REF!,B38,#REF!,$E$15)</f>
        <v>#REF!</v>
      </c>
      <c r="F38" s="107" t="e">
        <f>COUNTIFS('Gen Test Cases'!AA:AA,B38,'Gen Test Cases'!I:I,$F$15)+COUNTIFS(#REF!,B38,#REF!,$F$15)</f>
        <v>#REF!</v>
      </c>
      <c r="G38" s="184">
        <v>10</v>
      </c>
      <c r="H38" s="113" t="e">
        <f t="shared" si="2"/>
        <v>#REF!</v>
      </c>
      <c r="I38" s="113" t="e">
        <f t="shared" si="3"/>
        <v>#REF!</v>
      </c>
      <c r="J38" s="192">
        <f>SUMPRODUCT(--ISERROR('Gen Test Cases'!AA26:AA44))+SUMPRODUCT(--ISERROR('SUSE11 Test Cases'!AA33:AA222))</f>
        <v>2</v>
      </c>
      <c r="K38" s="193" t="str">
        <f>"WARNING: THERE IS AT LEAST ONE TEST CASE WITH"</f>
        <v>WARNING: THERE IS AT LEAST ONE TEST CASE WITH</v>
      </c>
      <c r="L38" s="113"/>
      <c r="M38" s="113"/>
      <c r="N38" s="113"/>
      <c r="O38" s="113"/>
      <c r="P38" s="213"/>
    </row>
    <row r="39" spans="1:16" ht="12.75" customHeight="1" x14ac:dyDescent="0.25">
      <c r="A39" s="118"/>
      <c r="B39" s="122">
        <v>3</v>
      </c>
      <c r="C39" s="123" t="e">
        <f>COUNTIF('Gen Test Cases'!AA:AA,B39)+COUNTIF(#REF!,B39)</f>
        <v>#REF!</v>
      </c>
      <c r="D39" s="107" t="e">
        <f>COUNTIFS('Gen Test Cases'!AA:AA,B39,'Gen Test Cases'!I:I,$D$15)+COUNTIFS(#REF!,B39,#REF!,$D$15)</f>
        <v>#REF!</v>
      </c>
      <c r="E39" s="107" t="e">
        <f>COUNTIFS('Gen Test Cases'!AA:AA,B39,'Gen Test Cases'!I:I,$E$15)+COUNTIFS(#REF!,B39,#REF!,$E$15)</f>
        <v>#REF!</v>
      </c>
      <c r="F39" s="107" t="e">
        <f>COUNTIFS('Gen Test Cases'!AA:AA,B39,'Gen Test Cases'!I:I,$F$15)+COUNTIFS(#REF!,B39,#REF!,$F$15)</f>
        <v>#REF!</v>
      </c>
      <c r="G39" s="184">
        <v>5</v>
      </c>
      <c r="H39" s="113" t="e">
        <f t="shared" si="2"/>
        <v>#REF!</v>
      </c>
      <c r="I39" s="113" t="e">
        <f t="shared" si="3"/>
        <v>#REF!</v>
      </c>
      <c r="J39" s="113"/>
      <c r="K39" s="193" t="str">
        <f>"MULTIPLE OR INVALID ISSUE CODES (SEE TEST CASES TABS)"</f>
        <v>MULTIPLE OR INVALID ISSUE CODES (SEE TEST CASES TABS)</v>
      </c>
      <c r="L39" s="113"/>
      <c r="M39" s="113"/>
      <c r="N39" s="113"/>
      <c r="O39" s="113"/>
      <c r="P39" s="213"/>
    </row>
    <row r="40" spans="1:16" ht="12.75" customHeight="1" x14ac:dyDescent="0.25">
      <c r="A40" s="118"/>
      <c r="B40" s="122">
        <v>2</v>
      </c>
      <c r="C40" s="123" t="e">
        <f>COUNTIF('Gen Test Cases'!AA:AA,B40)+COUNTIF(#REF!,B40)</f>
        <v>#REF!</v>
      </c>
      <c r="D40" s="107" t="e">
        <f>COUNTIFS('Gen Test Cases'!AA:AA,B40,'Gen Test Cases'!I:I,$D$15)+COUNTIFS(#REF!,B40,#REF!,$D$15)</f>
        <v>#REF!</v>
      </c>
      <c r="E40" s="107" t="e">
        <f>COUNTIFS('Gen Test Cases'!AA:AA,B40,'Gen Test Cases'!I:I,$E$15)+COUNTIFS(#REF!,B40,#REF!,$E$15)</f>
        <v>#REF!</v>
      </c>
      <c r="F40" s="107" t="e">
        <f>COUNTIFS('Gen Test Cases'!AA:AA,B40,'Gen Test Cases'!I:I,$F$15)+COUNTIFS(#REF!,B40,#REF!,$F$15)</f>
        <v>#REF!</v>
      </c>
      <c r="G40" s="184">
        <v>2</v>
      </c>
      <c r="H40" s="113" t="e">
        <f t="shared" si="2"/>
        <v>#REF!</v>
      </c>
      <c r="I40" s="113" t="e">
        <f t="shared" si="3"/>
        <v>#REF!</v>
      </c>
      <c r="J40" s="113"/>
      <c r="K40" s="113"/>
      <c r="L40" s="113"/>
      <c r="M40" s="113"/>
      <c r="N40" s="113"/>
      <c r="O40" s="113"/>
      <c r="P40" s="213"/>
    </row>
    <row r="41" spans="1:16" ht="12.75" customHeight="1" x14ac:dyDescent="0.25">
      <c r="A41" s="118"/>
      <c r="B41" s="122">
        <v>1</v>
      </c>
      <c r="C41" s="123" t="e">
        <f>COUNTIF('Gen Test Cases'!AA:AA,B41)+COUNTIF(#REF!,B41)</f>
        <v>#REF!</v>
      </c>
      <c r="D41" s="107" t="e">
        <f>COUNTIFS('Gen Test Cases'!AA:AA,B41,'Gen Test Cases'!I:I,$D$15)+COUNTIFS(#REF!,B41,#REF!,$D$15)</f>
        <v>#REF!</v>
      </c>
      <c r="E41" s="107" t="e">
        <f>COUNTIFS('Gen Test Cases'!AA:AA,B41,'Gen Test Cases'!I:I,$E$15)+COUNTIFS(#REF!,B41,#REF!,$E$15)</f>
        <v>#REF!</v>
      </c>
      <c r="F41" s="107" t="e">
        <f>COUNTIFS('Gen Test Cases'!AA:AA,B41,'Gen Test Cases'!I:I,$F$15)+COUNTIFS(#REF!,B41,#REF!,$F$15)</f>
        <v>#REF!</v>
      </c>
      <c r="G41" s="184">
        <v>1</v>
      </c>
      <c r="H41" s="113" t="e">
        <f t="shared" si="2"/>
        <v>#REF!</v>
      </c>
      <c r="I41" s="113" t="e">
        <f t="shared" si="3"/>
        <v>#REF!</v>
      </c>
      <c r="J41" s="113"/>
      <c r="K41" s="113"/>
      <c r="L41" s="113"/>
      <c r="M41" s="113"/>
      <c r="N41" s="113"/>
      <c r="O41" s="113"/>
      <c r="P41" s="213"/>
    </row>
    <row r="42" spans="1:16" ht="12.75" hidden="1" customHeight="1" x14ac:dyDescent="0.25">
      <c r="A42" s="118"/>
      <c r="B42" s="124" t="s">
        <v>63</v>
      </c>
      <c r="C42" s="123"/>
      <c r="D42" s="185" t="e">
        <f>SUM(I34:I41)/SUM(H34:H41)*100</f>
        <v>#REF!</v>
      </c>
      <c r="E42" s="220"/>
      <c r="F42" s="113"/>
      <c r="G42" s="113"/>
      <c r="H42" s="113"/>
      <c r="I42" s="113"/>
      <c r="J42" s="113"/>
      <c r="K42" s="113"/>
      <c r="L42" s="113"/>
      <c r="M42" s="113"/>
      <c r="N42" s="113"/>
      <c r="O42" s="113"/>
      <c r="P42" s="213"/>
    </row>
    <row r="43" spans="1:16" ht="12.75" customHeight="1" x14ac:dyDescent="0.25">
      <c r="A43" s="125"/>
      <c r="B43" s="126"/>
      <c r="C43" s="126"/>
      <c r="D43" s="126"/>
      <c r="E43" s="126"/>
      <c r="F43" s="126"/>
      <c r="G43" s="126"/>
      <c r="H43" s="126"/>
      <c r="I43" s="126"/>
      <c r="J43" s="126"/>
      <c r="K43" s="127"/>
      <c r="L43" s="127"/>
      <c r="M43" s="127"/>
      <c r="N43" s="127"/>
      <c r="O43" s="127"/>
      <c r="P43" s="216"/>
    </row>
  </sheetData>
  <mergeCells count="2">
    <mergeCell ref="A10:A12"/>
    <mergeCell ref="A28:A30"/>
  </mergeCells>
  <conditionalFormatting sqref="D12">
    <cfRule type="cellIs" dxfId="53" priority="17" stopIfTrue="1" operator="greaterThan">
      <formula>0</formula>
    </cfRule>
  </conditionalFormatting>
  <conditionalFormatting sqref="N12">
    <cfRule type="cellIs" dxfId="52" priority="15" stopIfTrue="1" operator="greaterThan">
      <formula>0</formula>
    </cfRule>
    <cfRule type="cellIs" dxfId="51" priority="16" stopIfTrue="1" operator="lessThan">
      <formula>0</formula>
    </cfRule>
  </conditionalFormatting>
  <conditionalFormatting sqref="K16:K17">
    <cfRule type="expression" dxfId="50" priority="7" stopIfTrue="1">
      <formula>$J$16=0</formula>
    </cfRule>
  </conditionalFormatting>
  <conditionalFormatting sqref="K20:K21">
    <cfRule type="expression" dxfId="49" priority="6" stopIfTrue="1">
      <formula>$J$20=0</formula>
    </cfRule>
  </conditionalFormatting>
  <conditionalFormatting sqref="N30">
    <cfRule type="cellIs" dxfId="48" priority="4" stopIfTrue="1" operator="greaterThan">
      <formula>0</formula>
    </cfRule>
    <cfRule type="cellIs" dxfId="47" priority="5" stopIfTrue="1" operator="lessThan">
      <formula>0</formula>
    </cfRule>
  </conditionalFormatting>
  <conditionalFormatting sqref="D30">
    <cfRule type="cellIs" dxfId="46" priority="3" stopIfTrue="1" operator="greaterThan">
      <formula>0</formula>
    </cfRule>
  </conditionalFormatting>
  <conditionalFormatting sqref="K34:K35">
    <cfRule type="expression" dxfId="45" priority="2" stopIfTrue="1">
      <formula>$J$34=0</formula>
    </cfRule>
  </conditionalFormatting>
  <conditionalFormatting sqref="K38:K39">
    <cfRule type="expression" dxfId="44" priority="1" stopIfTrue="1">
      <formula>$J$38=0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N48"/>
  <sheetViews>
    <sheetView zoomScale="80" zoomScaleNormal="80" workbookViewId="0">
      <selection activeCell="T35" sqref="T35"/>
    </sheetView>
  </sheetViews>
  <sheetFormatPr defaultColWidth="11.42578125" defaultRowHeight="12.75" customHeight="1" x14ac:dyDescent="0.25"/>
  <cols>
    <col min="1" max="13" width="11.42578125" style="221" customWidth="1"/>
    <col min="14" max="14" width="9.28515625" style="221" customWidth="1"/>
    <col min="15" max="16384" width="11.42578125" style="221"/>
  </cols>
  <sheetData>
    <row r="1" spans="1:14" ht="15" x14ac:dyDescent="0.25">
      <c r="A1" s="35" t="s">
        <v>65</v>
      </c>
      <c r="B1" s="36"/>
      <c r="C1" s="36"/>
      <c r="D1" s="36"/>
      <c r="E1" s="36"/>
      <c r="F1" s="36"/>
      <c r="G1" s="36"/>
      <c r="H1" s="36"/>
      <c r="I1" s="36"/>
      <c r="J1" s="36"/>
      <c r="K1" s="36"/>
      <c r="L1" s="36"/>
      <c r="M1" s="36"/>
      <c r="N1" s="37"/>
    </row>
    <row r="2" spans="1:14" ht="12.75" customHeight="1" x14ac:dyDescent="0.25">
      <c r="A2" s="150" t="s">
        <v>66</v>
      </c>
      <c r="B2" s="151"/>
      <c r="C2" s="151"/>
      <c r="D2" s="151"/>
      <c r="E2" s="151"/>
      <c r="F2" s="151"/>
      <c r="G2" s="151"/>
      <c r="H2" s="151"/>
      <c r="I2" s="151"/>
      <c r="J2" s="151"/>
      <c r="K2" s="151"/>
      <c r="L2" s="151"/>
      <c r="M2" s="151"/>
      <c r="N2" s="152"/>
    </row>
    <row r="3" spans="1:14" s="222" customFormat="1" ht="12.75" customHeight="1" x14ac:dyDescent="0.2">
      <c r="A3" s="299" t="s">
        <v>67</v>
      </c>
      <c r="B3" s="300"/>
      <c r="C3" s="300"/>
      <c r="D3" s="300"/>
      <c r="E3" s="300"/>
      <c r="F3" s="300"/>
      <c r="G3" s="300"/>
      <c r="H3" s="300"/>
      <c r="I3" s="300"/>
      <c r="J3" s="300"/>
      <c r="K3" s="300"/>
      <c r="L3" s="300"/>
      <c r="M3" s="300"/>
      <c r="N3" s="301"/>
    </row>
    <row r="4" spans="1:14" s="222" customFormat="1" x14ac:dyDescent="0.2">
      <c r="A4" s="302"/>
      <c r="B4" s="303"/>
      <c r="C4" s="303"/>
      <c r="D4" s="303"/>
      <c r="E4" s="303"/>
      <c r="F4" s="303"/>
      <c r="G4" s="303"/>
      <c r="H4" s="303"/>
      <c r="I4" s="303"/>
      <c r="J4" s="303"/>
      <c r="K4" s="303"/>
      <c r="L4" s="303"/>
      <c r="M4" s="303"/>
      <c r="N4" s="304"/>
    </row>
    <row r="5" spans="1:14" s="222" customFormat="1" x14ac:dyDescent="0.2">
      <c r="A5" s="302"/>
      <c r="B5" s="303"/>
      <c r="C5" s="303"/>
      <c r="D5" s="303"/>
      <c r="E5" s="303"/>
      <c r="F5" s="303"/>
      <c r="G5" s="303"/>
      <c r="H5" s="303"/>
      <c r="I5" s="303"/>
      <c r="J5" s="303"/>
      <c r="K5" s="303"/>
      <c r="L5" s="303"/>
      <c r="M5" s="303"/>
      <c r="N5" s="304"/>
    </row>
    <row r="6" spans="1:14" s="222" customFormat="1" x14ac:dyDescent="0.2">
      <c r="A6" s="302"/>
      <c r="B6" s="303"/>
      <c r="C6" s="303"/>
      <c r="D6" s="303"/>
      <c r="E6" s="303"/>
      <c r="F6" s="303"/>
      <c r="G6" s="303"/>
      <c r="H6" s="303"/>
      <c r="I6" s="303"/>
      <c r="J6" s="303"/>
      <c r="K6" s="303"/>
      <c r="L6" s="303"/>
      <c r="M6" s="303"/>
      <c r="N6" s="304"/>
    </row>
    <row r="7" spans="1:14" s="222" customFormat="1" x14ac:dyDescent="0.2">
      <c r="A7" s="302"/>
      <c r="B7" s="303"/>
      <c r="C7" s="303"/>
      <c r="D7" s="303"/>
      <c r="E7" s="303"/>
      <c r="F7" s="303"/>
      <c r="G7" s="303"/>
      <c r="H7" s="303"/>
      <c r="I7" s="303"/>
      <c r="J7" s="303"/>
      <c r="K7" s="303"/>
      <c r="L7" s="303"/>
      <c r="M7" s="303"/>
      <c r="N7" s="304"/>
    </row>
    <row r="8" spans="1:14" s="222" customFormat="1" x14ac:dyDescent="0.2">
      <c r="A8" s="302"/>
      <c r="B8" s="303"/>
      <c r="C8" s="303"/>
      <c r="D8" s="303"/>
      <c r="E8" s="303"/>
      <c r="F8" s="303"/>
      <c r="G8" s="303"/>
      <c r="H8" s="303"/>
      <c r="I8" s="303"/>
      <c r="J8" s="303"/>
      <c r="K8" s="303"/>
      <c r="L8" s="303"/>
      <c r="M8" s="303"/>
      <c r="N8" s="304"/>
    </row>
    <row r="9" spans="1:14" s="222" customFormat="1" x14ac:dyDescent="0.2">
      <c r="A9" s="302"/>
      <c r="B9" s="303"/>
      <c r="C9" s="303"/>
      <c r="D9" s="303"/>
      <c r="E9" s="303"/>
      <c r="F9" s="303"/>
      <c r="G9" s="303"/>
      <c r="H9" s="303"/>
      <c r="I9" s="303"/>
      <c r="J9" s="303"/>
      <c r="K9" s="303"/>
      <c r="L9" s="303"/>
      <c r="M9" s="303"/>
      <c r="N9" s="304"/>
    </row>
    <row r="10" spans="1:14" s="222" customFormat="1" x14ac:dyDescent="0.2">
      <c r="A10" s="302"/>
      <c r="B10" s="303"/>
      <c r="C10" s="303"/>
      <c r="D10" s="303"/>
      <c r="E10" s="303"/>
      <c r="F10" s="303"/>
      <c r="G10" s="303"/>
      <c r="H10" s="303"/>
      <c r="I10" s="303"/>
      <c r="J10" s="303"/>
      <c r="K10" s="303"/>
      <c r="L10" s="303"/>
      <c r="M10" s="303"/>
      <c r="N10" s="304"/>
    </row>
    <row r="11" spans="1:14" s="222" customFormat="1" x14ac:dyDescent="0.2">
      <c r="A11" s="302"/>
      <c r="B11" s="303"/>
      <c r="C11" s="303"/>
      <c r="D11" s="303"/>
      <c r="E11" s="303"/>
      <c r="F11" s="303"/>
      <c r="G11" s="303"/>
      <c r="H11" s="303"/>
      <c r="I11" s="303"/>
      <c r="J11" s="303"/>
      <c r="K11" s="303"/>
      <c r="L11" s="303"/>
      <c r="M11" s="303"/>
      <c r="N11" s="304"/>
    </row>
    <row r="12" spans="1:14" s="222" customFormat="1" x14ac:dyDescent="0.2">
      <c r="A12" s="302"/>
      <c r="B12" s="303"/>
      <c r="C12" s="303"/>
      <c r="D12" s="303"/>
      <c r="E12" s="303"/>
      <c r="F12" s="303"/>
      <c r="G12" s="303"/>
      <c r="H12" s="303"/>
      <c r="I12" s="303"/>
      <c r="J12" s="303"/>
      <c r="K12" s="303"/>
      <c r="L12" s="303"/>
      <c r="M12" s="303"/>
      <c r="N12" s="304"/>
    </row>
    <row r="13" spans="1:14" s="222" customFormat="1" x14ac:dyDescent="0.2">
      <c r="A13" s="302"/>
      <c r="B13" s="303"/>
      <c r="C13" s="303"/>
      <c r="D13" s="303"/>
      <c r="E13" s="303"/>
      <c r="F13" s="303"/>
      <c r="G13" s="303"/>
      <c r="H13" s="303"/>
      <c r="I13" s="303"/>
      <c r="J13" s="303"/>
      <c r="K13" s="303"/>
      <c r="L13" s="303"/>
      <c r="M13" s="303"/>
      <c r="N13" s="304"/>
    </row>
    <row r="14" spans="1:14" s="222" customFormat="1" x14ac:dyDescent="0.2">
      <c r="A14" s="302"/>
      <c r="B14" s="303"/>
      <c r="C14" s="303"/>
      <c r="D14" s="303"/>
      <c r="E14" s="303"/>
      <c r="F14" s="303"/>
      <c r="G14" s="303"/>
      <c r="H14" s="303"/>
      <c r="I14" s="303"/>
      <c r="J14" s="303"/>
      <c r="K14" s="303"/>
      <c r="L14" s="303"/>
      <c r="M14" s="303"/>
      <c r="N14" s="304"/>
    </row>
    <row r="15" spans="1:14" s="222" customFormat="1" x14ac:dyDescent="0.2">
      <c r="A15" s="305"/>
      <c r="B15" s="306"/>
      <c r="C15" s="306"/>
      <c r="D15" s="306"/>
      <c r="E15" s="306"/>
      <c r="F15" s="306"/>
      <c r="G15" s="306"/>
      <c r="H15" s="306"/>
      <c r="I15" s="306"/>
      <c r="J15" s="306"/>
      <c r="K15" s="306"/>
      <c r="L15" s="306"/>
      <c r="M15" s="306"/>
      <c r="N15" s="307"/>
    </row>
    <row r="16" spans="1:14" s="222" customFormat="1" x14ac:dyDescent="0.2">
      <c r="A16" s="136"/>
      <c r="B16" s="136"/>
      <c r="C16" s="136"/>
      <c r="D16" s="136"/>
      <c r="E16" s="136"/>
      <c r="F16" s="136"/>
      <c r="G16" s="136"/>
      <c r="H16" s="136"/>
      <c r="I16" s="136"/>
      <c r="J16" s="136"/>
      <c r="K16" s="136"/>
      <c r="L16" s="136"/>
      <c r="M16" s="136"/>
      <c r="N16" s="136"/>
    </row>
    <row r="17" spans="1:14" s="222" customFormat="1" ht="12.75" customHeight="1" x14ac:dyDescent="0.2">
      <c r="A17" s="153" t="s">
        <v>68</v>
      </c>
      <c r="B17" s="154"/>
      <c r="C17" s="154"/>
      <c r="D17" s="154"/>
      <c r="E17" s="154"/>
      <c r="F17" s="154"/>
      <c r="G17" s="154"/>
      <c r="H17" s="154"/>
      <c r="I17" s="154"/>
      <c r="J17" s="154"/>
      <c r="K17" s="154"/>
      <c r="L17" s="154"/>
      <c r="M17" s="154"/>
      <c r="N17" s="155"/>
    </row>
    <row r="18" spans="1:14" s="222" customFormat="1" ht="12.75" customHeight="1" x14ac:dyDescent="0.2">
      <c r="A18" s="156" t="s">
        <v>69</v>
      </c>
      <c r="B18" s="157"/>
      <c r="C18" s="158"/>
      <c r="D18" s="137" t="s">
        <v>70</v>
      </c>
      <c r="E18" s="138"/>
      <c r="F18" s="138"/>
      <c r="G18" s="138"/>
      <c r="H18" s="138"/>
      <c r="I18" s="138"/>
      <c r="J18" s="138"/>
      <c r="K18" s="138"/>
      <c r="L18" s="138"/>
      <c r="M18" s="138"/>
      <c r="N18" s="139"/>
    </row>
    <row r="19" spans="1:14" s="222" customFormat="1" x14ac:dyDescent="0.2">
      <c r="A19" s="159"/>
      <c r="B19" s="160"/>
      <c r="C19" s="161"/>
      <c r="D19" s="140" t="s">
        <v>71</v>
      </c>
      <c r="E19" s="141"/>
      <c r="F19" s="141"/>
      <c r="G19" s="141"/>
      <c r="H19" s="141"/>
      <c r="I19" s="141"/>
      <c r="J19" s="141"/>
      <c r="K19" s="141"/>
      <c r="L19" s="141"/>
      <c r="M19" s="141"/>
      <c r="N19" s="142"/>
    </row>
    <row r="20" spans="1:14" s="222" customFormat="1" ht="12.75" customHeight="1" x14ac:dyDescent="0.2">
      <c r="A20" s="162" t="s">
        <v>72</v>
      </c>
      <c r="B20" s="163"/>
      <c r="C20" s="164"/>
      <c r="D20" s="143" t="s">
        <v>73</v>
      </c>
      <c r="E20" s="144"/>
      <c r="F20" s="144"/>
      <c r="G20" s="144"/>
      <c r="H20" s="144"/>
      <c r="I20" s="144"/>
      <c r="J20" s="144"/>
      <c r="K20" s="144"/>
      <c r="L20" s="144"/>
      <c r="M20" s="144"/>
      <c r="N20" s="145"/>
    </row>
    <row r="21" spans="1:14" ht="12.75" customHeight="1" x14ac:dyDescent="0.25">
      <c r="A21" s="156" t="s">
        <v>74</v>
      </c>
      <c r="B21" s="157"/>
      <c r="C21" s="158"/>
      <c r="D21" s="137" t="s">
        <v>75</v>
      </c>
      <c r="E21" s="138"/>
      <c r="F21" s="138"/>
      <c r="G21" s="138"/>
      <c r="H21" s="138"/>
      <c r="I21" s="138"/>
      <c r="J21" s="138"/>
      <c r="K21" s="138"/>
      <c r="L21" s="138"/>
      <c r="M21" s="138"/>
      <c r="N21" s="139"/>
    </row>
    <row r="22" spans="1:14" s="222" customFormat="1" ht="12.75" customHeight="1" x14ac:dyDescent="0.2">
      <c r="A22" s="156" t="s">
        <v>76</v>
      </c>
      <c r="B22" s="157"/>
      <c r="C22" s="158"/>
      <c r="D22" s="308" t="s">
        <v>77</v>
      </c>
      <c r="E22" s="309"/>
      <c r="F22" s="309"/>
      <c r="G22" s="309"/>
      <c r="H22" s="309"/>
      <c r="I22" s="309"/>
      <c r="J22" s="309"/>
      <c r="K22" s="309"/>
      <c r="L22" s="309"/>
      <c r="M22" s="309"/>
      <c r="N22" s="310"/>
    </row>
    <row r="23" spans="1:14" s="222" customFormat="1" x14ac:dyDescent="0.2">
      <c r="A23" s="165"/>
      <c r="B23" s="166"/>
      <c r="C23" s="167"/>
      <c r="D23" s="311"/>
      <c r="E23" s="312"/>
      <c r="F23" s="312"/>
      <c r="G23" s="312"/>
      <c r="H23" s="312"/>
      <c r="I23" s="312"/>
      <c r="J23" s="312"/>
      <c r="K23" s="312"/>
      <c r="L23" s="312"/>
      <c r="M23" s="312"/>
      <c r="N23" s="313"/>
    </row>
    <row r="24" spans="1:14" s="222" customFormat="1" ht="12.75" customHeight="1" x14ac:dyDescent="0.2">
      <c r="A24" s="168" t="s">
        <v>78</v>
      </c>
      <c r="B24" s="169"/>
      <c r="C24" s="170"/>
      <c r="D24" s="171" t="s">
        <v>79</v>
      </c>
      <c r="E24" s="172"/>
      <c r="F24" s="172"/>
      <c r="G24" s="172"/>
      <c r="H24" s="172"/>
      <c r="I24" s="172"/>
      <c r="J24" s="172"/>
      <c r="K24" s="172"/>
      <c r="L24" s="172"/>
      <c r="M24" s="172"/>
      <c r="N24" s="173"/>
    </row>
    <row r="25" spans="1:14" ht="12.75" customHeight="1" x14ac:dyDescent="0.25">
      <c r="A25" s="165" t="s">
        <v>80</v>
      </c>
      <c r="B25" s="166"/>
      <c r="C25" s="167"/>
      <c r="D25" s="146" t="s">
        <v>81</v>
      </c>
      <c r="E25" s="147"/>
      <c r="F25" s="147"/>
      <c r="G25" s="147"/>
      <c r="H25" s="147"/>
      <c r="I25" s="147"/>
      <c r="J25" s="147"/>
      <c r="K25" s="147"/>
      <c r="L25" s="147"/>
      <c r="M25" s="147"/>
      <c r="N25" s="148"/>
    </row>
    <row r="26" spans="1:14" ht="15" x14ac:dyDescent="0.25">
      <c r="A26" s="159"/>
      <c r="B26" s="160"/>
      <c r="C26" s="161"/>
      <c r="D26" s="140" t="s">
        <v>82</v>
      </c>
      <c r="E26" s="141"/>
      <c r="F26" s="141"/>
      <c r="G26" s="141"/>
      <c r="H26" s="141"/>
      <c r="I26" s="141"/>
      <c r="J26" s="141"/>
      <c r="K26" s="141"/>
      <c r="L26" s="141"/>
      <c r="M26" s="141"/>
      <c r="N26" s="142"/>
    </row>
    <row r="27" spans="1:14" ht="12.75" customHeight="1" x14ac:dyDescent="0.25">
      <c r="A27" s="156" t="s">
        <v>83</v>
      </c>
      <c r="B27" s="157"/>
      <c r="C27" s="158"/>
      <c r="D27" s="137" t="s">
        <v>84</v>
      </c>
      <c r="E27" s="138"/>
      <c r="F27" s="138"/>
      <c r="G27" s="138"/>
      <c r="H27" s="138"/>
      <c r="I27" s="138"/>
      <c r="J27" s="138"/>
      <c r="K27" s="138"/>
      <c r="L27" s="138"/>
      <c r="M27" s="138"/>
      <c r="N27" s="139"/>
    </row>
    <row r="28" spans="1:14" ht="15" x14ac:dyDescent="0.25">
      <c r="A28" s="159"/>
      <c r="B28" s="160"/>
      <c r="C28" s="161"/>
      <c r="D28" s="140" t="s">
        <v>85</v>
      </c>
      <c r="E28" s="141"/>
      <c r="F28" s="141"/>
      <c r="G28" s="141"/>
      <c r="H28" s="141"/>
      <c r="I28" s="141"/>
      <c r="J28" s="141"/>
      <c r="K28" s="141"/>
      <c r="L28" s="141"/>
      <c r="M28" s="141"/>
      <c r="N28" s="142"/>
    </row>
    <row r="29" spans="1:14" ht="12.75" customHeight="1" x14ac:dyDescent="0.25">
      <c r="A29" s="162" t="s">
        <v>86</v>
      </c>
      <c r="B29" s="163"/>
      <c r="C29" s="164"/>
      <c r="D29" s="143" t="s">
        <v>87</v>
      </c>
      <c r="E29" s="144"/>
      <c r="F29" s="144"/>
      <c r="G29" s="144"/>
      <c r="H29" s="144"/>
      <c r="I29" s="144"/>
      <c r="J29" s="144"/>
      <c r="K29" s="144"/>
      <c r="L29" s="144"/>
      <c r="M29" s="144"/>
      <c r="N29" s="145"/>
    </row>
    <row r="30" spans="1:14" ht="12.75" customHeight="1" x14ac:dyDescent="0.25">
      <c r="A30" s="156" t="s">
        <v>88</v>
      </c>
      <c r="B30" s="157"/>
      <c r="C30" s="158"/>
      <c r="D30" s="137" t="s">
        <v>89</v>
      </c>
      <c r="E30" s="138"/>
      <c r="F30" s="138"/>
      <c r="G30" s="138"/>
      <c r="H30" s="138"/>
      <c r="I30" s="138"/>
      <c r="J30" s="138"/>
      <c r="K30" s="138"/>
      <c r="L30" s="138"/>
      <c r="M30" s="138"/>
      <c r="N30" s="139"/>
    </row>
    <row r="31" spans="1:14" ht="15" x14ac:dyDescent="0.25">
      <c r="A31" s="159"/>
      <c r="B31" s="160"/>
      <c r="C31" s="161"/>
      <c r="D31" s="140" t="s">
        <v>90</v>
      </c>
      <c r="E31" s="141"/>
      <c r="F31" s="141"/>
      <c r="G31" s="141"/>
      <c r="H31" s="141"/>
      <c r="I31" s="141"/>
      <c r="J31" s="141"/>
      <c r="K31" s="141"/>
      <c r="L31" s="141"/>
      <c r="M31" s="141"/>
      <c r="N31" s="142"/>
    </row>
    <row r="32" spans="1:14" ht="12.75" customHeight="1" x14ac:dyDescent="0.25">
      <c r="A32" s="156" t="s">
        <v>91</v>
      </c>
      <c r="B32" s="157"/>
      <c r="C32" s="158"/>
      <c r="D32" s="137" t="s">
        <v>92</v>
      </c>
      <c r="E32" s="138"/>
      <c r="F32" s="138"/>
      <c r="G32" s="138"/>
      <c r="H32" s="138"/>
      <c r="I32" s="138"/>
      <c r="J32" s="138"/>
      <c r="K32" s="138"/>
      <c r="L32" s="138"/>
      <c r="M32" s="138"/>
      <c r="N32" s="139"/>
    </row>
    <row r="33" spans="1:14" ht="15" x14ac:dyDescent="0.25">
      <c r="A33" s="165"/>
      <c r="B33" s="166"/>
      <c r="C33" s="167"/>
      <c r="D33" s="146" t="s">
        <v>93</v>
      </c>
      <c r="E33" s="147"/>
      <c r="F33" s="147"/>
      <c r="G33" s="147"/>
      <c r="H33" s="147"/>
      <c r="I33" s="147"/>
      <c r="J33" s="147"/>
      <c r="K33" s="147"/>
      <c r="L33" s="147"/>
      <c r="M33" s="147"/>
      <c r="N33" s="148"/>
    </row>
    <row r="34" spans="1:14" ht="15" x14ac:dyDescent="0.25">
      <c r="A34" s="165"/>
      <c r="B34" s="166"/>
      <c r="C34" s="167"/>
      <c r="D34" s="146" t="s">
        <v>94</v>
      </c>
      <c r="E34" s="147"/>
      <c r="F34" s="147"/>
      <c r="G34" s="147"/>
      <c r="H34" s="147"/>
      <c r="I34" s="147"/>
      <c r="J34" s="147"/>
      <c r="K34" s="147"/>
      <c r="L34" s="147"/>
      <c r="M34" s="147"/>
      <c r="N34" s="148"/>
    </row>
    <row r="35" spans="1:14" ht="15" x14ac:dyDescent="0.25">
      <c r="A35" s="165"/>
      <c r="B35" s="166"/>
      <c r="C35" s="167"/>
      <c r="D35" s="146" t="s">
        <v>95</v>
      </c>
      <c r="E35" s="147"/>
      <c r="F35" s="147"/>
      <c r="G35" s="147"/>
      <c r="H35" s="147"/>
      <c r="I35" s="147"/>
      <c r="J35" s="147"/>
      <c r="K35" s="147"/>
      <c r="L35" s="147"/>
      <c r="M35" s="147"/>
      <c r="N35" s="148"/>
    </row>
    <row r="36" spans="1:14" ht="15" x14ac:dyDescent="0.25">
      <c r="A36" s="159"/>
      <c r="B36" s="160"/>
      <c r="C36" s="161"/>
      <c r="D36" s="140" t="s">
        <v>96</v>
      </c>
      <c r="E36" s="141"/>
      <c r="F36" s="141"/>
      <c r="G36" s="141"/>
      <c r="H36" s="141"/>
      <c r="I36" s="141"/>
      <c r="J36" s="141"/>
      <c r="K36" s="141"/>
      <c r="L36" s="141"/>
      <c r="M36" s="141"/>
      <c r="N36" s="142"/>
    </row>
    <row r="37" spans="1:14" ht="12.75" customHeight="1" x14ac:dyDescent="0.25">
      <c r="A37" s="156" t="s">
        <v>97</v>
      </c>
      <c r="B37" s="157"/>
      <c r="C37" s="158"/>
      <c r="D37" s="137" t="s">
        <v>98</v>
      </c>
      <c r="E37" s="138"/>
      <c r="F37" s="138"/>
      <c r="G37" s="138"/>
      <c r="H37" s="138"/>
      <c r="I37" s="138"/>
      <c r="J37" s="138"/>
      <c r="K37" s="138"/>
      <c r="L37" s="138"/>
      <c r="M37" s="138"/>
      <c r="N37" s="139"/>
    </row>
    <row r="38" spans="1:14" ht="15" x14ac:dyDescent="0.25">
      <c r="A38" s="159"/>
      <c r="B38" s="160"/>
      <c r="C38" s="161"/>
      <c r="D38" s="140" t="s">
        <v>99</v>
      </c>
      <c r="E38" s="141"/>
      <c r="F38" s="141"/>
      <c r="G38" s="141"/>
      <c r="H38" s="141"/>
      <c r="I38" s="141"/>
      <c r="J38" s="141"/>
      <c r="K38" s="141"/>
      <c r="L38" s="141"/>
      <c r="M38" s="141"/>
      <c r="N38" s="142"/>
    </row>
    <row r="39" spans="1:14" ht="15" x14ac:dyDescent="0.25">
      <c r="A39" s="174" t="s">
        <v>100</v>
      </c>
      <c r="B39" s="175"/>
      <c r="C39" s="176"/>
      <c r="D39" s="314" t="s">
        <v>101</v>
      </c>
      <c r="E39" s="315"/>
      <c r="F39" s="315"/>
      <c r="G39" s="315"/>
      <c r="H39" s="315"/>
      <c r="I39" s="315"/>
      <c r="J39" s="315"/>
      <c r="K39" s="315"/>
      <c r="L39" s="315"/>
      <c r="M39" s="315"/>
      <c r="N39" s="316"/>
    </row>
    <row r="40" spans="1:14" ht="27.75" customHeight="1" x14ac:dyDescent="0.25">
      <c r="A40" s="177"/>
      <c r="B40" s="166"/>
      <c r="C40" s="178"/>
      <c r="D40" s="317"/>
      <c r="E40" s="318"/>
      <c r="F40" s="318"/>
      <c r="G40" s="318"/>
      <c r="H40" s="318"/>
      <c r="I40" s="318"/>
      <c r="J40" s="318"/>
      <c r="K40" s="318"/>
      <c r="L40" s="318"/>
      <c r="M40" s="318"/>
      <c r="N40" s="319"/>
    </row>
    <row r="41" spans="1:14" ht="12.75" customHeight="1" x14ac:dyDescent="0.25">
      <c r="A41" s="179" t="s">
        <v>102</v>
      </c>
      <c r="B41" s="169"/>
      <c r="C41" s="180"/>
      <c r="D41" s="143" t="s">
        <v>103</v>
      </c>
      <c r="E41" s="144"/>
      <c r="F41" s="144"/>
      <c r="G41" s="144"/>
      <c r="H41" s="144"/>
      <c r="I41" s="144"/>
      <c r="J41" s="144"/>
      <c r="K41" s="144"/>
      <c r="L41" s="144"/>
      <c r="M41" s="144"/>
      <c r="N41" s="145"/>
    </row>
    <row r="42" spans="1:14" ht="12.75" customHeight="1" x14ac:dyDescent="0.25">
      <c r="A42" s="168" t="s">
        <v>104</v>
      </c>
      <c r="B42" s="169"/>
      <c r="C42" s="180"/>
      <c r="D42" s="143" t="s">
        <v>105</v>
      </c>
      <c r="E42" s="144"/>
      <c r="F42" s="144"/>
      <c r="G42" s="144"/>
      <c r="H42" s="144"/>
      <c r="I42" s="144"/>
      <c r="J42" s="144"/>
      <c r="K42" s="144"/>
      <c r="L42" s="144"/>
      <c r="M42" s="144"/>
      <c r="N42" s="145"/>
    </row>
    <row r="43" spans="1:14" ht="12.75" customHeight="1" x14ac:dyDescent="0.25">
      <c r="A43" s="320" t="s">
        <v>106</v>
      </c>
      <c r="B43" s="321"/>
      <c r="C43" s="322"/>
      <c r="D43" s="314" t="s">
        <v>107</v>
      </c>
      <c r="E43" s="315"/>
      <c r="F43" s="315"/>
      <c r="G43" s="315"/>
      <c r="H43" s="315"/>
      <c r="I43" s="315"/>
      <c r="J43" s="315"/>
      <c r="K43" s="315"/>
      <c r="L43" s="315"/>
      <c r="M43" s="315"/>
      <c r="N43" s="316"/>
    </row>
    <row r="44" spans="1:14" ht="12.75" customHeight="1" x14ac:dyDescent="0.25">
      <c r="A44" s="323"/>
      <c r="B44" s="324"/>
      <c r="C44" s="325"/>
      <c r="D44" s="326"/>
      <c r="E44" s="327"/>
      <c r="F44" s="327"/>
      <c r="G44" s="327"/>
      <c r="H44" s="327"/>
      <c r="I44" s="327"/>
      <c r="J44" s="327"/>
      <c r="K44" s="327"/>
      <c r="L44" s="327"/>
      <c r="M44" s="327"/>
      <c r="N44" s="328"/>
    </row>
    <row r="45" spans="1:14" ht="12.75" customHeight="1" x14ac:dyDescent="0.25">
      <c r="A45" s="320" t="s">
        <v>108</v>
      </c>
      <c r="B45" s="321"/>
      <c r="C45" s="322"/>
      <c r="D45" s="314" t="s">
        <v>109</v>
      </c>
      <c r="E45" s="315"/>
      <c r="F45" s="315"/>
      <c r="G45" s="315"/>
      <c r="H45" s="315"/>
      <c r="I45" s="315"/>
      <c r="J45" s="315"/>
      <c r="K45" s="315"/>
      <c r="L45" s="315"/>
      <c r="M45" s="315"/>
      <c r="N45" s="316"/>
    </row>
    <row r="46" spans="1:14" ht="12.75" customHeight="1" x14ac:dyDescent="0.25">
      <c r="A46" s="323"/>
      <c r="B46" s="324"/>
      <c r="C46" s="325"/>
      <c r="D46" s="326"/>
      <c r="E46" s="327"/>
      <c r="F46" s="327"/>
      <c r="G46" s="327"/>
      <c r="H46" s="327"/>
      <c r="I46" s="327"/>
      <c r="J46" s="327"/>
      <c r="K46" s="327"/>
      <c r="L46" s="327"/>
      <c r="M46" s="327"/>
      <c r="N46" s="328"/>
    </row>
    <row r="47" spans="1:14" ht="12.75" customHeight="1" x14ac:dyDescent="0.25">
      <c r="A47" s="174" t="s">
        <v>110</v>
      </c>
      <c r="B47" s="175"/>
      <c r="C47" s="176"/>
      <c r="D47" s="299" t="s">
        <v>111</v>
      </c>
      <c r="E47" s="300"/>
      <c r="F47" s="300"/>
      <c r="G47" s="300"/>
      <c r="H47" s="300"/>
      <c r="I47" s="300"/>
      <c r="J47" s="300"/>
      <c r="K47" s="300"/>
      <c r="L47" s="300"/>
      <c r="M47" s="300"/>
      <c r="N47" s="301"/>
    </row>
    <row r="48" spans="1:14" ht="12.75" customHeight="1" x14ac:dyDescent="0.25">
      <c r="A48" s="189"/>
      <c r="B48" s="190"/>
      <c r="C48" s="191"/>
      <c r="D48" s="305"/>
      <c r="E48" s="306"/>
      <c r="F48" s="306"/>
      <c r="G48" s="306"/>
      <c r="H48" s="306"/>
      <c r="I48" s="306"/>
      <c r="J48" s="306"/>
      <c r="K48" s="306"/>
      <c r="L48" s="306"/>
      <c r="M48" s="306"/>
      <c r="N48" s="307"/>
    </row>
  </sheetData>
  <mergeCells count="8">
    <mergeCell ref="A3:N15"/>
    <mergeCell ref="D22:N23"/>
    <mergeCell ref="D39:N40"/>
    <mergeCell ref="D47:N48"/>
    <mergeCell ref="A43:C44"/>
    <mergeCell ref="D43:N44"/>
    <mergeCell ref="A45:C46"/>
    <mergeCell ref="D45:N4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A23"/>
  <sheetViews>
    <sheetView zoomScale="80" zoomScaleNormal="80" workbookViewId="0">
      <pane ySplit="2" topLeftCell="A3" activePane="bottomLeft" state="frozen"/>
      <selection pane="bottomLeft" activeCell="I6" sqref="I6"/>
    </sheetView>
  </sheetViews>
  <sheetFormatPr defaultRowHeight="12.75" customHeight="1" x14ac:dyDescent="0.25"/>
  <cols>
    <col min="1" max="1" width="13.7109375" customWidth="1"/>
    <col min="2" max="2" width="11.28515625" customWidth="1"/>
    <col min="3" max="3" width="23" customWidth="1"/>
    <col min="4" max="4" width="20.5703125" customWidth="1"/>
    <col min="5" max="5" width="35" customWidth="1"/>
    <col min="6" max="6" width="33.42578125" customWidth="1"/>
    <col min="7" max="7" width="23" customWidth="1"/>
    <col min="8" max="8" width="23.28515625" customWidth="1"/>
    <col min="9" max="9" width="17.7109375" customWidth="1"/>
    <col min="10" max="10" width="18" customWidth="1"/>
    <col min="11" max="11" width="17.42578125" customWidth="1"/>
    <col min="12" max="12" width="15.5703125" customWidth="1"/>
    <col min="13" max="13" width="87.28515625" style="200" customWidth="1"/>
    <col min="27" max="27" width="21" style="1" hidden="1" customWidth="1"/>
  </cols>
  <sheetData>
    <row r="1" spans="1:27" s="1" customFormat="1" ht="15" x14ac:dyDescent="0.25">
      <c r="A1" s="35" t="s">
        <v>57</v>
      </c>
      <c r="B1" s="36"/>
      <c r="C1" s="36"/>
      <c r="D1" s="36"/>
      <c r="E1" s="36"/>
      <c r="F1" s="36"/>
      <c r="G1" s="36"/>
      <c r="H1" s="36"/>
      <c r="I1" s="36"/>
      <c r="J1" s="36"/>
      <c r="K1" s="194"/>
      <c r="L1" s="195"/>
      <c r="M1" s="197"/>
      <c r="N1" s="196"/>
      <c r="O1" s="196"/>
      <c r="P1" s="196"/>
      <c r="Q1" s="196"/>
      <c r="R1" s="196"/>
      <c r="S1" s="196"/>
      <c r="T1" s="196"/>
      <c r="Y1" s="34"/>
      <c r="AA1" s="36"/>
    </row>
    <row r="2" spans="1:27" ht="42.6" customHeight="1" x14ac:dyDescent="0.25">
      <c r="A2" s="46" t="s">
        <v>112</v>
      </c>
      <c r="B2" s="46" t="s">
        <v>113</v>
      </c>
      <c r="C2" s="46" t="s">
        <v>3609</v>
      </c>
      <c r="D2" s="46" t="s">
        <v>114</v>
      </c>
      <c r="E2" s="46" t="s">
        <v>115</v>
      </c>
      <c r="F2" s="46" t="s">
        <v>3610</v>
      </c>
      <c r="G2" s="47" t="s">
        <v>116</v>
      </c>
      <c r="H2" s="46" t="s">
        <v>117</v>
      </c>
      <c r="I2" s="46" t="s">
        <v>118</v>
      </c>
      <c r="J2" s="78" t="s">
        <v>119</v>
      </c>
      <c r="K2" s="79" t="s">
        <v>120</v>
      </c>
      <c r="L2" s="80" t="s">
        <v>121</v>
      </c>
      <c r="M2" s="80" t="s">
        <v>122</v>
      </c>
      <c r="AA2" s="129" t="s">
        <v>123</v>
      </c>
    </row>
    <row r="3" spans="1:27" ht="94.5" customHeight="1" x14ac:dyDescent="0.25">
      <c r="A3" s="257" t="s">
        <v>124</v>
      </c>
      <c r="B3" s="51" t="s">
        <v>125</v>
      </c>
      <c r="C3" s="51" t="s">
        <v>126</v>
      </c>
      <c r="D3" s="264" t="s">
        <v>127</v>
      </c>
      <c r="E3" s="201" t="s">
        <v>128</v>
      </c>
      <c r="F3" s="53" t="s">
        <v>129</v>
      </c>
      <c r="G3" s="53" t="s">
        <v>130</v>
      </c>
      <c r="H3" s="202"/>
      <c r="I3" s="56"/>
      <c r="J3" s="202"/>
      <c r="K3" s="202" t="s">
        <v>131</v>
      </c>
      <c r="L3" s="202" t="s">
        <v>132</v>
      </c>
      <c r="M3" s="202" t="s">
        <v>133</v>
      </c>
      <c r="AA3" s="130" t="e">
        <f>IF(OR(I3="Fail",ISBLANK(I3)),INDEX('Issue Code Table'!C:C,MATCH(L:L,'Issue Code Table'!A:A,0)),IF(K3="Critical",6,IF(K3="Significant",5,IF(K3="Moderate",3,2))))</f>
        <v>#N/A</v>
      </c>
    </row>
    <row r="4" spans="1:27" ht="75.75" customHeight="1" x14ac:dyDescent="0.25">
      <c r="A4" s="149" t="s">
        <v>134</v>
      </c>
      <c r="B4" s="51" t="s">
        <v>135</v>
      </c>
      <c r="C4" s="51" t="s">
        <v>136</v>
      </c>
      <c r="D4" s="264" t="s">
        <v>137</v>
      </c>
      <c r="E4" s="201" t="s">
        <v>138</v>
      </c>
      <c r="F4" s="256" t="s">
        <v>3611</v>
      </c>
      <c r="G4" s="201" t="s">
        <v>139</v>
      </c>
      <c r="H4" s="202"/>
      <c r="I4" s="56"/>
      <c r="J4" s="202"/>
      <c r="K4" s="202" t="s">
        <v>140</v>
      </c>
      <c r="L4" s="202" t="s">
        <v>141</v>
      </c>
      <c r="M4" s="202" t="s">
        <v>142</v>
      </c>
      <c r="AA4" s="130" t="e">
        <f>IF(OR(I4="Fail",ISBLANK(I4)),INDEX('Issue Code Table'!C:C,MATCH(L:L,'Issue Code Table'!A:A,0)),IF(K4="Critical",6,IF(K4="Significant",5,IF(K4="Moderate",3,2))))</f>
        <v>#N/A</v>
      </c>
    </row>
    <row r="5" spans="1:27" ht="82.5" customHeight="1" x14ac:dyDescent="0.25">
      <c r="A5" s="257" t="s">
        <v>143</v>
      </c>
      <c r="B5" s="51" t="s">
        <v>144</v>
      </c>
      <c r="C5" s="51" t="s">
        <v>145</v>
      </c>
      <c r="D5" s="51" t="s">
        <v>146</v>
      </c>
      <c r="E5" s="51" t="s">
        <v>147</v>
      </c>
      <c r="F5" s="51" t="s">
        <v>148</v>
      </c>
      <c r="G5" s="51" t="s">
        <v>149</v>
      </c>
      <c r="H5" s="59"/>
      <c r="I5" s="56"/>
      <c r="J5" s="77" t="s">
        <v>150</v>
      </c>
      <c r="K5" s="149" t="s">
        <v>151</v>
      </c>
      <c r="L5" s="203" t="s">
        <v>152</v>
      </c>
      <c r="M5" s="55" t="s">
        <v>153</v>
      </c>
      <c r="AA5" s="130">
        <f>IF(OR(I5="Fail",ISBLANK(I5)),INDEX('Issue Code Table'!C:C,MATCH(L:L,'Issue Code Table'!A:A,0)),IF(K5="Critical",6,IF(K5="Significant",5,IF(K5="Moderate",3,2))))</f>
        <v>2</v>
      </c>
    </row>
    <row r="6" spans="1:27" ht="73.5" customHeight="1" x14ac:dyDescent="0.25">
      <c r="A6" s="257" t="s">
        <v>154</v>
      </c>
      <c r="B6" s="51" t="s">
        <v>155</v>
      </c>
      <c r="C6" s="51" t="s">
        <v>156</v>
      </c>
      <c r="D6" s="51" t="s">
        <v>146</v>
      </c>
      <c r="E6" s="51" t="s">
        <v>157</v>
      </c>
      <c r="F6" s="51" t="s">
        <v>158</v>
      </c>
      <c r="G6" s="51" t="s">
        <v>159</v>
      </c>
      <c r="H6" s="59"/>
      <c r="I6" s="56"/>
      <c r="J6" s="77" t="s">
        <v>150</v>
      </c>
      <c r="K6" s="149" t="s">
        <v>151</v>
      </c>
      <c r="L6" s="203" t="s">
        <v>160</v>
      </c>
      <c r="M6" s="55" t="s">
        <v>161</v>
      </c>
      <c r="AA6" s="130">
        <f>IF(OR(I6="Fail",ISBLANK(I6)),INDEX('Issue Code Table'!C:C,MATCH(L:L,'Issue Code Table'!A:A,0)),IF(K6="Critical",6,IF(K6="Significant",5,IF(K6="Moderate",3,2))))</f>
        <v>5</v>
      </c>
    </row>
    <row r="7" spans="1:27" ht="74.25" customHeight="1" x14ac:dyDescent="0.25">
      <c r="A7" s="257" t="s">
        <v>162</v>
      </c>
      <c r="B7" s="51" t="s">
        <v>163</v>
      </c>
      <c r="C7" s="51" t="s">
        <v>164</v>
      </c>
      <c r="D7" s="51" t="s">
        <v>165</v>
      </c>
      <c r="E7" s="51" t="s">
        <v>166</v>
      </c>
      <c r="F7" s="51" t="s">
        <v>167</v>
      </c>
      <c r="G7" s="51" t="s">
        <v>168</v>
      </c>
      <c r="H7" s="59"/>
      <c r="I7" s="56"/>
      <c r="J7" s="77" t="s">
        <v>150</v>
      </c>
      <c r="K7" s="149" t="s">
        <v>151</v>
      </c>
      <c r="L7" s="55" t="s">
        <v>169</v>
      </c>
      <c r="M7" s="55" t="s">
        <v>170</v>
      </c>
      <c r="AA7" s="130" t="e">
        <f>IF(OR(I7="Fail",ISBLANK(I7)),INDEX('Issue Code Table'!C:C,MATCH(L:L,'Issue Code Table'!A:A,0)),IF(K7="Critical",6,IF(K7="Significant",5,IF(K7="Moderate",3,2))))</f>
        <v>#N/A</v>
      </c>
    </row>
    <row r="8" spans="1:27" ht="63.75" x14ac:dyDescent="0.25">
      <c r="A8" s="257" t="s">
        <v>171</v>
      </c>
      <c r="B8" s="51" t="s">
        <v>172</v>
      </c>
      <c r="C8" s="51" t="s">
        <v>173</v>
      </c>
      <c r="D8" s="51" t="s">
        <v>146</v>
      </c>
      <c r="E8" s="51" t="s">
        <v>174</v>
      </c>
      <c r="F8" s="52" t="s">
        <v>175</v>
      </c>
      <c r="G8" s="51" t="s">
        <v>176</v>
      </c>
      <c r="H8" s="59"/>
      <c r="I8" s="56"/>
      <c r="J8" s="77" t="s">
        <v>150</v>
      </c>
      <c r="K8" s="149" t="s">
        <v>151</v>
      </c>
      <c r="L8" s="203" t="s">
        <v>177</v>
      </c>
      <c r="M8" s="55" t="s">
        <v>178</v>
      </c>
      <c r="AA8" s="130">
        <f>IF(OR(I8="Fail",ISBLANK(I8)),INDEX('Issue Code Table'!C:C,MATCH(L:L,'Issue Code Table'!A:A,0)),IF(K8="Critical",6,IF(K8="Significant",5,IF(K8="Moderate",3,2))))</f>
        <v>4</v>
      </c>
    </row>
    <row r="9" spans="1:27" ht="144.75" customHeight="1" x14ac:dyDescent="0.25">
      <c r="A9" s="257" t="s">
        <v>179</v>
      </c>
      <c r="B9" s="51" t="s">
        <v>180</v>
      </c>
      <c r="C9" s="51" t="s">
        <v>181</v>
      </c>
      <c r="D9" s="51" t="s">
        <v>146</v>
      </c>
      <c r="E9" s="51" t="s">
        <v>182</v>
      </c>
      <c r="F9" s="51" t="s">
        <v>183</v>
      </c>
      <c r="G9" s="51" t="s">
        <v>184</v>
      </c>
      <c r="H9" s="59"/>
      <c r="I9" s="56"/>
      <c r="J9" s="77" t="s">
        <v>150</v>
      </c>
      <c r="K9" s="149" t="s">
        <v>140</v>
      </c>
      <c r="L9" s="203" t="s">
        <v>185</v>
      </c>
      <c r="M9" s="55" t="s">
        <v>186</v>
      </c>
      <c r="AA9" s="130">
        <f>IF(OR(I9="Fail",ISBLANK(I9)),INDEX('Issue Code Table'!C:C,MATCH(L:L,'Issue Code Table'!A:A,0)),IF(K9="Critical",6,IF(K9="Significant",5,IF(K9="Moderate",3,2))))</f>
        <v>5</v>
      </c>
    </row>
    <row r="10" spans="1:27" ht="102.75" customHeight="1" x14ac:dyDescent="0.25">
      <c r="A10" s="257" t="s">
        <v>187</v>
      </c>
      <c r="B10" s="51" t="s">
        <v>188</v>
      </c>
      <c r="C10" s="51" t="s">
        <v>189</v>
      </c>
      <c r="D10" s="51" t="s">
        <v>146</v>
      </c>
      <c r="E10" s="53" t="s">
        <v>190</v>
      </c>
      <c r="F10" s="53" t="s">
        <v>191</v>
      </c>
      <c r="G10" s="53" t="s">
        <v>192</v>
      </c>
      <c r="H10" s="59"/>
      <c r="I10" s="56"/>
      <c r="J10" s="77" t="s">
        <v>150</v>
      </c>
      <c r="K10" s="149" t="s">
        <v>151</v>
      </c>
      <c r="L10" s="203" t="s">
        <v>193</v>
      </c>
      <c r="M10" s="55" t="s">
        <v>194</v>
      </c>
      <c r="AA10" s="130">
        <f>IF(OR(I10="Fail",ISBLANK(I10)),INDEX('Issue Code Table'!C:C,MATCH(L:L,'Issue Code Table'!A:A,0)),IF(K10="Critical",6,IF(K10="Significant",5,IF(K10="Moderate",3,2))))</f>
        <v>2</v>
      </c>
    </row>
    <row r="11" spans="1:27" ht="15" x14ac:dyDescent="0.25">
      <c r="A11" s="131"/>
      <c r="B11" s="223" t="s">
        <v>195</v>
      </c>
      <c r="C11" s="131"/>
      <c r="D11" s="131"/>
      <c r="E11" s="131"/>
      <c r="F11" s="131"/>
      <c r="G11" s="131"/>
      <c r="H11" s="131"/>
      <c r="I11" s="131"/>
      <c r="J11" s="131"/>
      <c r="K11" s="131"/>
      <c r="L11" s="131"/>
      <c r="M11" s="198"/>
      <c r="AA11" s="132"/>
    </row>
    <row r="12" spans="1:27" ht="15" x14ac:dyDescent="0.25">
      <c r="A12" s="132"/>
      <c r="B12" s="132"/>
      <c r="C12" s="132"/>
      <c r="D12" s="132"/>
      <c r="E12" s="132"/>
      <c r="F12" s="132"/>
      <c r="G12" s="132"/>
      <c r="H12" s="132"/>
      <c r="I12" s="132"/>
      <c r="J12" s="132"/>
      <c r="K12" s="132"/>
      <c r="L12" s="132"/>
      <c r="M12" s="199"/>
      <c r="AA12"/>
    </row>
    <row r="13" spans="1:27" ht="15" hidden="1" x14ac:dyDescent="0.25">
      <c r="G13" s="57" t="s">
        <v>58</v>
      </c>
      <c r="AA13"/>
    </row>
    <row r="14" spans="1:27" ht="15" hidden="1" x14ac:dyDescent="0.25">
      <c r="G14" s="57" t="s">
        <v>59</v>
      </c>
      <c r="AA14"/>
    </row>
    <row r="15" spans="1:27" ht="15" hidden="1" x14ac:dyDescent="0.25">
      <c r="G15" s="57" t="s">
        <v>47</v>
      </c>
      <c r="AA15"/>
    </row>
    <row r="16" spans="1:27" ht="15" hidden="1" x14ac:dyDescent="0.25">
      <c r="G16" s="57" t="s">
        <v>196</v>
      </c>
      <c r="AA16"/>
    </row>
    <row r="17" spans="7:27" ht="15" hidden="1" x14ac:dyDescent="0.25">
      <c r="AA17"/>
    </row>
    <row r="18" spans="7:27" ht="15" hidden="1" x14ac:dyDescent="0.25">
      <c r="G18" s="57" t="s">
        <v>197</v>
      </c>
      <c r="AA18"/>
    </row>
    <row r="19" spans="7:27" ht="15" hidden="1" x14ac:dyDescent="0.25">
      <c r="G19" s="57" t="s">
        <v>131</v>
      </c>
    </row>
    <row r="20" spans="7:27" ht="15" hidden="1" x14ac:dyDescent="0.25">
      <c r="G20" s="57" t="s">
        <v>140</v>
      </c>
    </row>
    <row r="21" spans="7:27" ht="15" hidden="1" x14ac:dyDescent="0.25">
      <c r="G21" s="57" t="s">
        <v>151</v>
      </c>
    </row>
    <row r="22" spans="7:27" ht="12.75" hidden="1" customHeight="1" x14ac:dyDescent="0.25">
      <c r="G22" s="57" t="s">
        <v>198</v>
      </c>
    </row>
    <row r="23" spans="7:27" ht="12.75" hidden="1" customHeight="1" x14ac:dyDescent="0.25"/>
  </sheetData>
  <protectedRanges>
    <protectedRange password="E1A2" sqref="L2" name="Range1"/>
    <protectedRange password="E1A2" sqref="AA2 AA12:AA15" name="Range1_1"/>
    <protectedRange password="E1A2" sqref="AA3:AA10" name="Range1_1_1"/>
    <protectedRange password="E1A2" sqref="L3" name="Range1_1_1_1"/>
    <protectedRange password="E1A2" sqref="L4:M4" name="Range1_2"/>
  </protectedRanges>
  <autoFilter ref="A2:M10" xr:uid="{00000000-0009-0000-0000-000003000000}"/>
  <conditionalFormatting sqref="M5:M10">
    <cfRule type="expression" dxfId="43" priority="16" stopIfTrue="1">
      <formula>ISERROR(AB4)</formula>
    </cfRule>
  </conditionalFormatting>
  <conditionalFormatting sqref="L3:L10">
    <cfRule type="expression" dxfId="42" priority="15" stopIfTrue="1">
      <formula>ISERROR(AA3)</formula>
    </cfRule>
  </conditionalFormatting>
  <conditionalFormatting sqref="M3">
    <cfRule type="expression" dxfId="41" priority="11" stopIfTrue="1">
      <formula>ISERROR(AB3)</formula>
    </cfRule>
  </conditionalFormatting>
  <conditionalFormatting sqref="I3">
    <cfRule type="cellIs" dxfId="40" priority="4" operator="equal">
      <formula>"Fail"</formula>
    </cfRule>
    <cfRule type="cellIs" dxfId="39" priority="5" operator="equal">
      <formula>"Pass"</formula>
    </cfRule>
    <cfRule type="cellIs" dxfId="38" priority="6" operator="equal">
      <formula>"Info"</formula>
    </cfRule>
  </conditionalFormatting>
  <conditionalFormatting sqref="I4:I10">
    <cfRule type="cellIs" dxfId="37" priority="1" operator="equal">
      <formula>"Fail"</formula>
    </cfRule>
    <cfRule type="cellIs" dxfId="36" priority="2" operator="equal">
      <formula>"Pass"</formula>
    </cfRule>
    <cfRule type="cellIs" dxfId="35" priority="3" operator="equal">
      <formula>"Info"</formula>
    </cfRule>
  </conditionalFormatting>
  <dataValidations count="2">
    <dataValidation type="list" allowBlank="1" showInputMessage="1" showErrorMessage="1" sqref="I3:I10" xr:uid="{00000000-0002-0000-0300-000000000000}">
      <formula1>$G$13:$G$16</formula1>
    </dataValidation>
    <dataValidation type="list" allowBlank="1" showInputMessage="1" showErrorMessage="1" sqref="K3:K10" xr:uid="{00000000-0002-0000-0300-000001000000}">
      <formula1>$G$19:$G$22</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4" tint="-0.249977111117893"/>
  </sheetPr>
  <dimension ref="A1:AB204"/>
  <sheetViews>
    <sheetView zoomScale="80" zoomScaleNormal="80" workbookViewId="0">
      <pane ySplit="2" topLeftCell="A3" activePane="bottomLeft" state="frozenSplit"/>
      <selection pane="bottomLeft" activeCell="I6" sqref="I6"/>
    </sheetView>
  </sheetViews>
  <sheetFormatPr defaultColWidth="9.28515625" defaultRowHeight="12.75" customHeight="1" x14ac:dyDescent="0.25"/>
  <cols>
    <col min="1" max="1" width="10.7109375" style="68" customWidth="1"/>
    <col min="2" max="2" width="9.28515625" style="68" customWidth="1"/>
    <col min="3" max="3" width="13.28515625" style="69" customWidth="1"/>
    <col min="4" max="4" width="12.28515625" style="68" customWidth="1"/>
    <col min="5" max="5" width="24.5703125" style="68" customWidth="1"/>
    <col min="6" max="6" width="38" style="68" customWidth="1"/>
    <col min="7" max="7" width="34.7109375" style="68" customWidth="1"/>
    <col min="8" max="8" width="30.5703125" style="68" customWidth="1"/>
    <col min="9" max="9" width="23" style="68" customWidth="1"/>
    <col min="10" max="10" width="16.7109375" style="68" customWidth="1"/>
    <col min="11" max="11" width="29.28515625" style="68" customWidth="1"/>
    <col min="12" max="12" width="17.42578125" style="68" customWidth="1"/>
    <col min="13" max="14" width="19.28515625" style="68" customWidth="1"/>
    <col min="15" max="15" width="50.28515625" style="68" customWidth="1"/>
    <col min="16" max="16" width="5.5703125" style="68" customWidth="1"/>
    <col min="17" max="17" width="14.7109375" style="68" customWidth="1"/>
    <col min="18" max="18" width="23" style="68" customWidth="1"/>
    <col min="19" max="19" width="43.7109375" style="68" customWidth="1"/>
    <col min="20" max="20" width="27.140625" style="68" customWidth="1"/>
    <col min="21" max="21" width="68.42578125" style="68" customWidth="1"/>
    <col min="22" max="22" width="39.28515625" style="68" customWidth="1"/>
    <col min="23" max="23" width="9.28515625" style="68"/>
    <col min="24" max="24" width="8.7109375" customWidth="1"/>
    <col min="25" max="25" width="9.28515625" style="68"/>
    <col min="27" max="27" width="21" style="1" hidden="1" customWidth="1"/>
    <col min="28" max="28" width="8.7109375" customWidth="1"/>
    <col min="29" max="16384" width="9.28515625" style="68"/>
  </cols>
  <sheetData>
    <row r="1" spans="1:27" s="1" customFormat="1" ht="15" x14ac:dyDescent="0.25">
      <c r="A1" s="35" t="s">
        <v>57</v>
      </c>
      <c r="B1" s="36"/>
      <c r="C1" s="36"/>
      <c r="D1" s="36"/>
      <c r="E1" s="36"/>
      <c r="F1" s="36"/>
      <c r="G1" s="36"/>
      <c r="H1" s="36"/>
      <c r="I1" s="36"/>
      <c r="J1" s="36"/>
      <c r="K1" s="194"/>
      <c r="L1" s="195"/>
      <c r="M1" s="195"/>
      <c r="N1" s="195"/>
      <c r="O1" s="195"/>
      <c r="P1" s="195"/>
      <c r="Q1" s="195"/>
      <c r="R1" s="195"/>
      <c r="S1" s="195"/>
      <c r="T1" s="195"/>
      <c r="U1" s="195"/>
      <c r="V1" s="195"/>
      <c r="AA1" s="36"/>
    </row>
    <row r="2" spans="1:27" s="70" customFormat="1" ht="42.6" customHeight="1" x14ac:dyDescent="0.25">
      <c r="A2" s="204" t="s">
        <v>112</v>
      </c>
      <c r="B2" s="204" t="s">
        <v>113</v>
      </c>
      <c r="C2" s="46" t="s">
        <v>3609</v>
      </c>
      <c r="D2" s="204" t="s">
        <v>114</v>
      </c>
      <c r="E2" s="204" t="s">
        <v>199</v>
      </c>
      <c r="F2" s="204" t="s">
        <v>115</v>
      </c>
      <c r="G2" s="204" t="s">
        <v>3610</v>
      </c>
      <c r="H2" s="205" t="s">
        <v>116</v>
      </c>
      <c r="I2" s="205" t="s">
        <v>117</v>
      </c>
      <c r="J2" s="205" t="s">
        <v>118</v>
      </c>
      <c r="K2" s="206" t="s">
        <v>3692</v>
      </c>
      <c r="L2" s="205" t="s">
        <v>119</v>
      </c>
      <c r="M2" s="207" t="s">
        <v>120</v>
      </c>
      <c r="N2" s="208" t="s">
        <v>121</v>
      </c>
      <c r="O2" s="208" t="s">
        <v>122</v>
      </c>
      <c r="P2" s="286"/>
      <c r="Q2" s="58" t="s">
        <v>200</v>
      </c>
      <c r="R2" s="58" t="s">
        <v>201</v>
      </c>
      <c r="S2" s="58" t="s">
        <v>202</v>
      </c>
      <c r="T2" s="58" t="s">
        <v>203</v>
      </c>
      <c r="U2" s="277" t="s">
        <v>3693</v>
      </c>
      <c r="V2" s="278" t="s">
        <v>204</v>
      </c>
      <c r="W2" s="287"/>
      <c r="X2" s="287"/>
      <c r="Y2" s="287"/>
      <c r="Z2" s="287"/>
      <c r="AA2" s="129" t="s">
        <v>123</v>
      </c>
    </row>
    <row r="3" spans="1:27" ht="127.5" x14ac:dyDescent="0.25">
      <c r="A3" s="257" t="s">
        <v>205</v>
      </c>
      <c r="B3" s="258" t="s">
        <v>135</v>
      </c>
      <c r="C3" s="73" t="s">
        <v>136</v>
      </c>
      <c r="D3" s="257" t="s">
        <v>206</v>
      </c>
      <c r="E3" s="257" t="s">
        <v>207</v>
      </c>
      <c r="F3" s="257" t="s">
        <v>208</v>
      </c>
      <c r="G3" s="257" t="s">
        <v>209</v>
      </c>
      <c r="H3" s="258" t="s">
        <v>210</v>
      </c>
      <c r="I3" s="54"/>
      <c r="J3" s="56"/>
      <c r="K3" s="72" t="s">
        <v>211</v>
      </c>
      <c r="L3" s="54"/>
      <c r="M3" s="54" t="s">
        <v>140</v>
      </c>
      <c r="N3" s="276" t="s">
        <v>141</v>
      </c>
      <c r="O3" s="202" t="s">
        <v>142</v>
      </c>
      <c r="P3" s="288"/>
      <c r="Q3" s="54" t="s">
        <v>212</v>
      </c>
      <c r="R3" s="54" t="s">
        <v>213</v>
      </c>
      <c r="S3" s="257" t="s">
        <v>214</v>
      </c>
      <c r="T3" s="257" t="s">
        <v>215</v>
      </c>
      <c r="U3" s="257" t="s">
        <v>216</v>
      </c>
      <c r="V3" s="257" t="s">
        <v>217</v>
      </c>
      <c r="W3" s="289"/>
      <c r="Y3" s="289"/>
      <c r="AA3" s="130" t="e">
        <f>IF(OR(J3="Fail",ISBLANK(J3)),INDEX('Issue Code Table'!C:C,MATCH(N:N,'Issue Code Table'!A:A,0)),IF(M3="Critical",6,IF(M3="Significant",5,IF(M3="Moderate",3,2))))</f>
        <v>#N/A</v>
      </c>
    </row>
    <row r="4" spans="1:27" ht="127.5" x14ac:dyDescent="0.25">
      <c r="A4" s="257" t="s">
        <v>218</v>
      </c>
      <c r="B4" s="258" t="s">
        <v>180</v>
      </c>
      <c r="C4" s="259" t="s">
        <v>181</v>
      </c>
      <c r="D4" s="257" t="s">
        <v>219</v>
      </c>
      <c r="E4" s="257" t="s">
        <v>220</v>
      </c>
      <c r="F4" s="257" t="s">
        <v>221</v>
      </c>
      <c r="G4" s="257" t="s">
        <v>222</v>
      </c>
      <c r="H4" s="258" t="s">
        <v>223</v>
      </c>
      <c r="I4" s="54"/>
      <c r="J4" s="56"/>
      <c r="K4" s="72" t="s">
        <v>224</v>
      </c>
      <c r="L4" s="54"/>
      <c r="M4" s="54" t="s">
        <v>140</v>
      </c>
      <c r="N4" s="54" t="s">
        <v>225</v>
      </c>
      <c r="O4" s="202" t="s">
        <v>226</v>
      </c>
      <c r="P4" s="288"/>
      <c r="Q4" s="54" t="s">
        <v>227</v>
      </c>
      <c r="R4" s="54" t="s">
        <v>228</v>
      </c>
      <c r="S4" s="257" t="s">
        <v>229</v>
      </c>
      <c r="T4" s="257" t="s">
        <v>3340</v>
      </c>
      <c r="U4" s="257" t="s">
        <v>3338</v>
      </c>
      <c r="V4" s="257" t="s">
        <v>3339</v>
      </c>
      <c r="W4" s="289"/>
      <c r="Y4" s="289"/>
      <c r="AA4" s="130">
        <f>IF(OR(J4="Fail",ISBLANK(J4)),INDEX('Issue Code Table'!C:C,MATCH(N:N,'Issue Code Table'!A:A,0)),IF(M4="Critical",6,IF(M4="Significant",5,IF(M4="Moderate",3,2))))</f>
        <v>5</v>
      </c>
    </row>
    <row r="5" spans="1:27" ht="140.25" x14ac:dyDescent="0.25">
      <c r="A5" s="257" t="s">
        <v>230</v>
      </c>
      <c r="B5" s="258" t="s">
        <v>180</v>
      </c>
      <c r="C5" s="259" t="s">
        <v>181</v>
      </c>
      <c r="D5" s="257" t="s">
        <v>219</v>
      </c>
      <c r="E5" s="257" t="s">
        <v>231</v>
      </c>
      <c r="F5" s="257" t="s">
        <v>232</v>
      </c>
      <c r="G5" s="257" t="s">
        <v>233</v>
      </c>
      <c r="H5" s="258" t="s">
        <v>234</v>
      </c>
      <c r="I5" s="54"/>
      <c r="J5" s="56"/>
      <c r="K5" s="72" t="s">
        <v>235</v>
      </c>
      <c r="L5" s="54"/>
      <c r="M5" s="54" t="s">
        <v>140</v>
      </c>
      <c r="N5" s="54" t="s">
        <v>225</v>
      </c>
      <c r="O5" s="202" t="s">
        <v>226</v>
      </c>
      <c r="P5" s="288"/>
      <c r="Q5" s="54" t="s">
        <v>227</v>
      </c>
      <c r="R5" s="54" t="s">
        <v>236</v>
      </c>
      <c r="S5" s="257" t="s">
        <v>237</v>
      </c>
      <c r="T5" s="257" t="s">
        <v>238</v>
      </c>
      <c r="U5" s="294" t="s">
        <v>3341</v>
      </c>
      <c r="V5" s="257" t="s">
        <v>3342</v>
      </c>
      <c r="W5" s="289"/>
      <c r="Y5" s="289"/>
      <c r="AA5" s="130">
        <f>IF(OR(J5="Fail",ISBLANK(J5)),INDEX('Issue Code Table'!C:C,MATCH(N:N,'Issue Code Table'!A:A,0)),IF(M5="Critical",6,IF(M5="Significant",5,IF(M5="Moderate",3,2))))</f>
        <v>5</v>
      </c>
    </row>
    <row r="6" spans="1:27" ht="127.5" x14ac:dyDescent="0.25">
      <c r="A6" s="257" t="s">
        <v>239</v>
      </c>
      <c r="B6" s="258" t="s">
        <v>180</v>
      </c>
      <c r="C6" s="259" t="s">
        <v>181</v>
      </c>
      <c r="D6" s="257" t="s">
        <v>219</v>
      </c>
      <c r="E6" s="257" t="s">
        <v>240</v>
      </c>
      <c r="F6" s="257" t="s">
        <v>241</v>
      </c>
      <c r="G6" s="257" t="s">
        <v>242</v>
      </c>
      <c r="H6" s="258" t="s">
        <v>243</v>
      </c>
      <c r="I6" s="54"/>
      <c r="J6" s="56"/>
      <c r="K6" s="72" t="s">
        <v>244</v>
      </c>
      <c r="L6" s="54"/>
      <c r="M6" s="54" t="s">
        <v>140</v>
      </c>
      <c r="N6" s="54" t="s">
        <v>225</v>
      </c>
      <c r="O6" s="202" t="s">
        <v>226</v>
      </c>
      <c r="P6" s="288"/>
      <c r="Q6" s="54" t="s">
        <v>227</v>
      </c>
      <c r="R6" s="54" t="s">
        <v>245</v>
      </c>
      <c r="S6" s="257" t="s">
        <v>246</v>
      </c>
      <c r="T6" s="257" t="s">
        <v>247</v>
      </c>
      <c r="U6" s="294" t="s">
        <v>3343</v>
      </c>
      <c r="V6" s="257" t="s">
        <v>3344</v>
      </c>
      <c r="W6" s="289"/>
      <c r="Y6" s="289"/>
      <c r="AA6" s="130">
        <f>IF(OR(J6="Fail",ISBLANK(J6)),INDEX('Issue Code Table'!C:C,MATCH(N:N,'Issue Code Table'!A:A,0)),IF(M6="Critical",6,IF(M6="Significant",5,IF(M6="Moderate",3,2))))</f>
        <v>5</v>
      </c>
    </row>
    <row r="7" spans="1:27" ht="127.5" x14ac:dyDescent="0.25">
      <c r="A7" s="257" t="s">
        <v>248</v>
      </c>
      <c r="B7" s="258" t="s">
        <v>249</v>
      </c>
      <c r="C7" s="259" t="s">
        <v>250</v>
      </c>
      <c r="D7" s="257" t="s">
        <v>219</v>
      </c>
      <c r="E7" s="257" t="s">
        <v>251</v>
      </c>
      <c r="F7" s="257" t="s">
        <v>221</v>
      </c>
      <c r="G7" s="257" t="s">
        <v>252</v>
      </c>
      <c r="H7" s="258" t="s">
        <v>223</v>
      </c>
      <c r="I7" s="54"/>
      <c r="J7" s="56"/>
      <c r="K7" s="72" t="s">
        <v>253</v>
      </c>
      <c r="L7" s="54"/>
      <c r="M7" s="54" t="s">
        <v>140</v>
      </c>
      <c r="N7" s="54" t="s">
        <v>225</v>
      </c>
      <c r="O7" s="202" t="s">
        <v>226</v>
      </c>
      <c r="P7" s="288"/>
      <c r="Q7" s="54" t="s">
        <v>227</v>
      </c>
      <c r="R7" s="54" t="s">
        <v>254</v>
      </c>
      <c r="S7" s="257" t="s">
        <v>255</v>
      </c>
      <c r="T7" s="257" t="s">
        <v>256</v>
      </c>
      <c r="U7" s="294" t="s">
        <v>3345</v>
      </c>
      <c r="V7" s="257" t="s">
        <v>3339</v>
      </c>
      <c r="W7" s="289"/>
      <c r="Y7" s="289"/>
      <c r="AA7" s="130">
        <f>IF(OR(J7="Fail",ISBLANK(J7)),INDEX('Issue Code Table'!C:C,MATCH(N:N,'Issue Code Table'!A:A,0)),IF(M7="Critical",6,IF(M7="Significant",5,IF(M7="Moderate",3,2))))</f>
        <v>5</v>
      </c>
    </row>
    <row r="8" spans="1:27" ht="127.5" x14ac:dyDescent="0.25">
      <c r="A8" s="257" t="s">
        <v>257</v>
      </c>
      <c r="B8" s="258" t="s">
        <v>249</v>
      </c>
      <c r="C8" s="259" t="s">
        <v>250</v>
      </c>
      <c r="D8" s="257" t="s">
        <v>219</v>
      </c>
      <c r="E8" s="257" t="s">
        <v>258</v>
      </c>
      <c r="F8" s="257" t="s">
        <v>232</v>
      </c>
      <c r="G8" s="257" t="s">
        <v>259</v>
      </c>
      <c r="H8" s="258" t="s">
        <v>234</v>
      </c>
      <c r="I8" s="54"/>
      <c r="J8" s="56"/>
      <c r="K8" s="72" t="s">
        <v>260</v>
      </c>
      <c r="L8" s="54"/>
      <c r="M8" s="54" t="s">
        <v>140</v>
      </c>
      <c r="N8" s="54" t="s">
        <v>225</v>
      </c>
      <c r="O8" s="202" t="s">
        <v>226</v>
      </c>
      <c r="P8" s="288"/>
      <c r="Q8" s="54" t="s">
        <v>227</v>
      </c>
      <c r="R8" s="54" t="s">
        <v>261</v>
      </c>
      <c r="S8" s="257" t="s">
        <v>262</v>
      </c>
      <c r="T8" s="257" t="s">
        <v>263</v>
      </c>
      <c r="U8" s="294" t="s">
        <v>3346</v>
      </c>
      <c r="V8" s="257" t="s">
        <v>3342</v>
      </c>
      <c r="W8" s="289"/>
      <c r="Y8" s="289"/>
      <c r="AA8" s="130">
        <f>IF(OR(J8="Fail",ISBLANK(J8)),INDEX('Issue Code Table'!C:C,MATCH(N:N,'Issue Code Table'!A:A,0)),IF(M8="Critical",6,IF(M8="Significant",5,IF(M8="Moderate",3,2))))</f>
        <v>5</v>
      </c>
    </row>
    <row r="9" spans="1:27" ht="127.5" x14ac:dyDescent="0.25">
      <c r="A9" s="257" t="s">
        <v>264</v>
      </c>
      <c r="B9" s="258" t="s">
        <v>249</v>
      </c>
      <c r="C9" s="259" t="s">
        <v>250</v>
      </c>
      <c r="D9" s="257" t="s">
        <v>219</v>
      </c>
      <c r="E9" s="257" t="s">
        <v>265</v>
      </c>
      <c r="F9" s="257" t="s">
        <v>241</v>
      </c>
      <c r="G9" s="257" t="s">
        <v>266</v>
      </c>
      <c r="H9" s="258" t="s">
        <v>243</v>
      </c>
      <c r="I9" s="54"/>
      <c r="J9" s="56"/>
      <c r="K9" s="72" t="s">
        <v>267</v>
      </c>
      <c r="L9" s="54"/>
      <c r="M9" s="54" t="s">
        <v>140</v>
      </c>
      <c r="N9" s="54" t="s">
        <v>225</v>
      </c>
      <c r="O9" s="202" t="s">
        <v>226</v>
      </c>
      <c r="P9" s="288"/>
      <c r="Q9" s="54" t="s">
        <v>227</v>
      </c>
      <c r="R9" s="54" t="s">
        <v>268</v>
      </c>
      <c r="S9" s="257" t="s">
        <v>269</v>
      </c>
      <c r="T9" s="257" t="s">
        <v>270</v>
      </c>
      <c r="U9" s="294" t="s">
        <v>3347</v>
      </c>
      <c r="V9" s="257" t="s">
        <v>3348</v>
      </c>
      <c r="W9" s="289"/>
      <c r="Y9" s="289"/>
      <c r="AA9" s="130">
        <f>IF(OR(J9="Fail",ISBLANK(J9)),INDEX('Issue Code Table'!C:C,MATCH(N:N,'Issue Code Table'!A:A,0)),IF(M9="Critical",6,IF(M9="Significant",5,IF(M9="Moderate",3,2))))</f>
        <v>5</v>
      </c>
    </row>
    <row r="10" spans="1:27" ht="102" x14ac:dyDescent="0.25">
      <c r="A10" s="257" t="s">
        <v>271</v>
      </c>
      <c r="B10" s="258" t="s">
        <v>249</v>
      </c>
      <c r="C10" s="259" t="s">
        <v>250</v>
      </c>
      <c r="D10" s="257" t="s">
        <v>219</v>
      </c>
      <c r="E10" s="257" t="s">
        <v>272</v>
      </c>
      <c r="F10" s="257" t="s">
        <v>221</v>
      </c>
      <c r="G10" s="257" t="s">
        <v>273</v>
      </c>
      <c r="H10" s="258" t="s">
        <v>223</v>
      </c>
      <c r="I10" s="54"/>
      <c r="J10" s="56"/>
      <c r="K10" s="72" t="s">
        <v>274</v>
      </c>
      <c r="L10" s="54"/>
      <c r="M10" s="54" t="s">
        <v>140</v>
      </c>
      <c r="N10" s="54" t="s">
        <v>225</v>
      </c>
      <c r="O10" s="202" t="s">
        <v>226</v>
      </c>
      <c r="P10" s="288"/>
      <c r="Q10" s="54" t="s">
        <v>227</v>
      </c>
      <c r="R10" s="54" t="s">
        <v>275</v>
      </c>
      <c r="S10" s="257" t="s">
        <v>276</v>
      </c>
      <c r="T10" s="257" t="s">
        <v>277</v>
      </c>
      <c r="U10" s="294" t="s">
        <v>3349</v>
      </c>
      <c r="V10" s="257" t="s">
        <v>3350</v>
      </c>
      <c r="W10" s="289"/>
      <c r="Y10" s="289"/>
      <c r="AA10" s="130">
        <f>IF(OR(J10="Fail",ISBLANK(J10)),INDEX('Issue Code Table'!C:C,MATCH(N:N,'Issue Code Table'!A:A,0)),IF(M10="Critical",6,IF(M10="Significant",5,IF(M10="Moderate",3,2))))</f>
        <v>5</v>
      </c>
    </row>
    <row r="11" spans="1:27" ht="127.5" x14ac:dyDescent="0.25">
      <c r="A11" s="257" t="s">
        <v>278</v>
      </c>
      <c r="B11" s="258" t="s">
        <v>180</v>
      </c>
      <c r="C11" s="259" t="s">
        <v>181</v>
      </c>
      <c r="D11" s="257" t="s">
        <v>219</v>
      </c>
      <c r="E11" s="257" t="s">
        <v>279</v>
      </c>
      <c r="F11" s="257" t="s">
        <v>221</v>
      </c>
      <c r="G11" s="257" t="s">
        <v>280</v>
      </c>
      <c r="H11" s="258" t="s">
        <v>223</v>
      </c>
      <c r="I11" s="54"/>
      <c r="J11" s="56"/>
      <c r="K11" s="72" t="s">
        <v>281</v>
      </c>
      <c r="L11" s="54"/>
      <c r="M11" s="54" t="s">
        <v>140</v>
      </c>
      <c r="N11" s="54" t="s">
        <v>225</v>
      </c>
      <c r="O11" s="202" t="s">
        <v>226</v>
      </c>
      <c r="P11" s="288"/>
      <c r="Q11" s="54" t="s">
        <v>227</v>
      </c>
      <c r="R11" s="54" t="s">
        <v>282</v>
      </c>
      <c r="S11" s="257" t="s">
        <v>283</v>
      </c>
      <c r="T11" s="257" t="s">
        <v>284</v>
      </c>
      <c r="U11" s="294" t="s">
        <v>3351</v>
      </c>
      <c r="V11" s="257" t="s">
        <v>3352</v>
      </c>
      <c r="W11" s="289"/>
      <c r="Y11" s="289"/>
      <c r="AA11" s="130">
        <f>IF(OR(J11="Fail",ISBLANK(J11)),INDEX('Issue Code Table'!C:C,MATCH(N:N,'Issue Code Table'!A:A,0)),IF(M11="Critical",6,IF(M11="Significant",5,IF(M11="Moderate",3,2))))</f>
        <v>5</v>
      </c>
    </row>
    <row r="12" spans="1:27" ht="140.25" x14ac:dyDescent="0.25">
      <c r="A12" s="257" t="s">
        <v>285</v>
      </c>
      <c r="B12" s="258" t="s">
        <v>180</v>
      </c>
      <c r="C12" s="259" t="s">
        <v>181</v>
      </c>
      <c r="D12" s="257" t="s">
        <v>219</v>
      </c>
      <c r="E12" s="257" t="s">
        <v>286</v>
      </c>
      <c r="F12" s="257" t="s">
        <v>232</v>
      </c>
      <c r="G12" s="257" t="s">
        <v>287</v>
      </c>
      <c r="H12" s="258" t="s">
        <v>234</v>
      </c>
      <c r="I12" s="54"/>
      <c r="J12" s="56"/>
      <c r="K12" s="72" t="s">
        <v>288</v>
      </c>
      <c r="L12" s="54"/>
      <c r="M12" s="54" t="s">
        <v>140</v>
      </c>
      <c r="N12" s="54" t="s">
        <v>225</v>
      </c>
      <c r="O12" s="202" t="s">
        <v>226</v>
      </c>
      <c r="P12" s="288"/>
      <c r="Q12" s="54" t="s">
        <v>227</v>
      </c>
      <c r="R12" s="54" t="s">
        <v>289</v>
      </c>
      <c r="S12" s="257" t="s">
        <v>290</v>
      </c>
      <c r="T12" s="257" t="s">
        <v>291</v>
      </c>
      <c r="U12" s="294" t="s">
        <v>3353</v>
      </c>
      <c r="V12" s="257" t="s">
        <v>3354</v>
      </c>
      <c r="W12" s="289"/>
      <c r="Y12" s="289"/>
      <c r="AA12" s="130">
        <f>IF(OR(J12="Fail",ISBLANK(J12)),INDEX('Issue Code Table'!C:C,MATCH(N:N,'Issue Code Table'!A:A,0)),IF(M12="Critical",6,IF(M12="Significant",5,IF(M12="Moderate",3,2))))</f>
        <v>5</v>
      </c>
    </row>
    <row r="13" spans="1:27" ht="127.5" x14ac:dyDescent="0.25">
      <c r="A13" s="257" t="s">
        <v>292</v>
      </c>
      <c r="B13" s="258" t="s">
        <v>180</v>
      </c>
      <c r="C13" s="259" t="s">
        <v>181</v>
      </c>
      <c r="D13" s="257" t="s">
        <v>219</v>
      </c>
      <c r="E13" s="257" t="s">
        <v>293</v>
      </c>
      <c r="F13" s="257" t="s">
        <v>241</v>
      </c>
      <c r="G13" s="257" t="s">
        <v>294</v>
      </c>
      <c r="H13" s="258" t="s">
        <v>243</v>
      </c>
      <c r="I13" s="54"/>
      <c r="J13" s="56"/>
      <c r="K13" s="72" t="s">
        <v>295</v>
      </c>
      <c r="L13" s="54"/>
      <c r="M13" s="54" t="s">
        <v>140</v>
      </c>
      <c r="N13" s="54" t="s">
        <v>225</v>
      </c>
      <c r="O13" s="202" t="s">
        <v>226</v>
      </c>
      <c r="P13" s="288"/>
      <c r="Q13" s="54" t="s">
        <v>227</v>
      </c>
      <c r="R13" s="54" t="s">
        <v>296</v>
      </c>
      <c r="S13" s="257" t="s">
        <v>297</v>
      </c>
      <c r="T13" s="257" t="s">
        <v>298</v>
      </c>
      <c r="U13" s="294" t="s">
        <v>3355</v>
      </c>
      <c r="V13" s="257" t="s">
        <v>3356</v>
      </c>
      <c r="W13" s="289"/>
      <c r="Y13" s="289"/>
      <c r="AA13" s="130">
        <f>IF(OR(J13="Fail",ISBLANK(J13)),INDEX('Issue Code Table'!C:C,MATCH(N:N,'Issue Code Table'!A:A,0)),IF(M13="Critical",6,IF(M13="Significant",5,IF(M13="Moderate",3,2))))</f>
        <v>5</v>
      </c>
    </row>
    <row r="14" spans="1:27" ht="102" x14ac:dyDescent="0.25">
      <c r="A14" s="257" t="s">
        <v>299</v>
      </c>
      <c r="B14" s="258" t="s">
        <v>180</v>
      </c>
      <c r="C14" s="259" t="s">
        <v>181</v>
      </c>
      <c r="D14" s="257" t="s">
        <v>219</v>
      </c>
      <c r="E14" s="257" t="s">
        <v>300</v>
      </c>
      <c r="F14" s="257" t="s">
        <v>221</v>
      </c>
      <c r="G14" s="257" t="s">
        <v>301</v>
      </c>
      <c r="H14" s="258" t="s">
        <v>223</v>
      </c>
      <c r="I14" s="54"/>
      <c r="J14" s="56"/>
      <c r="K14" s="72" t="s">
        <v>302</v>
      </c>
      <c r="L14" s="54"/>
      <c r="M14" s="54" t="s">
        <v>140</v>
      </c>
      <c r="N14" s="54" t="s">
        <v>225</v>
      </c>
      <c r="O14" s="202" t="s">
        <v>226</v>
      </c>
      <c r="P14" s="288"/>
      <c r="Q14" s="54" t="s">
        <v>227</v>
      </c>
      <c r="R14" s="54" t="s">
        <v>303</v>
      </c>
      <c r="S14" s="257" t="s">
        <v>304</v>
      </c>
      <c r="T14" s="257" t="s">
        <v>305</v>
      </c>
      <c r="U14" s="294" t="s">
        <v>3357</v>
      </c>
      <c r="V14" s="257" t="s">
        <v>3612</v>
      </c>
      <c r="W14" s="289"/>
      <c r="Y14" s="289"/>
      <c r="AA14" s="130">
        <f>IF(OR(J14="Fail",ISBLANK(J14)),INDEX('Issue Code Table'!C:C,MATCH(N:N,'Issue Code Table'!A:A,0)),IF(M14="Critical",6,IF(M14="Significant",5,IF(M14="Moderate",3,2))))</f>
        <v>5</v>
      </c>
    </row>
    <row r="15" spans="1:27" ht="102" x14ac:dyDescent="0.25">
      <c r="A15" s="257" t="s">
        <v>306</v>
      </c>
      <c r="B15" s="258" t="s">
        <v>180</v>
      </c>
      <c r="C15" s="259" t="s">
        <v>181</v>
      </c>
      <c r="D15" s="257" t="s">
        <v>219</v>
      </c>
      <c r="E15" s="257" t="s">
        <v>307</v>
      </c>
      <c r="F15" s="257" t="s">
        <v>232</v>
      </c>
      <c r="G15" s="257" t="s">
        <v>308</v>
      </c>
      <c r="H15" s="258" t="s">
        <v>234</v>
      </c>
      <c r="I15" s="54"/>
      <c r="J15" s="56"/>
      <c r="K15" s="72" t="s">
        <v>309</v>
      </c>
      <c r="L15" s="72"/>
      <c r="M15" s="54" t="s">
        <v>140</v>
      </c>
      <c r="N15" s="54" t="s">
        <v>310</v>
      </c>
      <c r="O15" s="202" t="s">
        <v>311</v>
      </c>
      <c r="P15" s="288"/>
      <c r="Q15" s="54" t="s">
        <v>227</v>
      </c>
      <c r="R15" s="54" t="s">
        <v>312</v>
      </c>
      <c r="S15" s="257" t="s">
        <v>290</v>
      </c>
      <c r="T15" s="257" t="s">
        <v>313</v>
      </c>
      <c r="U15" s="294" t="s">
        <v>3358</v>
      </c>
      <c r="V15" s="257" t="s">
        <v>3613</v>
      </c>
      <c r="W15" s="289"/>
      <c r="Y15" s="289"/>
      <c r="AA15" s="130">
        <f>IF(OR(J15="Fail",ISBLANK(J15)),INDEX('Issue Code Table'!C:C,MATCH(N:N,'Issue Code Table'!A:A,0)),IF(M15="Critical",6,IF(M15="Significant",5,IF(M15="Moderate",3,2))))</f>
        <v>6</v>
      </c>
    </row>
    <row r="16" spans="1:27" ht="114.75" x14ac:dyDescent="0.25">
      <c r="A16" s="257" t="s">
        <v>314</v>
      </c>
      <c r="B16" s="258" t="s">
        <v>180</v>
      </c>
      <c r="C16" s="259" t="s">
        <v>181</v>
      </c>
      <c r="D16" s="257" t="s">
        <v>219</v>
      </c>
      <c r="E16" s="257" t="s">
        <v>315</v>
      </c>
      <c r="F16" s="257" t="s">
        <v>241</v>
      </c>
      <c r="G16" s="257" t="s">
        <v>316</v>
      </c>
      <c r="H16" s="258" t="s">
        <v>243</v>
      </c>
      <c r="I16" s="54"/>
      <c r="J16" s="56"/>
      <c r="K16" s="72" t="s">
        <v>317</v>
      </c>
      <c r="L16" s="54"/>
      <c r="M16" s="54" t="s">
        <v>140</v>
      </c>
      <c r="N16" s="54" t="s">
        <v>225</v>
      </c>
      <c r="O16" s="202" t="s">
        <v>226</v>
      </c>
      <c r="P16" s="288"/>
      <c r="Q16" s="54" t="s">
        <v>227</v>
      </c>
      <c r="R16" s="54" t="s">
        <v>318</v>
      </c>
      <c r="S16" s="257" t="s">
        <v>319</v>
      </c>
      <c r="T16" s="257" t="s">
        <v>320</v>
      </c>
      <c r="U16" s="294" t="s">
        <v>3359</v>
      </c>
      <c r="V16" s="257" t="s">
        <v>3614</v>
      </c>
      <c r="W16" s="289"/>
      <c r="Y16" s="289"/>
      <c r="AA16" s="130">
        <f>IF(OR(J16="Fail",ISBLANK(J16)),INDEX('Issue Code Table'!C:C,MATCH(N:N,'Issue Code Table'!A:A,0)),IF(M16="Critical",6,IF(M16="Significant",5,IF(M16="Moderate",3,2))))</f>
        <v>5</v>
      </c>
    </row>
    <row r="17" spans="1:27" ht="127.5" x14ac:dyDescent="0.25">
      <c r="A17" s="257" t="s">
        <v>321</v>
      </c>
      <c r="B17" s="257" t="s">
        <v>322</v>
      </c>
      <c r="C17" s="260" t="s">
        <v>323</v>
      </c>
      <c r="D17" s="257" t="s">
        <v>219</v>
      </c>
      <c r="E17" s="257" t="s">
        <v>324</v>
      </c>
      <c r="F17" s="257" t="s">
        <v>325</v>
      </c>
      <c r="G17" s="257" t="s">
        <v>326</v>
      </c>
      <c r="H17" s="258" t="s">
        <v>327</v>
      </c>
      <c r="I17" s="54"/>
      <c r="J17" s="56"/>
      <c r="K17" s="54" t="s">
        <v>328</v>
      </c>
      <c r="L17" s="54"/>
      <c r="M17" s="54" t="s">
        <v>140</v>
      </c>
      <c r="N17" s="54" t="s">
        <v>329</v>
      </c>
      <c r="O17" s="202" t="s">
        <v>330</v>
      </c>
      <c r="P17" s="288"/>
      <c r="Q17" s="54" t="s">
        <v>227</v>
      </c>
      <c r="R17" s="54" t="s">
        <v>331</v>
      </c>
      <c r="S17" s="257" t="s">
        <v>332</v>
      </c>
      <c r="T17" s="257" t="s">
        <v>333</v>
      </c>
      <c r="U17" s="294" t="s">
        <v>3360</v>
      </c>
      <c r="V17" s="257" t="s">
        <v>3361</v>
      </c>
      <c r="W17" s="289"/>
      <c r="Y17" s="289"/>
      <c r="AA17" s="130">
        <f>IF(OR(J17="Fail",ISBLANK(J17)),INDEX('Issue Code Table'!C:C,MATCH(N:N,'Issue Code Table'!A:A,0)),IF(M17="Critical",6,IF(M17="Significant",5,IF(M17="Moderate",3,2))))</f>
        <v>5</v>
      </c>
    </row>
    <row r="18" spans="1:27" ht="102" x14ac:dyDescent="0.25">
      <c r="A18" s="257" t="s">
        <v>334</v>
      </c>
      <c r="B18" s="257" t="s">
        <v>180</v>
      </c>
      <c r="C18" s="259" t="s">
        <v>181</v>
      </c>
      <c r="D18" s="257" t="s">
        <v>219</v>
      </c>
      <c r="E18" s="257" t="s">
        <v>335</v>
      </c>
      <c r="F18" s="257" t="s">
        <v>336</v>
      </c>
      <c r="G18" s="257" t="s">
        <v>337</v>
      </c>
      <c r="H18" s="258" t="s">
        <v>338</v>
      </c>
      <c r="I18" s="54"/>
      <c r="J18" s="56"/>
      <c r="K18" s="54" t="s">
        <v>339</v>
      </c>
      <c r="L18" s="54"/>
      <c r="M18" s="54" t="s">
        <v>140</v>
      </c>
      <c r="N18" s="54" t="s">
        <v>225</v>
      </c>
      <c r="O18" s="202" t="s">
        <v>226</v>
      </c>
      <c r="P18" s="288"/>
      <c r="Q18" s="54" t="s">
        <v>227</v>
      </c>
      <c r="R18" s="54" t="s">
        <v>340</v>
      </c>
      <c r="S18" s="257" t="s">
        <v>341</v>
      </c>
      <c r="T18" s="257" t="s">
        <v>342</v>
      </c>
      <c r="U18" s="257" t="s">
        <v>3369</v>
      </c>
      <c r="V18" s="257" t="s">
        <v>3362</v>
      </c>
      <c r="W18" s="289"/>
      <c r="Y18" s="289"/>
      <c r="AA18" s="130">
        <f>IF(OR(J18="Fail",ISBLANK(J18)),INDEX('Issue Code Table'!C:C,MATCH(N:N,'Issue Code Table'!A:A,0)),IF(M18="Critical",6,IF(M18="Significant",5,IF(M18="Moderate",3,2))))</f>
        <v>5</v>
      </c>
    </row>
    <row r="19" spans="1:27" ht="153" x14ac:dyDescent="0.25">
      <c r="A19" s="257" t="s">
        <v>343</v>
      </c>
      <c r="B19" s="258" t="s">
        <v>180</v>
      </c>
      <c r="C19" s="259" t="s">
        <v>181</v>
      </c>
      <c r="D19" s="257" t="s">
        <v>219</v>
      </c>
      <c r="E19" s="257" t="s">
        <v>344</v>
      </c>
      <c r="F19" s="257" t="s">
        <v>345</v>
      </c>
      <c r="G19" s="257" t="s">
        <v>346</v>
      </c>
      <c r="H19" s="258" t="s">
        <v>347</v>
      </c>
      <c r="I19" s="54"/>
      <c r="J19" s="56"/>
      <c r="K19" s="54" t="s">
        <v>348</v>
      </c>
      <c r="L19" s="54"/>
      <c r="M19" s="249" t="s">
        <v>140</v>
      </c>
      <c r="N19" s="250" t="s">
        <v>225</v>
      </c>
      <c r="O19" s="202" t="s">
        <v>226</v>
      </c>
      <c r="P19" s="288"/>
      <c r="Q19" s="54" t="s">
        <v>349</v>
      </c>
      <c r="R19" s="54" t="s">
        <v>350</v>
      </c>
      <c r="S19" s="257" t="s">
        <v>351</v>
      </c>
      <c r="T19" s="257" t="s">
        <v>352</v>
      </c>
      <c r="U19" s="257" t="s">
        <v>3370</v>
      </c>
      <c r="V19" s="257" t="s">
        <v>3371</v>
      </c>
      <c r="W19" s="289"/>
      <c r="Y19" s="289"/>
      <c r="AA19" s="130">
        <f>IF(OR(J19="Fail",ISBLANK(J19)),INDEX('Issue Code Table'!C:C,MATCH(N:N,'Issue Code Table'!A:A,0)),IF(M19="Critical",6,IF(M19="Significant",5,IF(M19="Moderate",3,2))))</f>
        <v>5</v>
      </c>
    </row>
    <row r="20" spans="1:27" ht="153" x14ac:dyDescent="0.25">
      <c r="A20" s="257" t="s">
        <v>353</v>
      </c>
      <c r="B20" s="258" t="s">
        <v>180</v>
      </c>
      <c r="C20" s="259" t="s">
        <v>181</v>
      </c>
      <c r="D20" s="257" t="s">
        <v>219</v>
      </c>
      <c r="E20" s="257" t="s">
        <v>354</v>
      </c>
      <c r="F20" s="257" t="s">
        <v>355</v>
      </c>
      <c r="G20" s="257" t="s">
        <v>356</v>
      </c>
      <c r="H20" s="258" t="s">
        <v>357</v>
      </c>
      <c r="I20" s="54"/>
      <c r="J20" s="56"/>
      <c r="K20" s="54" t="s">
        <v>358</v>
      </c>
      <c r="L20" s="54"/>
      <c r="M20" s="249" t="s">
        <v>140</v>
      </c>
      <c r="N20" s="250" t="s">
        <v>225</v>
      </c>
      <c r="O20" s="202" t="s">
        <v>226</v>
      </c>
      <c r="P20" s="288"/>
      <c r="Q20" s="54" t="s">
        <v>349</v>
      </c>
      <c r="R20" s="54" t="s">
        <v>359</v>
      </c>
      <c r="S20" s="257" t="s">
        <v>360</v>
      </c>
      <c r="T20" s="257" t="s">
        <v>361</v>
      </c>
      <c r="U20" s="257" t="s">
        <v>3372</v>
      </c>
      <c r="V20" s="257" t="s">
        <v>3363</v>
      </c>
      <c r="W20" s="289"/>
      <c r="Y20" s="289"/>
      <c r="AA20" s="130">
        <f>IF(OR(J20="Fail",ISBLANK(J20)),INDEX('Issue Code Table'!C:C,MATCH(N:N,'Issue Code Table'!A:A,0)),IF(M20="Critical",6,IF(M20="Significant",5,IF(M20="Moderate",3,2))))</f>
        <v>5</v>
      </c>
    </row>
    <row r="21" spans="1:27" ht="127.5" x14ac:dyDescent="0.25">
      <c r="A21" s="257" t="s">
        <v>362</v>
      </c>
      <c r="B21" s="258" t="s">
        <v>180</v>
      </c>
      <c r="C21" s="259" t="s">
        <v>181</v>
      </c>
      <c r="D21" s="257" t="s">
        <v>219</v>
      </c>
      <c r="E21" s="257" t="s">
        <v>363</v>
      </c>
      <c r="F21" s="257" t="s">
        <v>364</v>
      </c>
      <c r="G21" s="257" t="s">
        <v>365</v>
      </c>
      <c r="H21" s="258" t="s">
        <v>366</v>
      </c>
      <c r="I21" s="54"/>
      <c r="J21" s="56"/>
      <c r="K21" s="54" t="s">
        <v>367</v>
      </c>
      <c r="L21" s="54"/>
      <c r="M21" s="249" t="s">
        <v>140</v>
      </c>
      <c r="N21" s="250" t="s">
        <v>225</v>
      </c>
      <c r="O21" s="202" t="s">
        <v>226</v>
      </c>
      <c r="P21" s="288"/>
      <c r="Q21" s="54" t="s">
        <v>349</v>
      </c>
      <c r="R21" s="54" t="s">
        <v>368</v>
      </c>
      <c r="S21" s="257" t="s">
        <v>360</v>
      </c>
      <c r="T21" s="257" t="s">
        <v>369</v>
      </c>
      <c r="U21" s="295" t="s">
        <v>3364</v>
      </c>
      <c r="V21" s="295" t="s">
        <v>3365</v>
      </c>
      <c r="W21" s="289"/>
      <c r="Y21" s="289"/>
      <c r="AA21" s="130">
        <f>IF(OR(J21="Fail",ISBLANK(J21)),INDEX('Issue Code Table'!C:C,MATCH(N:N,'Issue Code Table'!A:A,0)),IF(M21="Critical",6,IF(M21="Significant",5,IF(M21="Moderate",3,2))))</f>
        <v>5</v>
      </c>
    </row>
    <row r="22" spans="1:27" ht="127.5" x14ac:dyDescent="0.25">
      <c r="A22" s="257" t="s">
        <v>370</v>
      </c>
      <c r="B22" s="258" t="s">
        <v>180</v>
      </c>
      <c r="C22" s="259" t="s">
        <v>181</v>
      </c>
      <c r="D22" s="257" t="s">
        <v>219</v>
      </c>
      <c r="E22" s="257" t="s">
        <v>371</v>
      </c>
      <c r="F22" s="257" t="s">
        <v>3615</v>
      </c>
      <c r="G22" s="257" t="s">
        <v>372</v>
      </c>
      <c r="H22" s="258" t="s">
        <v>373</v>
      </c>
      <c r="I22" s="54"/>
      <c r="J22" s="56"/>
      <c r="K22" s="54" t="s">
        <v>374</v>
      </c>
      <c r="L22" s="54"/>
      <c r="M22" s="249" t="s">
        <v>140</v>
      </c>
      <c r="N22" s="250" t="s">
        <v>225</v>
      </c>
      <c r="O22" s="202" t="s">
        <v>226</v>
      </c>
      <c r="P22" s="288"/>
      <c r="Q22" s="54" t="s">
        <v>349</v>
      </c>
      <c r="R22" s="54" t="s">
        <v>375</v>
      </c>
      <c r="S22" s="257" t="s">
        <v>360</v>
      </c>
      <c r="T22" s="257" t="s">
        <v>3616</v>
      </c>
      <c r="U22" s="295" t="s">
        <v>3617</v>
      </c>
      <c r="V22" s="295" t="s">
        <v>3366</v>
      </c>
      <c r="W22" s="289"/>
      <c r="Y22" s="289"/>
      <c r="AA22" s="130">
        <f>IF(OR(J22="Fail",ISBLANK(J22)),INDEX('Issue Code Table'!C:C,MATCH(N:N,'Issue Code Table'!A:A,0)),IF(M22="Critical",6,IF(M22="Significant",5,IF(M22="Moderate",3,2))))</f>
        <v>5</v>
      </c>
    </row>
    <row r="23" spans="1:27" ht="127.5" x14ac:dyDescent="0.25">
      <c r="A23" s="257" t="s">
        <v>376</v>
      </c>
      <c r="B23" s="258" t="s">
        <v>180</v>
      </c>
      <c r="C23" s="259" t="s">
        <v>181</v>
      </c>
      <c r="D23" s="257" t="s">
        <v>219</v>
      </c>
      <c r="E23" s="257" t="s">
        <v>377</v>
      </c>
      <c r="F23" s="257" t="s">
        <v>3618</v>
      </c>
      <c r="G23" s="257" t="s">
        <v>378</v>
      </c>
      <c r="H23" s="258" t="s">
        <v>379</v>
      </c>
      <c r="I23" s="54"/>
      <c r="J23" s="56"/>
      <c r="K23" s="54" t="s">
        <v>380</v>
      </c>
      <c r="L23" s="54"/>
      <c r="M23" s="249" t="s">
        <v>140</v>
      </c>
      <c r="N23" s="250" t="s">
        <v>225</v>
      </c>
      <c r="O23" s="202" t="s">
        <v>226</v>
      </c>
      <c r="P23" s="288"/>
      <c r="Q23" s="54" t="s">
        <v>349</v>
      </c>
      <c r="R23" s="54" t="s">
        <v>381</v>
      </c>
      <c r="S23" s="257" t="s">
        <v>360</v>
      </c>
      <c r="T23" s="257" t="s">
        <v>382</v>
      </c>
      <c r="U23" s="295" t="s">
        <v>3367</v>
      </c>
      <c r="V23" s="295" t="s">
        <v>3368</v>
      </c>
      <c r="W23" s="289"/>
      <c r="Y23" s="289"/>
      <c r="AA23" s="130">
        <f>IF(OR(J23="Fail",ISBLANK(J23)),INDEX('Issue Code Table'!C:C,MATCH(N:N,'Issue Code Table'!A:A,0)),IF(M23="Critical",6,IF(M23="Significant",5,IF(M23="Moderate",3,2))))</f>
        <v>5</v>
      </c>
    </row>
    <row r="24" spans="1:27" ht="127.5" x14ac:dyDescent="0.25">
      <c r="A24" s="257" t="s">
        <v>383</v>
      </c>
      <c r="B24" s="258" t="s">
        <v>180</v>
      </c>
      <c r="C24" s="259" t="s">
        <v>181</v>
      </c>
      <c r="D24" s="257" t="s">
        <v>219</v>
      </c>
      <c r="E24" s="257" t="s">
        <v>384</v>
      </c>
      <c r="F24" s="257" t="s">
        <v>385</v>
      </c>
      <c r="G24" s="257" t="s">
        <v>386</v>
      </c>
      <c r="H24" s="258" t="s">
        <v>387</v>
      </c>
      <c r="I24" s="54"/>
      <c r="J24" s="56"/>
      <c r="K24" s="54" t="s">
        <v>388</v>
      </c>
      <c r="L24" s="54"/>
      <c r="M24" s="249" t="s">
        <v>140</v>
      </c>
      <c r="N24" s="250" t="s">
        <v>225</v>
      </c>
      <c r="O24" s="202" t="s">
        <v>226</v>
      </c>
      <c r="P24" s="288"/>
      <c r="Q24" s="54" t="s">
        <v>349</v>
      </c>
      <c r="R24" s="54" t="s">
        <v>389</v>
      </c>
      <c r="S24" s="257" t="s">
        <v>360</v>
      </c>
      <c r="T24" s="257" t="s">
        <v>390</v>
      </c>
      <c r="U24" s="295" t="s">
        <v>3374</v>
      </c>
      <c r="V24" s="295" t="s">
        <v>3375</v>
      </c>
      <c r="W24" s="289"/>
      <c r="Y24" s="289"/>
      <c r="AA24" s="130">
        <f>IF(OR(J24="Fail",ISBLANK(J24)),INDEX('Issue Code Table'!C:C,MATCH(N:N,'Issue Code Table'!A:A,0)),IF(M24="Critical",6,IF(M24="Significant",5,IF(M24="Moderate",3,2))))</f>
        <v>5</v>
      </c>
    </row>
    <row r="25" spans="1:27" ht="127.5" x14ac:dyDescent="0.25">
      <c r="A25" s="257" t="s">
        <v>391</v>
      </c>
      <c r="B25" s="258" t="s">
        <v>180</v>
      </c>
      <c r="C25" s="259" t="s">
        <v>181</v>
      </c>
      <c r="D25" s="257" t="s">
        <v>219</v>
      </c>
      <c r="E25" s="257" t="s">
        <v>392</v>
      </c>
      <c r="F25" s="257" t="s">
        <v>393</v>
      </c>
      <c r="G25" s="257" t="s">
        <v>394</v>
      </c>
      <c r="H25" s="258" t="s">
        <v>395</v>
      </c>
      <c r="I25" s="54"/>
      <c r="J25" s="56"/>
      <c r="K25" s="54" t="s">
        <v>396</v>
      </c>
      <c r="L25" s="54"/>
      <c r="M25" s="249" t="s">
        <v>140</v>
      </c>
      <c r="N25" s="250" t="s">
        <v>225</v>
      </c>
      <c r="O25" s="202" t="s">
        <v>226</v>
      </c>
      <c r="P25" s="288"/>
      <c r="Q25" s="54" t="s">
        <v>349</v>
      </c>
      <c r="R25" s="54" t="s">
        <v>397</v>
      </c>
      <c r="S25" s="257" t="s">
        <v>360</v>
      </c>
      <c r="T25" s="257" t="s">
        <v>398</v>
      </c>
      <c r="U25" s="295" t="s">
        <v>3376</v>
      </c>
      <c r="V25" s="295" t="s">
        <v>3373</v>
      </c>
      <c r="W25" s="289"/>
      <c r="Y25" s="289"/>
      <c r="AA25" s="130">
        <f>IF(OR(J25="Fail",ISBLANK(J25)),INDEX('Issue Code Table'!C:C,MATCH(N:N,'Issue Code Table'!A:A,0)),IF(M25="Critical",6,IF(M25="Significant",5,IF(M25="Moderate",3,2))))</f>
        <v>5</v>
      </c>
    </row>
    <row r="26" spans="1:27" ht="63.75" x14ac:dyDescent="0.25">
      <c r="A26" s="257" t="s">
        <v>399</v>
      </c>
      <c r="B26" s="258" t="s">
        <v>180</v>
      </c>
      <c r="C26" s="259" t="s">
        <v>181</v>
      </c>
      <c r="D26" s="257" t="s">
        <v>219</v>
      </c>
      <c r="E26" s="257" t="s">
        <v>400</v>
      </c>
      <c r="F26" s="257" t="s">
        <v>401</v>
      </c>
      <c r="G26" s="257" t="s">
        <v>402</v>
      </c>
      <c r="H26" s="258" t="s">
        <v>403</v>
      </c>
      <c r="I26" s="54"/>
      <c r="J26" s="56"/>
      <c r="K26" s="201" t="s">
        <v>404</v>
      </c>
      <c r="L26" s="54"/>
      <c r="M26" s="252" t="s">
        <v>140</v>
      </c>
      <c r="N26" s="251" t="s">
        <v>405</v>
      </c>
      <c r="O26" s="202" t="s">
        <v>406</v>
      </c>
      <c r="P26" s="288"/>
      <c r="Q26" s="54" t="s">
        <v>407</v>
      </c>
      <c r="R26" s="54" t="s">
        <v>408</v>
      </c>
      <c r="S26" s="257" t="s">
        <v>409</v>
      </c>
      <c r="T26" s="257" t="s">
        <v>410</v>
      </c>
      <c r="U26" s="295" t="s">
        <v>3377</v>
      </c>
      <c r="V26" s="295" t="s">
        <v>3378</v>
      </c>
      <c r="W26" s="289"/>
      <c r="Y26" s="289"/>
      <c r="AA26" s="130">
        <f>IF(OR(J26="Fail",ISBLANK(J26)),INDEX('Issue Code Table'!C:C,MATCH(N:N,'Issue Code Table'!A:A,0)),IF(M26="Critical",6,IF(M26="Significant",5,IF(M26="Moderate",3,2))))</f>
        <v>5</v>
      </c>
    </row>
    <row r="27" spans="1:27" ht="89.25" x14ac:dyDescent="0.25">
      <c r="A27" s="257" t="s">
        <v>411</v>
      </c>
      <c r="B27" s="257" t="s">
        <v>412</v>
      </c>
      <c r="C27" s="260" t="s">
        <v>413</v>
      </c>
      <c r="D27" s="257" t="s">
        <v>206</v>
      </c>
      <c r="E27" s="257" t="s">
        <v>414</v>
      </c>
      <c r="F27" s="257" t="s">
        <v>415</v>
      </c>
      <c r="G27" s="257" t="s">
        <v>416</v>
      </c>
      <c r="H27" s="258" t="s">
        <v>417</v>
      </c>
      <c r="I27" s="245"/>
      <c r="J27" s="56"/>
      <c r="K27" s="54" t="s">
        <v>418</v>
      </c>
      <c r="L27" s="54"/>
      <c r="M27" s="252" t="s">
        <v>140</v>
      </c>
      <c r="N27" s="251" t="s">
        <v>419</v>
      </c>
      <c r="O27" s="202" t="s">
        <v>420</v>
      </c>
      <c r="P27" s="288"/>
      <c r="Q27" s="54" t="s">
        <v>407</v>
      </c>
      <c r="R27" s="54" t="s">
        <v>421</v>
      </c>
      <c r="S27" s="257" t="s">
        <v>422</v>
      </c>
      <c r="T27" s="257" t="s">
        <v>423</v>
      </c>
      <c r="U27" s="295" t="s">
        <v>3379</v>
      </c>
      <c r="V27" s="295" t="s">
        <v>3380</v>
      </c>
      <c r="W27" s="289"/>
      <c r="Y27" s="289"/>
      <c r="AA27" s="130">
        <f>IF(OR(J27="Fail",ISBLANK(J27)),INDEX('Issue Code Table'!C:C,MATCH(N:N,'Issue Code Table'!A:A,0)),IF(M27="Critical",6,IF(M27="Significant",5,IF(M27="Moderate",3,2))))</f>
        <v>4</v>
      </c>
    </row>
    <row r="28" spans="1:27" ht="242.25" x14ac:dyDescent="0.25">
      <c r="A28" s="257" t="s">
        <v>424</v>
      </c>
      <c r="B28" s="258" t="s">
        <v>180</v>
      </c>
      <c r="C28" s="259" t="s">
        <v>250</v>
      </c>
      <c r="D28" s="257" t="s">
        <v>219</v>
      </c>
      <c r="E28" s="257" t="s">
        <v>425</v>
      </c>
      <c r="F28" s="257" t="s">
        <v>426</v>
      </c>
      <c r="G28" s="257" t="s">
        <v>427</v>
      </c>
      <c r="H28" s="258" t="s">
        <v>428</v>
      </c>
      <c r="I28" s="54"/>
      <c r="J28" s="56"/>
      <c r="K28" s="54" t="s">
        <v>429</v>
      </c>
      <c r="L28" s="54"/>
      <c r="M28" s="249" t="s">
        <v>140</v>
      </c>
      <c r="N28" s="250" t="s">
        <v>430</v>
      </c>
      <c r="O28" s="202" t="s">
        <v>431</v>
      </c>
      <c r="P28" s="288"/>
      <c r="Q28" s="54" t="s">
        <v>432</v>
      </c>
      <c r="R28" s="54" t="s">
        <v>433</v>
      </c>
      <c r="S28" s="257" t="s">
        <v>434</v>
      </c>
      <c r="T28" s="257" t="s">
        <v>435</v>
      </c>
      <c r="U28" s="267" t="s">
        <v>3381</v>
      </c>
      <c r="V28" s="295" t="s">
        <v>3619</v>
      </c>
      <c r="W28" s="289"/>
      <c r="Y28" s="289"/>
      <c r="AA28" s="130">
        <f>IF(OR(J28="Fail",ISBLANK(J28)),INDEX('Issue Code Table'!C:C,MATCH(N:N,'Issue Code Table'!A:A,0)),IF(M28="Critical",6,IF(M28="Significant",5,IF(M28="Moderate",3,2))))</f>
        <v>5</v>
      </c>
    </row>
    <row r="29" spans="1:27" ht="114.75" x14ac:dyDescent="0.25">
      <c r="A29" s="257" t="s">
        <v>436</v>
      </c>
      <c r="B29" s="257" t="s">
        <v>412</v>
      </c>
      <c r="C29" s="260" t="s">
        <v>413</v>
      </c>
      <c r="D29" s="257" t="s">
        <v>219</v>
      </c>
      <c r="E29" s="257" t="s">
        <v>437</v>
      </c>
      <c r="F29" s="257" t="s">
        <v>438</v>
      </c>
      <c r="G29" s="257" t="s">
        <v>439</v>
      </c>
      <c r="H29" s="258" t="s">
        <v>3620</v>
      </c>
      <c r="I29" s="54"/>
      <c r="J29" s="56"/>
      <c r="K29" s="54" t="s">
        <v>440</v>
      </c>
      <c r="L29" s="54"/>
      <c r="M29" s="249" t="s">
        <v>140</v>
      </c>
      <c r="N29" s="250" t="s">
        <v>430</v>
      </c>
      <c r="O29" s="202" t="s">
        <v>431</v>
      </c>
      <c r="P29" s="288"/>
      <c r="Q29" s="54" t="s">
        <v>432</v>
      </c>
      <c r="R29" s="54" t="s">
        <v>441</v>
      </c>
      <c r="S29" s="257" t="s">
        <v>442</v>
      </c>
      <c r="T29" s="257" t="s">
        <v>443</v>
      </c>
      <c r="U29" s="295" t="s">
        <v>3382</v>
      </c>
      <c r="V29" s="295" t="s">
        <v>3383</v>
      </c>
      <c r="W29" s="289"/>
      <c r="Y29" s="289"/>
      <c r="AA29" s="130">
        <f>IF(OR(J29="Fail",ISBLANK(J29)),INDEX('Issue Code Table'!C:C,MATCH(N:N,'Issue Code Table'!A:A,0)),IF(M29="Critical",6,IF(M29="Significant",5,IF(M29="Moderate",3,2))))</f>
        <v>5</v>
      </c>
    </row>
    <row r="30" spans="1:27" ht="114.75" x14ac:dyDescent="0.25">
      <c r="A30" s="257" t="s">
        <v>444</v>
      </c>
      <c r="B30" s="258" t="s">
        <v>445</v>
      </c>
      <c r="C30" s="74" t="s">
        <v>446</v>
      </c>
      <c r="D30" s="257" t="s">
        <v>219</v>
      </c>
      <c r="E30" s="257" t="s">
        <v>447</v>
      </c>
      <c r="F30" s="257" t="s">
        <v>448</v>
      </c>
      <c r="G30" s="257" t="s">
        <v>449</v>
      </c>
      <c r="H30" s="258" t="s">
        <v>327</v>
      </c>
      <c r="I30" s="54"/>
      <c r="J30" s="56"/>
      <c r="K30" s="72" t="s">
        <v>450</v>
      </c>
      <c r="L30" s="54" t="s">
        <v>451</v>
      </c>
      <c r="M30" s="54" t="s">
        <v>140</v>
      </c>
      <c r="N30" s="54" t="s">
        <v>452</v>
      </c>
      <c r="O30" s="202" t="s">
        <v>453</v>
      </c>
      <c r="P30" s="288"/>
      <c r="Q30" s="54" t="s">
        <v>454</v>
      </c>
      <c r="R30" s="54" t="s">
        <v>455</v>
      </c>
      <c r="S30" s="257" t="s">
        <v>456</v>
      </c>
      <c r="T30" s="257" t="s">
        <v>457</v>
      </c>
      <c r="U30" s="295" t="s">
        <v>3385</v>
      </c>
      <c r="V30" s="295" t="s">
        <v>3384</v>
      </c>
      <c r="W30" s="289"/>
      <c r="Y30" s="289"/>
      <c r="AA30" s="130">
        <f>IF(OR(J30="Fail",ISBLANK(J30)),INDEX('Issue Code Table'!C:C,MATCH(N:N,'Issue Code Table'!A:A,0)),IF(M30="Critical",6,IF(M30="Significant",5,IF(M30="Moderate",3,2))))</f>
        <v>7</v>
      </c>
    </row>
    <row r="31" spans="1:27" ht="178.5" x14ac:dyDescent="0.25">
      <c r="A31" s="257" t="s">
        <v>458</v>
      </c>
      <c r="B31" s="258" t="s">
        <v>459</v>
      </c>
      <c r="C31" s="259" t="s">
        <v>460</v>
      </c>
      <c r="D31" s="257" t="s">
        <v>219</v>
      </c>
      <c r="E31" s="257" t="s">
        <v>461</v>
      </c>
      <c r="F31" s="257" t="s">
        <v>462</v>
      </c>
      <c r="G31" s="257" t="s">
        <v>463</v>
      </c>
      <c r="H31" s="258" t="s">
        <v>464</v>
      </c>
      <c r="I31" s="54"/>
      <c r="J31" s="56"/>
      <c r="K31" s="72" t="s">
        <v>465</v>
      </c>
      <c r="L31" s="54"/>
      <c r="M31" s="54" t="s">
        <v>140</v>
      </c>
      <c r="N31" s="54" t="s">
        <v>452</v>
      </c>
      <c r="O31" s="202" t="s">
        <v>453</v>
      </c>
      <c r="P31" s="288"/>
      <c r="Q31" s="54" t="s">
        <v>454</v>
      </c>
      <c r="R31" s="54" t="s">
        <v>466</v>
      </c>
      <c r="S31" s="257" t="s">
        <v>467</v>
      </c>
      <c r="T31" s="257" t="s">
        <v>468</v>
      </c>
      <c r="U31" s="295" t="s">
        <v>3621</v>
      </c>
      <c r="V31" s="295" t="s">
        <v>3384</v>
      </c>
      <c r="W31" s="289"/>
      <c r="Y31" s="289"/>
      <c r="AA31" s="130">
        <f>IF(OR(J31="Fail",ISBLANK(J31)),INDEX('Issue Code Table'!C:C,MATCH(N:N,'Issue Code Table'!A:A,0)),IF(M31="Critical",6,IF(M31="Significant",5,IF(M31="Moderate",3,2))))</f>
        <v>7</v>
      </c>
    </row>
    <row r="32" spans="1:27" ht="114.75" x14ac:dyDescent="0.25">
      <c r="A32" s="257" t="s">
        <v>469</v>
      </c>
      <c r="B32" s="258" t="s">
        <v>459</v>
      </c>
      <c r="C32" s="259" t="s">
        <v>460</v>
      </c>
      <c r="D32" s="257" t="s">
        <v>219</v>
      </c>
      <c r="E32" s="257" t="s">
        <v>470</v>
      </c>
      <c r="F32" s="257" t="s">
        <v>471</v>
      </c>
      <c r="G32" s="257" t="s">
        <v>472</v>
      </c>
      <c r="H32" s="258" t="s">
        <v>473</v>
      </c>
      <c r="I32" s="54"/>
      <c r="J32" s="56"/>
      <c r="K32" s="72" t="s">
        <v>474</v>
      </c>
      <c r="L32" s="54"/>
      <c r="M32" s="54" t="s">
        <v>140</v>
      </c>
      <c r="N32" s="54" t="s">
        <v>225</v>
      </c>
      <c r="O32" s="202" t="s">
        <v>226</v>
      </c>
      <c r="P32" s="288"/>
      <c r="Q32" s="54" t="s">
        <v>454</v>
      </c>
      <c r="R32" s="54" t="s">
        <v>475</v>
      </c>
      <c r="S32" s="257" t="s">
        <v>476</v>
      </c>
      <c r="T32" s="257" t="s">
        <v>477</v>
      </c>
      <c r="U32" s="295" t="s">
        <v>3386</v>
      </c>
      <c r="V32" s="295" t="s">
        <v>3387</v>
      </c>
      <c r="W32" s="289"/>
      <c r="Y32" s="289"/>
      <c r="AA32" s="130">
        <f>IF(OR(J32="Fail",ISBLANK(J32)),INDEX('Issue Code Table'!C:C,MATCH(N:N,'Issue Code Table'!A:A,0)),IF(M32="Critical",6,IF(M32="Significant",5,IF(M32="Moderate",3,2))))</f>
        <v>5</v>
      </c>
    </row>
    <row r="33" spans="1:27" ht="229.5" x14ac:dyDescent="0.25">
      <c r="A33" s="257" t="s">
        <v>478</v>
      </c>
      <c r="B33" s="258" t="s">
        <v>479</v>
      </c>
      <c r="C33" s="259" t="s">
        <v>480</v>
      </c>
      <c r="D33" s="257" t="s">
        <v>219</v>
      </c>
      <c r="E33" s="257" t="s">
        <v>481</v>
      </c>
      <c r="F33" s="257" t="s">
        <v>482</v>
      </c>
      <c r="G33" s="257" t="s">
        <v>483</v>
      </c>
      <c r="H33" s="258" t="s">
        <v>484</v>
      </c>
      <c r="I33" s="54"/>
      <c r="J33" s="56"/>
      <c r="K33" s="72" t="s">
        <v>485</v>
      </c>
      <c r="L33" s="54"/>
      <c r="M33" s="54" t="s">
        <v>140</v>
      </c>
      <c r="N33" s="54" t="s">
        <v>225</v>
      </c>
      <c r="O33" s="202" t="s">
        <v>226</v>
      </c>
      <c r="P33" s="288"/>
      <c r="Q33" s="54" t="s">
        <v>486</v>
      </c>
      <c r="R33" s="54" t="s">
        <v>487</v>
      </c>
      <c r="S33" s="257" t="s">
        <v>488</v>
      </c>
      <c r="T33" s="257" t="s">
        <v>489</v>
      </c>
      <c r="U33" s="295" t="s">
        <v>3388</v>
      </c>
      <c r="V33" s="295" t="s">
        <v>3389</v>
      </c>
      <c r="W33" s="289"/>
      <c r="Y33" s="289"/>
      <c r="AA33" s="130">
        <f>IF(OR(J33="Fail",ISBLANK(J33)),INDEX('Issue Code Table'!C:C,MATCH(N:N,'Issue Code Table'!A:A,0)),IF(M33="Critical",6,IF(M33="Significant",5,IF(M33="Moderate",3,2))))</f>
        <v>5</v>
      </c>
    </row>
    <row r="34" spans="1:27" s="75" customFormat="1" ht="280.5" x14ac:dyDescent="0.25">
      <c r="A34" s="257" t="s">
        <v>490</v>
      </c>
      <c r="B34" s="258" t="s">
        <v>491</v>
      </c>
      <c r="C34" s="259" t="s">
        <v>492</v>
      </c>
      <c r="D34" s="257" t="s">
        <v>219</v>
      </c>
      <c r="E34" s="257" t="s">
        <v>493</v>
      </c>
      <c r="F34" s="257" t="s">
        <v>494</v>
      </c>
      <c r="G34" s="257" t="s">
        <v>495</v>
      </c>
      <c r="H34" s="258" t="s">
        <v>496</v>
      </c>
      <c r="I34" s="54"/>
      <c r="J34" s="56"/>
      <c r="K34" s="245" t="s">
        <v>497</v>
      </c>
      <c r="L34" s="54" t="s">
        <v>498</v>
      </c>
      <c r="M34" s="54" t="s">
        <v>151</v>
      </c>
      <c r="N34" s="54" t="s">
        <v>499</v>
      </c>
      <c r="O34" s="202" t="s">
        <v>500</v>
      </c>
      <c r="P34" s="288"/>
      <c r="Q34" s="245" t="s">
        <v>486</v>
      </c>
      <c r="R34" s="245" t="s">
        <v>501</v>
      </c>
      <c r="S34" s="257" t="s">
        <v>502</v>
      </c>
      <c r="T34" s="257" t="s">
        <v>503</v>
      </c>
      <c r="U34" s="295" t="s">
        <v>3390</v>
      </c>
      <c r="V34" s="295" t="s">
        <v>3391</v>
      </c>
      <c r="W34" s="290"/>
      <c r="X34" s="290"/>
      <c r="Y34" s="290"/>
      <c r="Z34" s="290"/>
      <c r="AA34" s="130">
        <f>IF(OR(J34="Fail",ISBLANK(J34)),INDEX('Issue Code Table'!C:C,MATCH(N:N,'Issue Code Table'!A:A,0)),IF(M34="Critical",6,IF(M34="Significant",5,IF(M34="Moderate",3,2))))</f>
        <v>5</v>
      </c>
    </row>
    <row r="35" spans="1:27" s="75" customFormat="1" ht="178.5" x14ac:dyDescent="0.25">
      <c r="A35" s="257" t="s">
        <v>504</v>
      </c>
      <c r="B35" s="258" t="s">
        <v>491</v>
      </c>
      <c r="C35" s="259" t="s">
        <v>492</v>
      </c>
      <c r="D35" s="257" t="s">
        <v>219</v>
      </c>
      <c r="E35" s="257" t="s">
        <v>505</v>
      </c>
      <c r="F35" s="257" t="s">
        <v>506</v>
      </c>
      <c r="G35" s="257" t="s">
        <v>507</v>
      </c>
      <c r="H35" s="258" t="s">
        <v>508</v>
      </c>
      <c r="I35" s="54"/>
      <c r="J35" s="56"/>
      <c r="K35" s="72" t="s">
        <v>509</v>
      </c>
      <c r="L35" s="54"/>
      <c r="M35" s="54" t="s">
        <v>151</v>
      </c>
      <c r="N35" s="54" t="s">
        <v>499</v>
      </c>
      <c r="O35" s="202" t="s">
        <v>500</v>
      </c>
      <c r="P35" s="288"/>
      <c r="Q35" s="245" t="s">
        <v>486</v>
      </c>
      <c r="R35" s="245" t="s">
        <v>510</v>
      </c>
      <c r="S35" s="257" t="s">
        <v>511</v>
      </c>
      <c r="T35" s="257" t="s">
        <v>512</v>
      </c>
      <c r="U35" s="257" t="s">
        <v>3392</v>
      </c>
      <c r="V35" s="257"/>
      <c r="W35" s="290"/>
      <c r="X35" s="290"/>
      <c r="Y35" s="290"/>
      <c r="Z35" s="290"/>
      <c r="AA35" s="130">
        <f>IF(OR(J35="Fail",ISBLANK(J35)),INDEX('Issue Code Table'!C:C,MATCH(N:N,'Issue Code Table'!A:A,0)),IF(M35="Critical",6,IF(M35="Significant",5,IF(M35="Moderate",3,2))))</f>
        <v>5</v>
      </c>
    </row>
    <row r="36" spans="1:27" ht="89.25" x14ac:dyDescent="0.25">
      <c r="A36" s="257" t="s">
        <v>513</v>
      </c>
      <c r="B36" s="257" t="s">
        <v>180</v>
      </c>
      <c r="C36" s="259" t="s">
        <v>181</v>
      </c>
      <c r="D36" s="257" t="s">
        <v>219</v>
      </c>
      <c r="E36" s="257" t="s">
        <v>3393</v>
      </c>
      <c r="F36" s="257" t="s">
        <v>514</v>
      </c>
      <c r="G36" s="257" t="s">
        <v>515</v>
      </c>
      <c r="H36" s="257" t="s">
        <v>516</v>
      </c>
      <c r="I36" s="54"/>
      <c r="J36" s="56"/>
      <c r="K36" s="54" t="s">
        <v>517</v>
      </c>
      <c r="L36" s="54"/>
      <c r="M36" s="54" t="s">
        <v>140</v>
      </c>
      <c r="N36" s="54" t="s">
        <v>225</v>
      </c>
      <c r="O36" s="202" t="s">
        <v>226</v>
      </c>
      <c r="P36" s="288"/>
      <c r="Q36" s="54" t="s">
        <v>486</v>
      </c>
      <c r="R36" s="54" t="s">
        <v>518</v>
      </c>
      <c r="S36" s="257" t="s">
        <v>519</v>
      </c>
      <c r="T36" s="257" t="s">
        <v>520</v>
      </c>
      <c r="U36" s="295" t="s">
        <v>3394</v>
      </c>
      <c r="V36" s="295" t="s">
        <v>3395</v>
      </c>
      <c r="W36" s="289"/>
      <c r="Y36" s="289"/>
      <c r="AA36" s="130">
        <f>IF(OR(J36="Fail",ISBLANK(J36)),INDEX('Issue Code Table'!C:C,MATCH(N:N,'Issue Code Table'!A:A,0)),IF(M36="Critical",6,IF(M36="Significant",5,IF(M36="Moderate",3,2))))</f>
        <v>5</v>
      </c>
    </row>
    <row r="37" spans="1:27" ht="344.25" x14ac:dyDescent="0.25">
      <c r="A37" s="257" t="s">
        <v>521</v>
      </c>
      <c r="B37" s="258" t="s">
        <v>522</v>
      </c>
      <c r="C37" s="259" t="s">
        <v>523</v>
      </c>
      <c r="D37" s="257" t="s">
        <v>219</v>
      </c>
      <c r="E37" s="257" t="s">
        <v>524</v>
      </c>
      <c r="F37" s="257" t="s">
        <v>525</v>
      </c>
      <c r="G37" s="257" t="s">
        <v>526</v>
      </c>
      <c r="H37" s="258" t="s">
        <v>527</v>
      </c>
      <c r="I37" s="54"/>
      <c r="J37" s="56"/>
      <c r="K37" s="54" t="s">
        <v>528</v>
      </c>
      <c r="L37" s="54"/>
      <c r="M37" s="252" t="s">
        <v>198</v>
      </c>
      <c r="N37" s="251" t="s">
        <v>529</v>
      </c>
      <c r="O37" s="202" t="s">
        <v>530</v>
      </c>
      <c r="P37" s="288"/>
      <c r="Q37" s="54" t="s">
        <v>531</v>
      </c>
      <c r="R37" s="54" t="s">
        <v>532</v>
      </c>
      <c r="S37" s="257" t="s">
        <v>533</v>
      </c>
      <c r="T37" s="257" t="s">
        <v>534</v>
      </c>
      <c r="U37" s="257" t="s">
        <v>3396</v>
      </c>
      <c r="V37" s="257"/>
      <c r="W37" s="289"/>
      <c r="Y37" s="289"/>
      <c r="AA37" s="130" t="e">
        <f>IF(OR(J37="Fail",ISBLANK(J37)),INDEX('Issue Code Table'!C:C,MATCH(N:N,'Issue Code Table'!A:A,0)),IF(M37="Critical",6,IF(M37="Significant",5,IF(M37="Moderate",3,2))))</f>
        <v>#N/A</v>
      </c>
    </row>
    <row r="38" spans="1:27" ht="242.25" x14ac:dyDescent="0.25">
      <c r="A38" s="257" t="s">
        <v>535</v>
      </c>
      <c r="B38" s="257" t="s">
        <v>322</v>
      </c>
      <c r="C38" s="260" t="s">
        <v>323</v>
      </c>
      <c r="D38" s="257" t="s">
        <v>219</v>
      </c>
      <c r="E38" s="257" t="s">
        <v>536</v>
      </c>
      <c r="F38" s="257" t="s">
        <v>537</v>
      </c>
      <c r="G38" s="257" t="s">
        <v>538</v>
      </c>
      <c r="H38" s="258" t="s">
        <v>539</v>
      </c>
      <c r="I38" s="54"/>
      <c r="J38" s="56"/>
      <c r="K38" s="55" t="s">
        <v>540</v>
      </c>
      <c r="L38" s="54"/>
      <c r="M38" s="252" t="s">
        <v>151</v>
      </c>
      <c r="N38" s="251" t="s">
        <v>541</v>
      </c>
      <c r="O38" s="202" t="s">
        <v>542</v>
      </c>
      <c r="P38" s="288"/>
      <c r="Q38" s="54" t="s">
        <v>543</v>
      </c>
      <c r="R38" s="54" t="s">
        <v>544</v>
      </c>
      <c r="S38" s="257" t="s">
        <v>545</v>
      </c>
      <c r="T38" s="257" t="s">
        <v>546</v>
      </c>
      <c r="U38" s="257" t="s">
        <v>3397</v>
      </c>
      <c r="V38" s="257"/>
      <c r="W38" s="289"/>
      <c r="Y38" s="289"/>
      <c r="AA38" s="130">
        <f>IF(OR(J38="Fail",ISBLANK(J38)),INDEX('Issue Code Table'!C:C,MATCH(N:N,'Issue Code Table'!A:A,0)),IF(M38="Critical",6,IF(M38="Significant",5,IF(M38="Moderate",3,2))))</f>
        <v>4</v>
      </c>
    </row>
    <row r="39" spans="1:27" ht="242.25" x14ac:dyDescent="0.25">
      <c r="A39" s="257" t="s">
        <v>547</v>
      </c>
      <c r="B39" s="258" t="s">
        <v>522</v>
      </c>
      <c r="C39" s="259" t="s">
        <v>523</v>
      </c>
      <c r="D39" s="257" t="s">
        <v>219</v>
      </c>
      <c r="E39" s="257" t="s">
        <v>548</v>
      </c>
      <c r="F39" s="257" t="s">
        <v>549</v>
      </c>
      <c r="G39" s="257" t="s">
        <v>550</v>
      </c>
      <c r="H39" s="258" t="s">
        <v>551</v>
      </c>
      <c r="I39" s="54"/>
      <c r="J39" s="56"/>
      <c r="K39" s="55" t="s">
        <v>540</v>
      </c>
      <c r="L39" s="251"/>
      <c r="M39" s="252" t="s">
        <v>151</v>
      </c>
      <c r="N39" s="251" t="s">
        <v>541</v>
      </c>
      <c r="O39" s="202" t="s">
        <v>552</v>
      </c>
      <c r="P39" s="288"/>
      <c r="Q39" s="54" t="s">
        <v>543</v>
      </c>
      <c r="R39" s="54" t="s">
        <v>553</v>
      </c>
      <c r="S39" s="257" t="s">
        <v>545</v>
      </c>
      <c r="T39" s="257" t="s">
        <v>554</v>
      </c>
      <c r="U39" s="257" t="s">
        <v>3398</v>
      </c>
      <c r="V39" s="257"/>
      <c r="W39" s="289"/>
      <c r="Y39" s="289"/>
      <c r="AA39" s="130">
        <f>IF(OR(J39="Fail",ISBLANK(J39)),INDEX('Issue Code Table'!C:C,MATCH(N:N,'Issue Code Table'!A:A,0)),IF(M39="Critical",6,IF(M39="Significant",5,IF(M39="Moderate",3,2))))</f>
        <v>4</v>
      </c>
    </row>
    <row r="40" spans="1:27" ht="242.25" x14ac:dyDescent="0.25">
      <c r="A40" s="257" t="s">
        <v>555</v>
      </c>
      <c r="B40" s="258" t="s">
        <v>522</v>
      </c>
      <c r="C40" s="259" t="s">
        <v>523</v>
      </c>
      <c r="D40" s="257" t="s">
        <v>219</v>
      </c>
      <c r="E40" s="257" t="s">
        <v>556</v>
      </c>
      <c r="F40" s="257" t="s">
        <v>557</v>
      </c>
      <c r="G40" s="257" t="s">
        <v>558</v>
      </c>
      <c r="H40" s="258" t="s">
        <v>559</v>
      </c>
      <c r="I40" s="54"/>
      <c r="J40" s="56"/>
      <c r="K40" s="55" t="s">
        <v>540</v>
      </c>
      <c r="L40" s="251"/>
      <c r="M40" s="252" t="s">
        <v>151</v>
      </c>
      <c r="N40" s="251" t="s">
        <v>541</v>
      </c>
      <c r="O40" s="202" t="s">
        <v>552</v>
      </c>
      <c r="P40" s="288"/>
      <c r="Q40" s="54" t="s">
        <v>543</v>
      </c>
      <c r="R40" s="54" t="s">
        <v>560</v>
      </c>
      <c r="S40" s="257" t="s">
        <v>545</v>
      </c>
      <c r="T40" s="257" t="s">
        <v>561</v>
      </c>
      <c r="U40" s="257" t="s">
        <v>3399</v>
      </c>
      <c r="V40" s="257"/>
      <c r="W40" s="289"/>
      <c r="Y40" s="289"/>
      <c r="AA40" s="130">
        <f>IF(OR(J40="Fail",ISBLANK(J40)),INDEX('Issue Code Table'!C:C,MATCH(N:N,'Issue Code Table'!A:A,0)),IF(M40="Critical",6,IF(M40="Significant",5,IF(M40="Moderate",3,2))))</f>
        <v>4</v>
      </c>
    </row>
    <row r="41" spans="1:27" ht="102" x14ac:dyDescent="0.25">
      <c r="A41" s="257" t="s">
        <v>562</v>
      </c>
      <c r="B41" s="257" t="s">
        <v>322</v>
      </c>
      <c r="C41" s="260" t="s">
        <v>323</v>
      </c>
      <c r="D41" s="257" t="s">
        <v>219</v>
      </c>
      <c r="E41" s="257" t="s">
        <v>563</v>
      </c>
      <c r="F41" s="257" t="s">
        <v>564</v>
      </c>
      <c r="G41" s="257" t="s">
        <v>565</v>
      </c>
      <c r="H41" s="258" t="s">
        <v>566</v>
      </c>
      <c r="I41" s="54"/>
      <c r="J41" s="56"/>
      <c r="K41" s="54" t="s">
        <v>567</v>
      </c>
      <c r="L41" s="54"/>
      <c r="M41" s="55" t="s">
        <v>140</v>
      </c>
      <c r="N41" s="55" t="s">
        <v>329</v>
      </c>
      <c r="O41" s="202" t="s">
        <v>330</v>
      </c>
      <c r="P41" s="288"/>
      <c r="Q41" s="54" t="s">
        <v>543</v>
      </c>
      <c r="R41" s="54" t="s">
        <v>568</v>
      </c>
      <c r="S41" s="257" t="s">
        <v>569</v>
      </c>
      <c r="T41" s="257" t="s">
        <v>570</v>
      </c>
      <c r="U41" s="257" t="s">
        <v>3400</v>
      </c>
      <c r="V41" s="257" t="s">
        <v>3622</v>
      </c>
      <c r="W41" s="289"/>
      <c r="Y41" s="289"/>
      <c r="AA41" s="130">
        <f>IF(OR(J41="Fail",ISBLANK(J41)),INDEX('Issue Code Table'!C:C,MATCH(N:N,'Issue Code Table'!A:A,0)),IF(M41="Critical",6,IF(M41="Significant",5,IF(M41="Moderate",3,2))))</f>
        <v>5</v>
      </c>
    </row>
    <row r="42" spans="1:27" ht="102" x14ac:dyDescent="0.25">
      <c r="A42" s="257" t="s">
        <v>571</v>
      </c>
      <c r="B42" s="257" t="s">
        <v>322</v>
      </c>
      <c r="C42" s="260" t="s">
        <v>323</v>
      </c>
      <c r="D42" s="257" t="s">
        <v>219</v>
      </c>
      <c r="E42" s="257" t="s">
        <v>572</v>
      </c>
      <c r="F42" s="257" t="s">
        <v>573</v>
      </c>
      <c r="G42" s="257" t="s">
        <v>574</v>
      </c>
      <c r="H42" s="258" t="s">
        <v>575</v>
      </c>
      <c r="I42" s="54"/>
      <c r="J42" s="56"/>
      <c r="K42" s="54" t="s">
        <v>576</v>
      </c>
      <c r="L42" s="54"/>
      <c r="M42" s="55" t="s">
        <v>140</v>
      </c>
      <c r="N42" s="55" t="s">
        <v>329</v>
      </c>
      <c r="O42" s="202" t="s">
        <v>330</v>
      </c>
      <c r="P42" s="288"/>
      <c r="Q42" s="54" t="s">
        <v>543</v>
      </c>
      <c r="R42" s="54" t="s">
        <v>577</v>
      </c>
      <c r="S42" s="257" t="s">
        <v>578</v>
      </c>
      <c r="T42" s="257" t="s">
        <v>579</v>
      </c>
      <c r="U42" s="257" t="s">
        <v>3401</v>
      </c>
      <c r="V42" s="257" t="s">
        <v>3622</v>
      </c>
      <c r="W42" s="289"/>
      <c r="Y42" s="289"/>
      <c r="AA42" s="130">
        <f>IF(OR(J42="Fail",ISBLANK(J42)),INDEX('Issue Code Table'!C:C,MATCH(N:N,'Issue Code Table'!A:A,0)),IF(M42="Critical",6,IF(M42="Significant",5,IF(M42="Moderate",3,2))))</f>
        <v>5</v>
      </c>
    </row>
    <row r="43" spans="1:27" ht="102" x14ac:dyDescent="0.25">
      <c r="A43" s="257" t="s">
        <v>580</v>
      </c>
      <c r="B43" s="257" t="s">
        <v>322</v>
      </c>
      <c r="C43" s="260" t="s">
        <v>323</v>
      </c>
      <c r="D43" s="257" t="s">
        <v>219</v>
      </c>
      <c r="E43" s="257" t="s">
        <v>581</v>
      </c>
      <c r="F43" s="257" t="s">
        <v>582</v>
      </c>
      <c r="G43" s="257" t="s">
        <v>583</v>
      </c>
      <c r="H43" s="258" t="s">
        <v>584</v>
      </c>
      <c r="I43" s="54"/>
      <c r="J43" s="56"/>
      <c r="K43" s="54" t="s">
        <v>585</v>
      </c>
      <c r="L43" s="54"/>
      <c r="M43" s="55" t="s">
        <v>140</v>
      </c>
      <c r="N43" s="55" t="s">
        <v>329</v>
      </c>
      <c r="O43" s="202" t="s">
        <v>330</v>
      </c>
      <c r="P43" s="288"/>
      <c r="Q43" s="54" t="s">
        <v>543</v>
      </c>
      <c r="R43" s="54" t="s">
        <v>586</v>
      </c>
      <c r="S43" s="257" t="s">
        <v>587</v>
      </c>
      <c r="T43" s="257" t="s">
        <v>588</v>
      </c>
      <c r="U43" s="257" t="s">
        <v>3402</v>
      </c>
      <c r="V43" s="257" t="s">
        <v>3622</v>
      </c>
      <c r="W43" s="289"/>
      <c r="Y43" s="289"/>
      <c r="AA43" s="130">
        <f>IF(OR(J43="Fail",ISBLANK(J43)),INDEX('Issue Code Table'!C:C,MATCH(N:N,'Issue Code Table'!A:A,0)),IF(M43="Critical",6,IF(M43="Significant",5,IF(M43="Moderate",3,2))))</f>
        <v>5</v>
      </c>
    </row>
    <row r="44" spans="1:27" ht="114.75" x14ac:dyDescent="0.25">
      <c r="A44" s="257" t="s">
        <v>589</v>
      </c>
      <c r="B44" s="257" t="s">
        <v>180</v>
      </c>
      <c r="C44" s="259" t="s">
        <v>181</v>
      </c>
      <c r="D44" s="257" t="s">
        <v>219</v>
      </c>
      <c r="E44" s="257" t="s">
        <v>590</v>
      </c>
      <c r="F44" s="257" t="s">
        <v>591</v>
      </c>
      <c r="G44" s="257" t="s">
        <v>592</v>
      </c>
      <c r="H44" s="257" t="s">
        <v>593</v>
      </c>
      <c r="I44" s="245"/>
      <c r="J44" s="56"/>
      <c r="K44" s="54" t="s">
        <v>594</v>
      </c>
      <c r="L44" s="245"/>
      <c r="M44" s="54" t="s">
        <v>140</v>
      </c>
      <c r="N44" s="54" t="s">
        <v>225</v>
      </c>
      <c r="O44" s="202" t="s">
        <v>226</v>
      </c>
      <c r="P44" s="288"/>
      <c r="Q44" s="54" t="s">
        <v>595</v>
      </c>
      <c r="R44" s="54" t="s">
        <v>596</v>
      </c>
      <c r="S44" s="257" t="s">
        <v>597</v>
      </c>
      <c r="T44" s="257" t="s">
        <v>598</v>
      </c>
      <c r="U44" s="257" t="s">
        <v>3590</v>
      </c>
      <c r="V44" s="296" t="s">
        <v>3591</v>
      </c>
      <c r="W44" s="289"/>
      <c r="Y44" s="289"/>
      <c r="AA44" s="130">
        <f>IF(OR(J44="Fail",ISBLANK(J44)),INDEX('Issue Code Table'!C:C,MATCH(N:N,'Issue Code Table'!A:A,0)),IF(M44="Critical",6,IF(M44="Significant",5,IF(M44="Moderate",3,2))))</f>
        <v>5</v>
      </c>
    </row>
    <row r="45" spans="1:27" ht="114.75" x14ac:dyDescent="0.25">
      <c r="A45" s="257" t="s">
        <v>599</v>
      </c>
      <c r="B45" s="257" t="s">
        <v>180</v>
      </c>
      <c r="C45" s="259" t="s">
        <v>181</v>
      </c>
      <c r="D45" s="257" t="s">
        <v>219</v>
      </c>
      <c r="E45" s="257" t="s">
        <v>600</v>
      </c>
      <c r="F45" s="257" t="s">
        <v>601</v>
      </c>
      <c r="G45" s="257" t="s">
        <v>602</v>
      </c>
      <c r="H45" s="257" t="s">
        <v>603</v>
      </c>
      <c r="I45" s="54"/>
      <c r="J45" s="56"/>
      <c r="K45" s="54" t="s">
        <v>604</v>
      </c>
      <c r="L45" s="54"/>
      <c r="M45" s="54" t="s">
        <v>140</v>
      </c>
      <c r="N45" s="54" t="s">
        <v>225</v>
      </c>
      <c r="O45" s="202" t="s">
        <v>226</v>
      </c>
      <c r="P45" s="288"/>
      <c r="Q45" s="54" t="s">
        <v>595</v>
      </c>
      <c r="R45" s="54" t="s">
        <v>605</v>
      </c>
      <c r="S45" s="257" t="s">
        <v>597</v>
      </c>
      <c r="T45" s="257" t="s">
        <v>606</v>
      </c>
      <c r="U45" s="257" t="s">
        <v>3592</v>
      </c>
      <c r="V45" s="296" t="s">
        <v>3593</v>
      </c>
      <c r="W45" s="289"/>
      <c r="Y45" s="289"/>
      <c r="AA45" s="130">
        <f>IF(OR(J45="Fail",ISBLANK(J45)),INDEX('Issue Code Table'!C:C,MATCH(N:N,'Issue Code Table'!A:A,0)),IF(M45="Critical",6,IF(M45="Significant",5,IF(M45="Moderate",3,2))))</f>
        <v>5</v>
      </c>
    </row>
    <row r="46" spans="1:27" ht="114.75" x14ac:dyDescent="0.25">
      <c r="A46" s="257" t="s">
        <v>607</v>
      </c>
      <c r="B46" s="257" t="s">
        <v>180</v>
      </c>
      <c r="C46" s="259" t="s">
        <v>181</v>
      </c>
      <c r="D46" s="257" t="s">
        <v>219</v>
      </c>
      <c r="E46" s="257" t="s">
        <v>608</v>
      </c>
      <c r="F46" s="257" t="s">
        <v>609</v>
      </c>
      <c r="G46" s="257" t="s">
        <v>610</v>
      </c>
      <c r="H46" s="257" t="s">
        <v>611</v>
      </c>
      <c r="I46" s="54"/>
      <c r="J46" s="56"/>
      <c r="K46" s="54" t="s">
        <v>612</v>
      </c>
      <c r="L46" s="54"/>
      <c r="M46" s="54" t="s">
        <v>140</v>
      </c>
      <c r="N46" s="54" t="s">
        <v>225</v>
      </c>
      <c r="O46" s="202" t="s">
        <v>226</v>
      </c>
      <c r="P46" s="288"/>
      <c r="Q46" s="54" t="s">
        <v>595</v>
      </c>
      <c r="R46" s="54" t="s">
        <v>613</v>
      </c>
      <c r="S46" s="257" t="s">
        <v>597</v>
      </c>
      <c r="T46" s="257" t="s">
        <v>614</v>
      </c>
      <c r="U46" s="257" t="s">
        <v>3594</v>
      </c>
      <c r="V46" s="296" t="s">
        <v>3595</v>
      </c>
      <c r="W46" s="289"/>
      <c r="Y46" s="289"/>
      <c r="AA46" s="130">
        <f>IF(OR(J46="Fail",ISBLANK(J46)),INDEX('Issue Code Table'!C:C,MATCH(N:N,'Issue Code Table'!A:A,0)),IF(M46="Critical",6,IF(M46="Significant",5,IF(M46="Moderate",3,2))))</f>
        <v>5</v>
      </c>
    </row>
    <row r="47" spans="1:27" ht="114.75" x14ac:dyDescent="0.25">
      <c r="A47" s="257" t="s">
        <v>615</v>
      </c>
      <c r="B47" s="258" t="s">
        <v>180</v>
      </c>
      <c r="C47" s="259" t="s">
        <v>181</v>
      </c>
      <c r="D47" s="257" t="s">
        <v>219</v>
      </c>
      <c r="E47" s="257" t="s">
        <v>616</v>
      </c>
      <c r="F47" s="257" t="s">
        <v>617</v>
      </c>
      <c r="G47" s="257" t="s">
        <v>618</v>
      </c>
      <c r="H47" s="257" t="s">
        <v>619</v>
      </c>
      <c r="I47" s="54"/>
      <c r="J47" s="56"/>
      <c r="K47" s="54" t="s">
        <v>620</v>
      </c>
      <c r="L47" s="54"/>
      <c r="M47" s="54" t="s">
        <v>140</v>
      </c>
      <c r="N47" s="54" t="s">
        <v>225</v>
      </c>
      <c r="O47" s="202" t="s">
        <v>226</v>
      </c>
      <c r="P47" s="288"/>
      <c r="Q47" s="54" t="s">
        <v>595</v>
      </c>
      <c r="R47" s="54" t="s">
        <v>621</v>
      </c>
      <c r="S47" s="257" t="s">
        <v>597</v>
      </c>
      <c r="T47" s="257" t="s">
        <v>622</v>
      </c>
      <c r="U47" s="257" t="s">
        <v>3623</v>
      </c>
      <c r="V47" s="296" t="s">
        <v>3596</v>
      </c>
      <c r="W47" s="289"/>
      <c r="Y47" s="289"/>
      <c r="AA47" s="130">
        <f>IF(OR(J47="Fail",ISBLANK(J47)),INDEX('Issue Code Table'!C:C,MATCH(N:N,'Issue Code Table'!A:A,0)),IF(M47="Critical",6,IF(M47="Significant",5,IF(M47="Moderate",3,2))))</f>
        <v>5</v>
      </c>
    </row>
    <row r="48" spans="1:27" ht="102" x14ac:dyDescent="0.25">
      <c r="A48" s="257" t="s">
        <v>623</v>
      </c>
      <c r="B48" s="257" t="s">
        <v>180</v>
      </c>
      <c r="C48" s="259" t="s">
        <v>181</v>
      </c>
      <c r="D48" s="257" t="s">
        <v>219</v>
      </c>
      <c r="E48" s="257" t="s">
        <v>624</v>
      </c>
      <c r="F48" s="257" t="s">
        <v>625</v>
      </c>
      <c r="G48" s="257" t="s">
        <v>626</v>
      </c>
      <c r="H48" s="257" t="s">
        <v>627</v>
      </c>
      <c r="I48" s="54"/>
      <c r="J48" s="56"/>
      <c r="K48" s="54" t="s">
        <v>628</v>
      </c>
      <c r="L48" s="54"/>
      <c r="M48" s="54" t="s">
        <v>140</v>
      </c>
      <c r="N48" s="54" t="s">
        <v>225</v>
      </c>
      <c r="O48" s="202" t="s">
        <v>226</v>
      </c>
      <c r="P48" s="288"/>
      <c r="Q48" s="54" t="s">
        <v>595</v>
      </c>
      <c r="R48" s="54" t="s">
        <v>629</v>
      </c>
      <c r="S48" s="257" t="s">
        <v>597</v>
      </c>
      <c r="T48" s="257" t="s">
        <v>630</v>
      </c>
      <c r="U48" s="257" t="s">
        <v>3624</v>
      </c>
      <c r="V48" s="296" t="s">
        <v>3597</v>
      </c>
      <c r="W48" s="289"/>
      <c r="Y48" s="289"/>
      <c r="AA48" s="130">
        <f>IF(OR(J48="Fail",ISBLANK(J48)),INDEX('Issue Code Table'!C:C,MATCH(N:N,'Issue Code Table'!A:A,0)),IF(M48="Critical",6,IF(M48="Significant",5,IF(M48="Moderate",3,2))))</f>
        <v>5</v>
      </c>
    </row>
    <row r="49" spans="1:27" ht="127.5" x14ac:dyDescent="0.25">
      <c r="A49" s="257" t="s">
        <v>631</v>
      </c>
      <c r="B49" s="258" t="s">
        <v>180</v>
      </c>
      <c r="C49" s="259" t="s">
        <v>181</v>
      </c>
      <c r="D49" s="257" t="s">
        <v>219</v>
      </c>
      <c r="E49" s="257" t="s">
        <v>632</v>
      </c>
      <c r="F49" s="257" t="s">
        <v>633</v>
      </c>
      <c r="G49" s="257" t="s">
        <v>634</v>
      </c>
      <c r="H49" s="257" t="s">
        <v>635</v>
      </c>
      <c r="I49" s="54"/>
      <c r="J49" s="56"/>
      <c r="K49" s="54" t="s">
        <v>636</v>
      </c>
      <c r="L49" s="54"/>
      <c r="M49" s="54" t="s">
        <v>140</v>
      </c>
      <c r="N49" s="54" t="s">
        <v>225</v>
      </c>
      <c r="O49" s="202" t="s">
        <v>226</v>
      </c>
      <c r="P49" s="288"/>
      <c r="Q49" s="54" t="s">
        <v>595</v>
      </c>
      <c r="R49" s="54" t="s">
        <v>637</v>
      </c>
      <c r="S49" s="257" t="s">
        <v>638</v>
      </c>
      <c r="T49" s="257" t="s">
        <v>639</v>
      </c>
      <c r="U49" s="257" t="s">
        <v>3625</v>
      </c>
      <c r="V49" s="296" t="s">
        <v>3669</v>
      </c>
      <c r="W49" s="289"/>
      <c r="Y49" s="289"/>
      <c r="AA49" s="130">
        <f>IF(OR(J49="Fail",ISBLANK(J49)),INDEX('Issue Code Table'!C:C,MATCH(N:N,'Issue Code Table'!A:A,0)),IF(M49="Critical",6,IF(M49="Significant",5,IF(M49="Moderate",3,2))))</f>
        <v>5</v>
      </c>
    </row>
    <row r="50" spans="1:27" ht="89.25" x14ac:dyDescent="0.25">
      <c r="A50" s="257" t="s">
        <v>640</v>
      </c>
      <c r="B50" s="257" t="s">
        <v>180</v>
      </c>
      <c r="C50" s="259" t="s">
        <v>181</v>
      </c>
      <c r="D50" s="257" t="s">
        <v>219</v>
      </c>
      <c r="E50" s="257" t="s">
        <v>641</v>
      </c>
      <c r="F50" s="257" t="s">
        <v>642</v>
      </c>
      <c r="G50" s="257" t="s">
        <v>643</v>
      </c>
      <c r="H50" s="257" t="s">
        <v>644</v>
      </c>
      <c r="I50" s="54"/>
      <c r="J50" s="56"/>
      <c r="K50" s="54" t="s">
        <v>645</v>
      </c>
      <c r="L50" s="54"/>
      <c r="M50" s="54" t="s">
        <v>140</v>
      </c>
      <c r="N50" s="54" t="s">
        <v>225</v>
      </c>
      <c r="O50" s="202" t="s">
        <v>226</v>
      </c>
      <c r="P50" s="288"/>
      <c r="Q50" s="54" t="s">
        <v>595</v>
      </c>
      <c r="R50" s="54" t="s">
        <v>646</v>
      </c>
      <c r="S50" s="257" t="s">
        <v>647</v>
      </c>
      <c r="T50" s="257" t="s">
        <v>648</v>
      </c>
      <c r="U50" s="257" t="s">
        <v>3601</v>
      </c>
      <c r="V50" s="296" t="s">
        <v>3626</v>
      </c>
      <c r="W50" s="289"/>
      <c r="Y50" s="289"/>
      <c r="AA50" s="130">
        <f>IF(OR(J50="Fail",ISBLANK(J50)),INDEX('Issue Code Table'!C:C,MATCH(N:N,'Issue Code Table'!A:A,0)),IF(M50="Critical",6,IF(M50="Significant",5,IF(M50="Moderate",3,2))))</f>
        <v>5</v>
      </c>
    </row>
    <row r="51" spans="1:27" ht="89.25" x14ac:dyDescent="0.25">
      <c r="A51" s="257" t="s">
        <v>649</v>
      </c>
      <c r="B51" s="258" t="s">
        <v>180</v>
      </c>
      <c r="C51" s="259" t="s">
        <v>181</v>
      </c>
      <c r="D51" s="257" t="s">
        <v>219</v>
      </c>
      <c r="E51" s="257" t="s">
        <v>650</v>
      </c>
      <c r="F51" s="257" t="s">
        <v>651</v>
      </c>
      <c r="G51" s="257" t="s">
        <v>652</v>
      </c>
      <c r="H51" s="257" t="s">
        <v>653</v>
      </c>
      <c r="I51" s="54"/>
      <c r="J51" s="56"/>
      <c r="K51" s="54" t="s">
        <v>654</v>
      </c>
      <c r="L51" s="54"/>
      <c r="M51" s="54" t="s">
        <v>140</v>
      </c>
      <c r="N51" s="54" t="s">
        <v>225</v>
      </c>
      <c r="O51" s="202" t="s">
        <v>226</v>
      </c>
      <c r="P51" s="288"/>
      <c r="Q51" s="54" t="s">
        <v>595</v>
      </c>
      <c r="R51" s="54" t="s">
        <v>655</v>
      </c>
      <c r="S51" s="257" t="s">
        <v>656</v>
      </c>
      <c r="T51" s="257" t="s">
        <v>657</v>
      </c>
      <c r="U51" s="257" t="s">
        <v>3602</v>
      </c>
      <c r="V51" s="296" t="s">
        <v>3603</v>
      </c>
      <c r="W51" s="289"/>
      <c r="Y51" s="289"/>
      <c r="AA51" s="130">
        <f>IF(OR(J51="Fail",ISBLANK(J51)),INDEX('Issue Code Table'!C:C,MATCH(N:N,'Issue Code Table'!A:A,0)),IF(M51="Critical",6,IF(M51="Significant",5,IF(M51="Moderate",3,2))))</f>
        <v>5</v>
      </c>
    </row>
    <row r="52" spans="1:27" ht="102" x14ac:dyDescent="0.25">
      <c r="A52" s="257" t="s">
        <v>658</v>
      </c>
      <c r="B52" s="258" t="s">
        <v>180</v>
      </c>
      <c r="C52" s="259" t="s">
        <v>181</v>
      </c>
      <c r="D52" s="257" t="s">
        <v>219</v>
      </c>
      <c r="E52" s="257" t="s">
        <v>3598</v>
      </c>
      <c r="F52" s="257" t="s">
        <v>659</v>
      </c>
      <c r="G52" s="257" t="s">
        <v>660</v>
      </c>
      <c r="H52" s="257" t="s">
        <v>661</v>
      </c>
      <c r="I52" s="54"/>
      <c r="J52" s="56"/>
      <c r="K52" s="54" t="s">
        <v>662</v>
      </c>
      <c r="L52" s="54"/>
      <c r="M52" s="54" t="s">
        <v>140</v>
      </c>
      <c r="N52" s="54" t="s">
        <v>225</v>
      </c>
      <c r="O52" s="202" t="s">
        <v>226</v>
      </c>
      <c r="P52" s="288"/>
      <c r="Q52" s="54" t="s">
        <v>595</v>
      </c>
      <c r="R52" s="54" t="s">
        <v>663</v>
      </c>
      <c r="S52" s="257" t="s">
        <v>664</v>
      </c>
      <c r="T52" s="257" t="s">
        <v>665</v>
      </c>
      <c r="U52" s="257" t="s">
        <v>3599</v>
      </c>
      <c r="V52" s="296" t="s">
        <v>3600</v>
      </c>
      <c r="W52" s="289"/>
      <c r="Y52" s="289"/>
      <c r="AA52" s="130">
        <f>IF(OR(J52="Fail",ISBLANK(J52)),INDEX('Issue Code Table'!C:C,MATCH(N:N,'Issue Code Table'!A:A,0)),IF(M52="Critical",6,IF(M52="Significant",5,IF(M52="Moderate",3,2))))</f>
        <v>5</v>
      </c>
    </row>
    <row r="53" spans="1:27" ht="89.25" x14ac:dyDescent="0.25">
      <c r="A53" s="257" t="s">
        <v>666</v>
      </c>
      <c r="B53" s="257" t="s">
        <v>180</v>
      </c>
      <c r="C53" s="259" t="s">
        <v>181</v>
      </c>
      <c r="D53" s="257" t="s">
        <v>219</v>
      </c>
      <c r="E53" s="257" t="s">
        <v>667</v>
      </c>
      <c r="F53" s="257" t="s">
        <v>668</v>
      </c>
      <c r="G53" s="257" t="s">
        <v>669</v>
      </c>
      <c r="H53" s="257" t="s">
        <v>670</v>
      </c>
      <c r="I53" s="54"/>
      <c r="J53" s="56"/>
      <c r="K53" s="54" t="s">
        <v>671</v>
      </c>
      <c r="L53" s="54"/>
      <c r="M53" s="54" t="s">
        <v>140</v>
      </c>
      <c r="N53" s="54" t="s">
        <v>225</v>
      </c>
      <c r="O53" s="202" t="s">
        <v>226</v>
      </c>
      <c r="P53" s="288"/>
      <c r="Q53" s="54" t="s">
        <v>595</v>
      </c>
      <c r="R53" s="54" t="s">
        <v>672</v>
      </c>
      <c r="S53" s="257" t="s">
        <v>673</v>
      </c>
      <c r="T53" s="257" t="s">
        <v>674</v>
      </c>
      <c r="U53" s="257" t="s">
        <v>3627</v>
      </c>
      <c r="V53" s="296" t="s">
        <v>3604</v>
      </c>
      <c r="W53" s="289"/>
      <c r="Y53" s="289"/>
      <c r="AA53" s="130">
        <f>IF(OR(J53="Fail",ISBLANK(J53)),INDEX('Issue Code Table'!C:C,MATCH(N:N,'Issue Code Table'!A:A,0)),IF(M53="Critical",6,IF(M53="Significant",5,IF(M53="Moderate",3,2))))</f>
        <v>5</v>
      </c>
    </row>
    <row r="54" spans="1:27" ht="102" x14ac:dyDescent="0.25">
      <c r="A54" s="257" t="s">
        <v>675</v>
      </c>
      <c r="B54" s="257" t="s">
        <v>180</v>
      </c>
      <c r="C54" s="259" t="s">
        <v>181</v>
      </c>
      <c r="D54" s="257" t="s">
        <v>219</v>
      </c>
      <c r="E54" s="257" t="s">
        <v>676</v>
      </c>
      <c r="F54" s="257" t="s">
        <v>677</v>
      </c>
      <c r="G54" s="257" t="s">
        <v>678</v>
      </c>
      <c r="H54" s="257" t="s">
        <v>679</v>
      </c>
      <c r="I54" s="54"/>
      <c r="J54" s="56"/>
      <c r="K54" s="54" t="s">
        <v>680</v>
      </c>
      <c r="L54" s="54"/>
      <c r="M54" s="54" t="s">
        <v>140</v>
      </c>
      <c r="N54" s="54" t="s">
        <v>225</v>
      </c>
      <c r="O54" s="202" t="s">
        <v>226</v>
      </c>
      <c r="P54" s="288"/>
      <c r="Q54" s="54" t="s">
        <v>595</v>
      </c>
      <c r="R54" s="54" t="s">
        <v>681</v>
      </c>
      <c r="S54" s="257" t="s">
        <v>682</v>
      </c>
      <c r="T54" s="257" t="s">
        <v>683</v>
      </c>
      <c r="U54" s="257" t="s">
        <v>3405</v>
      </c>
      <c r="V54" s="257" t="s">
        <v>3406</v>
      </c>
      <c r="W54" s="289"/>
      <c r="Y54" s="289"/>
      <c r="AA54" s="130">
        <f>IF(OR(J54="Fail",ISBLANK(J54)),INDEX('Issue Code Table'!C:C,MATCH(N:N,'Issue Code Table'!A:A,0)),IF(M54="Critical",6,IF(M54="Significant",5,IF(M54="Moderate",3,2))))</f>
        <v>5</v>
      </c>
    </row>
    <row r="55" spans="1:27" ht="89.25" x14ac:dyDescent="0.25">
      <c r="A55" s="257" t="s">
        <v>684</v>
      </c>
      <c r="B55" s="258" t="s">
        <v>180</v>
      </c>
      <c r="C55" s="259" t="s">
        <v>181</v>
      </c>
      <c r="D55" s="257" t="s">
        <v>219</v>
      </c>
      <c r="E55" s="257" t="s">
        <v>685</v>
      </c>
      <c r="F55" s="257" t="s">
        <v>686</v>
      </c>
      <c r="G55" s="257" t="s">
        <v>687</v>
      </c>
      <c r="H55" s="257" t="s">
        <v>688</v>
      </c>
      <c r="I55" s="54"/>
      <c r="J55" s="56"/>
      <c r="K55" s="54" t="s">
        <v>689</v>
      </c>
      <c r="L55" s="54"/>
      <c r="M55" s="54" t="s">
        <v>140</v>
      </c>
      <c r="N55" s="54" t="s">
        <v>185</v>
      </c>
      <c r="O55" s="202" t="s">
        <v>186</v>
      </c>
      <c r="P55" s="288"/>
      <c r="Q55" s="54" t="s">
        <v>690</v>
      </c>
      <c r="R55" s="54" t="s">
        <v>691</v>
      </c>
      <c r="S55" s="257" t="s">
        <v>692</v>
      </c>
      <c r="T55" s="257" t="s">
        <v>693</v>
      </c>
      <c r="U55" s="257" t="s">
        <v>3403</v>
      </c>
      <c r="V55" s="257" t="s">
        <v>3404</v>
      </c>
      <c r="W55" s="289"/>
      <c r="Y55" s="289"/>
      <c r="AA55" s="130">
        <f>IF(OR(J55="Fail",ISBLANK(J55)),INDEX('Issue Code Table'!C:C,MATCH(N:N,'Issue Code Table'!A:A,0)),IF(M55="Critical",6,IF(M55="Significant",5,IF(M55="Moderate",3,2))))</f>
        <v>5</v>
      </c>
    </row>
    <row r="56" spans="1:27" ht="140.25" x14ac:dyDescent="0.25">
      <c r="A56" s="257" t="s">
        <v>694</v>
      </c>
      <c r="B56" s="258" t="s">
        <v>180</v>
      </c>
      <c r="C56" s="259" t="s">
        <v>181</v>
      </c>
      <c r="D56" s="257" t="s">
        <v>219</v>
      </c>
      <c r="E56" s="257" t="s">
        <v>695</v>
      </c>
      <c r="F56" s="257" t="s">
        <v>696</v>
      </c>
      <c r="G56" s="257" t="s">
        <v>697</v>
      </c>
      <c r="H56" s="257" t="s">
        <v>698</v>
      </c>
      <c r="I56" s="54"/>
      <c r="J56" s="56"/>
      <c r="K56" s="54" t="s">
        <v>699</v>
      </c>
      <c r="L56" s="54"/>
      <c r="M56" s="54" t="s">
        <v>140</v>
      </c>
      <c r="N56" s="54" t="s">
        <v>225</v>
      </c>
      <c r="O56" s="202" t="s">
        <v>226</v>
      </c>
      <c r="P56" s="288"/>
      <c r="Q56" s="54" t="s">
        <v>690</v>
      </c>
      <c r="R56" s="54" t="s">
        <v>700</v>
      </c>
      <c r="S56" s="257" t="s">
        <v>701</v>
      </c>
      <c r="T56" s="257" t="s">
        <v>702</v>
      </c>
      <c r="U56" s="257" t="s">
        <v>3408</v>
      </c>
      <c r="V56" s="257" t="s">
        <v>3409</v>
      </c>
      <c r="W56" s="289"/>
      <c r="Y56" s="289"/>
      <c r="AA56" s="130">
        <f>IF(OR(J56="Fail",ISBLANK(J56)),INDEX('Issue Code Table'!C:C,MATCH(N:N,'Issue Code Table'!A:A,0)),IF(M56="Critical",6,IF(M56="Significant",5,IF(M56="Moderate",3,2))))</f>
        <v>5</v>
      </c>
    </row>
    <row r="57" spans="1:27" ht="89.25" x14ac:dyDescent="0.25">
      <c r="A57" s="257" t="s">
        <v>703</v>
      </c>
      <c r="B57" s="258" t="s">
        <v>180</v>
      </c>
      <c r="C57" s="259" t="s">
        <v>181</v>
      </c>
      <c r="D57" s="257" t="s">
        <v>219</v>
      </c>
      <c r="E57" s="257" t="s">
        <v>3413</v>
      </c>
      <c r="F57" s="257" t="s">
        <v>704</v>
      </c>
      <c r="G57" s="257" t="s">
        <v>705</v>
      </c>
      <c r="H57" s="257" t="s">
        <v>706</v>
      </c>
      <c r="I57" s="54"/>
      <c r="J57" s="56"/>
      <c r="K57" s="54" t="s">
        <v>707</v>
      </c>
      <c r="L57" s="54"/>
      <c r="M57" s="54" t="s">
        <v>140</v>
      </c>
      <c r="N57" s="54" t="s">
        <v>225</v>
      </c>
      <c r="O57" s="202" t="s">
        <v>226</v>
      </c>
      <c r="P57" s="288"/>
      <c r="Q57" s="54" t="s">
        <v>690</v>
      </c>
      <c r="R57" s="54" t="s">
        <v>708</v>
      </c>
      <c r="S57" s="257" t="s">
        <v>709</v>
      </c>
      <c r="T57" s="257" t="s">
        <v>710</v>
      </c>
      <c r="U57" s="257" t="s">
        <v>3410</v>
      </c>
      <c r="V57" s="257" t="s">
        <v>3411</v>
      </c>
      <c r="W57" s="289"/>
      <c r="Y57" s="289"/>
      <c r="AA57" s="130">
        <f>IF(OR(J57="Fail",ISBLANK(J57)),INDEX('Issue Code Table'!C:C,MATCH(N:N,'Issue Code Table'!A:A,0)),IF(M57="Critical",6,IF(M57="Significant",5,IF(M57="Moderate",3,2))))</f>
        <v>5</v>
      </c>
    </row>
    <row r="58" spans="1:27" ht="102" x14ac:dyDescent="0.25">
      <c r="A58" s="257" t="s">
        <v>711</v>
      </c>
      <c r="B58" s="258" t="s">
        <v>180</v>
      </c>
      <c r="C58" s="259" t="s">
        <v>181</v>
      </c>
      <c r="D58" s="257" t="s">
        <v>219</v>
      </c>
      <c r="E58" s="257" t="s">
        <v>3412</v>
      </c>
      <c r="F58" s="257" t="s">
        <v>712</v>
      </c>
      <c r="G58" s="257" t="s">
        <v>713</v>
      </c>
      <c r="H58" s="257" t="s">
        <v>714</v>
      </c>
      <c r="I58" s="54"/>
      <c r="J58" s="56"/>
      <c r="K58" s="72" t="s">
        <v>715</v>
      </c>
      <c r="L58" s="54"/>
      <c r="M58" s="54" t="s">
        <v>140</v>
      </c>
      <c r="N58" s="54" t="s">
        <v>225</v>
      </c>
      <c r="O58" s="202" t="s">
        <v>226</v>
      </c>
      <c r="P58" s="288"/>
      <c r="Q58" s="54" t="s">
        <v>690</v>
      </c>
      <c r="R58" s="54" t="s">
        <v>716</v>
      </c>
      <c r="S58" s="257" t="s">
        <v>717</v>
      </c>
      <c r="T58" s="257" t="s">
        <v>718</v>
      </c>
      <c r="U58" s="257" t="s">
        <v>3414</v>
      </c>
      <c r="V58" s="257" t="s">
        <v>3415</v>
      </c>
      <c r="W58" s="289"/>
      <c r="Y58" s="289"/>
      <c r="AA58" s="130">
        <f>IF(OR(J58="Fail",ISBLANK(J58)),INDEX('Issue Code Table'!C:C,MATCH(N:N,'Issue Code Table'!A:A,0)),IF(M58="Critical",6,IF(M58="Significant",5,IF(M58="Moderate",3,2))))</f>
        <v>5</v>
      </c>
    </row>
    <row r="59" spans="1:27" ht="89.25" x14ac:dyDescent="0.25">
      <c r="A59" s="257" t="s">
        <v>719</v>
      </c>
      <c r="B59" s="258" t="s">
        <v>180</v>
      </c>
      <c r="C59" s="259" t="s">
        <v>181</v>
      </c>
      <c r="D59" s="257" t="s">
        <v>219</v>
      </c>
      <c r="E59" s="257" t="s">
        <v>3416</v>
      </c>
      <c r="F59" s="257" t="s">
        <v>720</v>
      </c>
      <c r="G59" s="257" t="s">
        <v>721</v>
      </c>
      <c r="H59" s="257" t="s">
        <v>722</v>
      </c>
      <c r="I59" s="54"/>
      <c r="J59" s="56"/>
      <c r="K59" s="72" t="s">
        <v>723</v>
      </c>
      <c r="L59" s="72"/>
      <c r="M59" s="54" t="s">
        <v>140</v>
      </c>
      <c r="N59" s="54" t="s">
        <v>225</v>
      </c>
      <c r="O59" s="202" t="s">
        <v>226</v>
      </c>
      <c r="P59" s="288"/>
      <c r="Q59" s="54" t="s">
        <v>690</v>
      </c>
      <c r="R59" s="54" t="s">
        <v>724</v>
      </c>
      <c r="S59" s="257" t="s">
        <v>725</v>
      </c>
      <c r="T59" s="257" t="s">
        <v>726</v>
      </c>
      <c r="U59" s="257" t="s">
        <v>3417</v>
      </c>
      <c r="V59" s="257" t="s">
        <v>3418</v>
      </c>
      <c r="W59" s="289"/>
      <c r="Y59" s="289"/>
      <c r="AA59" s="130">
        <f>IF(OR(J59="Fail",ISBLANK(J59)),INDEX('Issue Code Table'!C:C,MATCH(N:N,'Issue Code Table'!A:A,0)),IF(M59="Critical",6,IF(M59="Significant",5,IF(M59="Moderate",3,2))))</f>
        <v>5</v>
      </c>
    </row>
    <row r="60" spans="1:27" ht="191.25" x14ac:dyDescent="0.25">
      <c r="A60" s="257" t="s">
        <v>727</v>
      </c>
      <c r="B60" s="258" t="s">
        <v>180</v>
      </c>
      <c r="C60" s="259" t="s">
        <v>181</v>
      </c>
      <c r="D60" s="257" t="s">
        <v>219</v>
      </c>
      <c r="E60" s="257" t="s">
        <v>728</v>
      </c>
      <c r="F60" s="257" t="s">
        <v>729</v>
      </c>
      <c r="G60" s="257" t="s">
        <v>730</v>
      </c>
      <c r="H60" s="257" t="s">
        <v>731</v>
      </c>
      <c r="I60" s="54"/>
      <c r="J60" s="56"/>
      <c r="K60" s="72" t="s">
        <v>732</v>
      </c>
      <c r="L60" s="72"/>
      <c r="M60" s="72" t="s">
        <v>140</v>
      </c>
      <c r="N60" s="72" t="s">
        <v>225</v>
      </c>
      <c r="O60" s="202" t="s">
        <v>226</v>
      </c>
      <c r="P60" s="288"/>
      <c r="Q60" s="54" t="s">
        <v>690</v>
      </c>
      <c r="R60" s="54" t="s">
        <v>733</v>
      </c>
      <c r="S60" s="257" t="s">
        <v>734</v>
      </c>
      <c r="T60" s="257" t="s">
        <v>735</v>
      </c>
      <c r="U60" s="295" t="s">
        <v>3419</v>
      </c>
      <c r="V60" s="295" t="s">
        <v>3628</v>
      </c>
      <c r="W60" s="289"/>
      <c r="Y60" s="289"/>
      <c r="AA60" s="130">
        <f>IF(OR(J60="Fail",ISBLANK(J60)),INDEX('Issue Code Table'!C:C,MATCH(N:N,'Issue Code Table'!A:A,0)),IF(M60="Critical",6,IF(M60="Significant",5,IF(M60="Moderate",3,2))))</f>
        <v>5</v>
      </c>
    </row>
    <row r="61" spans="1:27" ht="102" x14ac:dyDescent="0.25">
      <c r="A61" s="257" t="s">
        <v>736</v>
      </c>
      <c r="B61" s="258" t="s">
        <v>180</v>
      </c>
      <c r="C61" s="259" t="s">
        <v>181</v>
      </c>
      <c r="D61" s="257" t="s">
        <v>219</v>
      </c>
      <c r="E61" s="257" t="s">
        <v>737</v>
      </c>
      <c r="F61" s="257" t="s">
        <v>738</v>
      </c>
      <c r="G61" s="257" t="s">
        <v>739</v>
      </c>
      <c r="H61" s="257" t="s">
        <v>740</v>
      </c>
      <c r="I61" s="54"/>
      <c r="J61" s="56"/>
      <c r="K61" s="72" t="s">
        <v>741</v>
      </c>
      <c r="L61" s="72"/>
      <c r="M61" s="72" t="s">
        <v>140</v>
      </c>
      <c r="N61" s="72" t="s">
        <v>225</v>
      </c>
      <c r="O61" s="202" t="s">
        <v>226</v>
      </c>
      <c r="P61" s="288"/>
      <c r="Q61" s="54" t="s">
        <v>690</v>
      </c>
      <c r="R61" s="54" t="s">
        <v>742</v>
      </c>
      <c r="S61" s="257" t="s">
        <v>743</v>
      </c>
      <c r="T61" s="257" t="s">
        <v>744</v>
      </c>
      <c r="U61" s="295" t="s">
        <v>3420</v>
      </c>
      <c r="V61" s="295" t="s">
        <v>3421</v>
      </c>
      <c r="W61" s="289"/>
      <c r="Y61" s="289"/>
      <c r="AA61" s="130">
        <f>IF(OR(J61="Fail",ISBLANK(J61)),INDEX('Issue Code Table'!C:C,MATCH(N:N,'Issue Code Table'!A:A,0)),IF(M61="Critical",6,IF(M61="Significant",5,IF(M61="Moderate",3,2))))</f>
        <v>5</v>
      </c>
    </row>
    <row r="62" spans="1:27" ht="89.25" x14ac:dyDescent="0.25">
      <c r="A62" s="257" t="s">
        <v>745</v>
      </c>
      <c r="B62" s="258" t="s">
        <v>180</v>
      </c>
      <c r="C62" s="259" t="s">
        <v>181</v>
      </c>
      <c r="D62" s="257" t="s">
        <v>219</v>
      </c>
      <c r="E62" s="257" t="s">
        <v>746</v>
      </c>
      <c r="F62" s="257" t="s">
        <v>747</v>
      </c>
      <c r="G62" s="257" t="s">
        <v>748</v>
      </c>
      <c r="H62" s="257" t="s">
        <v>749</v>
      </c>
      <c r="I62" s="54"/>
      <c r="J62" s="56"/>
      <c r="K62" s="72" t="s">
        <v>750</v>
      </c>
      <c r="L62" s="72"/>
      <c r="M62" s="72" t="s">
        <v>140</v>
      </c>
      <c r="N62" s="72" t="s">
        <v>225</v>
      </c>
      <c r="O62" s="202" t="s">
        <v>226</v>
      </c>
      <c r="P62" s="288"/>
      <c r="Q62" s="54" t="s">
        <v>690</v>
      </c>
      <c r="R62" s="54" t="s">
        <v>751</v>
      </c>
      <c r="S62" s="257" t="s">
        <v>752</v>
      </c>
      <c r="T62" s="257" t="s">
        <v>753</v>
      </c>
      <c r="U62" s="295" t="s">
        <v>3422</v>
      </c>
      <c r="V62" s="295" t="s">
        <v>3423</v>
      </c>
      <c r="W62" s="289"/>
      <c r="Y62" s="289"/>
      <c r="AA62" s="130">
        <f>IF(OR(J62="Fail",ISBLANK(J62)),INDEX('Issue Code Table'!C:C,MATCH(N:N,'Issue Code Table'!A:A,0)),IF(M62="Critical",6,IF(M62="Significant",5,IF(M62="Moderate",3,2))))</f>
        <v>5</v>
      </c>
    </row>
    <row r="63" spans="1:27" ht="102" x14ac:dyDescent="0.25">
      <c r="A63" s="257" t="s">
        <v>754</v>
      </c>
      <c r="B63" s="258" t="s">
        <v>180</v>
      </c>
      <c r="C63" s="259" t="s">
        <v>181</v>
      </c>
      <c r="D63" s="257" t="s">
        <v>219</v>
      </c>
      <c r="E63" s="257" t="s">
        <v>755</v>
      </c>
      <c r="F63" s="257" t="s">
        <v>756</v>
      </c>
      <c r="G63" s="257" t="s">
        <v>757</v>
      </c>
      <c r="H63" s="257" t="s">
        <v>758</v>
      </c>
      <c r="I63" s="54"/>
      <c r="J63" s="56"/>
      <c r="K63" s="72" t="s">
        <v>759</v>
      </c>
      <c r="L63" s="72"/>
      <c r="M63" s="72" t="s">
        <v>140</v>
      </c>
      <c r="N63" s="72" t="s">
        <v>225</v>
      </c>
      <c r="O63" s="202" t="s">
        <v>226</v>
      </c>
      <c r="P63" s="288"/>
      <c r="Q63" s="54" t="s">
        <v>690</v>
      </c>
      <c r="R63" s="54" t="s">
        <v>760</v>
      </c>
      <c r="S63" s="257" t="s">
        <v>761</v>
      </c>
      <c r="T63" s="257" t="s">
        <v>762</v>
      </c>
      <c r="U63" s="295" t="s">
        <v>3424</v>
      </c>
      <c r="V63" s="295" t="s">
        <v>3425</v>
      </c>
      <c r="W63" s="289"/>
      <c r="Y63" s="289"/>
      <c r="AA63" s="130">
        <f>IF(OR(J63="Fail",ISBLANK(J63)),INDEX('Issue Code Table'!C:C,MATCH(N:N,'Issue Code Table'!A:A,0)),IF(M63="Critical",6,IF(M63="Significant",5,IF(M63="Moderate",3,2))))</f>
        <v>5</v>
      </c>
    </row>
    <row r="64" spans="1:27" ht="89.25" x14ac:dyDescent="0.25">
      <c r="A64" s="257" t="s">
        <v>763</v>
      </c>
      <c r="B64" s="258" t="s">
        <v>180</v>
      </c>
      <c r="C64" s="259" t="s">
        <v>181</v>
      </c>
      <c r="D64" s="257" t="s">
        <v>219</v>
      </c>
      <c r="E64" s="257" t="s">
        <v>764</v>
      </c>
      <c r="F64" s="257" t="s">
        <v>765</v>
      </c>
      <c r="G64" s="257" t="s">
        <v>766</v>
      </c>
      <c r="H64" s="257" t="s">
        <v>767</v>
      </c>
      <c r="I64" s="54"/>
      <c r="J64" s="56"/>
      <c r="K64" s="72" t="s">
        <v>768</v>
      </c>
      <c r="L64" s="72"/>
      <c r="M64" s="72" t="s">
        <v>140</v>
      </c>
      <c r="N64" s="72" t="s">
        <v>225</v>
      </c>
      <c r="O64" s="202" t="s">
        <v>226</v>
      </c>
      <c r="P64" s="288"/>
      <c r="Q64" s="54" t="s">
        <v>690</v>
      </c>
      <c r="R64" s="54" t="s">
        <v>769</v>
      </c>
      <c r="S64" s="257" t="s">
        <v>770</v>
      </c>
      <c r="T64" s="257" t="s">
        <v>771</v>
      </c>
      <c r="U64" s="257" t="s">
        <v>3606</v>
      </c>
      <c r="V64" s="257" t="s">
        <v>3605</v>
      </c>
      <c r="W64" s="289"/>
      <c r="Y64" s="289"/>
      <c r="AA64" s="130">
        <f>IF(OR(J64="Fail",ISBLANK(J64)),INDEX('Issue Code Table'!C:C,MATCH(N:N,'Issue Code Table'!A:A,0)),IF(M64="Critical",6,IF(M64="Significant",5,IF(M64="Moderate",3,2))))</f>
        <v>5</v>
      </c>
    </row>
    <row r="65" spans="1:27" ht="127.5" x14ac:dyDescent="0.25">
      <c r="A65" s="257" t="s">
        <v>772</v>
      </c>
      <c r="B65" s="258" t="s">
        <v>180</v>
      </c>
      <c r="C65" s="259" t="s">
        <v>181</v>
      </c>
      <c r="D65" s="257" t="s">
        <v>219</v>
      </c>
      <c r="E65" s="257" t="s">
        <v>773</v>
      </c>
      <c r="F65" s="257" t="s">
        <v>774</v>
      </c>
      <c r="G65" s="257" t="s">
        <v>775</v>
      </c>
      <c r="H65" s="257" t="s">
        <v>776</v>
      </c>
      <c r="I65" s="54"/>
      <c r="J65" s="56"/>
      <c r="K65" s="72" t="s">
        <v>777</v>
      </c>
      <c r="L65" s="72"/>
      <c r="M65" s="72" t="s">
        <v>140</v>
      </c>
      <c r="N65" s="72" t="s">
        <v>225</v>
      </c>
      <c r="O65" s="202" t="s">
        <v>226</v>
      </c>
      <c r="P65" s="288"/>
      <c r="Q65" s="54" t="s">
        <v>690</v>
      </c>
      <c r="R65" s="291" t="s">
        <v>778</v>
      </c>
      <c r="S65" s="257" t="s">
        <v>779</v>
      </c>
      <c r="T65" s="257" t="s">
        <v>780</v>
      </c>
      <c r="U65" s="295" t="s">
        <v>3426</v>
      </c>
      <c r="V65" s="295" t="s">
        <v>3427</v>
      </c>
      <c r="W65" s="289"/>
      <c r="Y65" s="289"/>
      <c r="AA65" s="130">
        <f>IF(OR(J65="Fail",ISBLANK(J65)),INDEX('Issue Code Table'!C:C,MATCH(N:N,'Issue Code Table'!A:A,0)),IF(M65="Critical",6,IF(M65="Significant",5,IF(M65="Moderate",3,2))))</f>
        <v>5</v>
      </c>
    </row>
    <row r="66" spans="1:27" ht="89.25" x14ac:dyDescent="0.25">
      <c r="A66" s="257" t="s">
        <v>781</v>
      </c>
      <c r="B66" s="258" t="s">
        <v>180</v>
      </c>
      <c r="C66" s="259" t="s">
        <v>181</v>
      </c>
      <c r="D66" s="257" t="s">
        <v>219</v>
      </c>
      <c r="E66" s="257" t="s">
        <v>782</v>
      </c>
      <c r="F66" s="257" t="s">
        <v>783</v>
      </c>
      <c r="G66" s="257" t="s">
        <v>784</v>
      </c>
      <c r="H66" s="257" t="s">
        <v>785</v>
      </c>
      <c r="I66" s="54"/>
      <c r="J66" s="56"/>
      <c r="K66" s="54" t="s">
        <v>786</v>
      </c>
      <c r="L66" s="54"/>
      <c r="M66" s="72" t="s">
        <v>140</v>
      </c>
      <c r="N66" s="72" t="s">
        <v>225</v>
      </c>
      <c r="O66" s="202" t="s">
        <v>226</v>
      </c>
      <c r="P66" s="288"/>
      <c r="Q66" s="54" t="s">
        <v>690</v>
      </c>
      <c r="R66" s="54" t="s">
        <v>787</v>
      </c>
      <c r="S66" s="257" t="s">
        <v>788</v>
      </c>
      <c r="T66" s="257" t="s">
        <v>789</v>
      </c>
      <c r="U66" s="295" t="s">
        <v>3428</v>
      </c>
      <c r="V66" s="295" t="s">
        <v>3425</v>
      </c>
      <c r="W66" s="289"/>
      <c r="Y66" s="289"/>
      <c r="AA66" s="130">
        <f>IF(OR(J66="Fail",ISBLANK(J66)),INDEX('Issue Code Table'!C:C,MATCH(N:N,'Issue Code Table'!A:A,0)),IF(M66="Critical",6,IF(M66="Significant",5,IF(M66="Moderate",3,2))))</f>
        <v>5</v>
      </c>
    </row>
    <row r="67" spans="1:27" ht="102" x14ac:dyDescent="0.25">
      <c r="A67" s="257" t="s">
        <v>790</v>
      </c>
      <c r="B67" s="258" t="s">
        <v>180</v>
      </c>
      <c r="C67" s="259" t="s">
        <v>181</v>
      </c>
      <c r="D67" s="257" t="s">
        <v>219</v>
      </c>
      <c r="E67" s="257" t="s">
        <v>3431</v>
      </c>
      <c r="F67" s="257" t="s">
        <v>791</v>
      </c>
      <c r="G67" s="257" t="s">
        <v>792</v>
      </c>
      <c r="H67" s="257" t="s">
        <v>793</v>
      </c>
      <c r="I67" s="54"/>
      <c r="J67" s="56"/>
      <c r="K67" s="54" t="s">
        <v>794</v>
      </c>
      <c r="L67" s="54"/>
      <c r="M67" s="72" t="s">
        <v>140</v>
      </c>
      <c r="N67" s="72" t="s">
        <v>225</v>
      </c>
      <c r="O67" s="202" t="s">
        <v>226</v>
      </c>
      <c r="P67" s="288"/>
      <c r="Q67" s="54" t="s">
        <v>690</v>
      </c>
      <c r="R67" s="54" t="s">
        <v>795</v>
      </c>
      <c r="S67" s="257" t="s">
        <v>796</v>
      </c>
      <c r="T67" s="257" t="s">
        <v>797</v>
      </c>
      <c r="U67" s="295" t="s">
        <v>3429</v>
      </c>
      <c r="V67" s="295" t="s">
        <v>3430</v>
      </c>
      <c r="W67" s="289"/>
      <c r="Y67" s="289"/>
      <c r="AA67" s="130">
        <f>IF(OR(J67="Fail",ISBLANK(J67)),INDEX('Issue Code Table'!C:C,MATCH(N:N,'Issue Code Table'!A:A,0)),IF(M67="Critical",6,IF(M67="Significant",5,IF(M67="Moderate",3,2))))</f>
        <v>5</v>
      </c>
    </row>
    <row r="68" spans="1:27" ht="165.75" x14ac:dyDescent="0.25">
      <c r="A68" s="257" t="s">
        <v>798</v>
      </c>
      <c r="B68" s="258" t="s">
        <v>180</v>
      </c>
      <c r="C68" s="259" t="s">
        <v>181</v>
      </c>
      <c r="D68" s="257" t="s">
        <v>219</v>
      </c>
      <c r="E68" s="257" t="s">
        <v>799</v>
      </c>
      <c r="F68" s="257" t="s">
        <v>800</v>
      </c>
      <c r="G68" s="257" t="s">
        <v>801</v>
      </c>
      <c r="H68" s="258" t="s">
        <v>802</v>
      </c>
      <c r="I68" s="246"/>
      <c r="J68" s="56"/>
      <c r="K68" s="54" t="s">
        <v>803</v>
      </c>
      <c r="L68" s="54"/>
      <c r="M68" s="54" t="s">
        <v>151</v>
      </c>
      <c r="N68" s="54" t="s">
        <v>541</v>
      </c>
      <c r="O68" s="202" t="s">
        <v>552</v>
      </c>
      <c r="P68" s="288"/>
      <c r="Q68" s="54" t="s">
        <v>690</v>
      </c>
      <c r="R68" s="54" t="s">
        <v>804</v>
      </c>
      <c r="S68" s="257" t="s">
        <v>805</v>
      </c>
      <c r="T68" s="257" t="s">
        <v>806</v>
      </c>
      <c r="U68" s="295" t="s">
        <v>3432</v>
      </c>
      <c r="V68" s="257"/>
      <c r="W68" s="289"/>
      <c r="Y68" s="289"/>
      <c r="AA68" s="130">
        <f>IF(OR(J68="Fail",ISBLANK(J68)),INDEX('Issue Code Table'!C:C,MATCH(N:N,'Issue Code Table'!A:A,0)),IF(M68="Critical",6,IF(M68="Significant",5,IF(M68="Moderate",3,2))))</f>
        <v>4</v>
      </c>
    </row>
    <row r="69" spans="1:27" ht="102" x14ac:dyDescent="0.25">
      <c r="A69" s="257" t="s">
        <v>807</v>
      </c>
      <c r="B69" s="258" t="s">
        <v>180</v>
      </c>
      <c r="C69" s="259" t="s">
        <v>181</v>
      </c>
      <c r="D69" s="257" t="s">
        <v>219</v>
      </c>
      <c r="E69" s="257" t="s">
        <v>3433</v>
      </c>
      <c r="F69" s="257" t="s">
        <v>809</v>
      </c>
      <c r="G69" s="257" t="s">
        <v>810</v>
      </c>
      <c r="H69" s="257" t="s">
        <v>811</v>
      </c>
      <c r="I69" s="55"/>
      <c r="J69" s="56"/>
      <c r="K69" s="72" t="s">
        <v>812</v>
      </c>
      <c r="L69" s="54"/>
      <c r="M69" s="54" t="s">
        <v>140</v>
      </c>
      <c r="N69" s="54" t="s">
        <v>185</v>
      </c>
      <c r="O69" s="202" t="s">
        <v>186</v>
      </c>
      <c r="P69" s="288"/>
      <c r="Q69" s="54" t="s">
        <v>690</v>
      </c>
      <c r="R69" s="54" t="s">
        <v>813</v>
      </c>
      <c r="S69" s="257" t="s">
        <v>814</v>
      </c>
      <c r="T69" s="257" t="s">
        <v>815</v>
      </c>
      <c r="U69" s="295" t="s">
        <v>3434</v>
      </c>
      <c r="V69" s="295" t="s">
        <v>3435</v>
      </c>
      <c r="W69" s="289"/>
      <c r="Y69" s="289"/>
      <c r="AA69" s="130">
        <f>IF(OR(J69="Fail",ISBLANK(J69)),INDEX('Issue Code Table'!C:C,MATCH(N:N,'Issue Code Table'!A:A,0)),IF(M69="Critical",6,IF(M69="Significant",5,IF(M69="Moderate",3,2))))</f>
        <v>5</v>
      </c>
    </row>
    <row r="70" spans="1:27" ht="102" x14ac:dyDescent="0.25">
      <c r="A70" s="257" t="s">
        <v>816</v>
      </c>
      <c r="B70" s="258" t="s">
        <v>180</v>
      </c>
      <c r="C70" s="259" t="s">
        <v>181</v>
      </c>
      <c r="D70" s="257" t="s">
        <v>219</v>
      </c>
      <c r="E70" s="257" t="s">
        <v>667</v>
      </c>
      <c r="F70" s="257" t="s">
        <v>668</v>
      </c>
      <c r="G70" s="257" t="s">
        <v>817</v>
      </c>
      <c r="H70" s="257" t="s">
        <v>818</v>
      </c>
      <c r="I70" s="71"/>
      <c r="J70" s="56"/>
      <c r="K70" s="72" t="s">
        <v>819</v>
      </c>
      <c r="L70" s="54"/>
      <c r="M70" s="54" t="s">
        <v>140</v>
      </c>
      <c r="N70" s="54" t="s">
        <v>225</v>
      </c>
      <c r="O70" s="202" t="s">
        <v>226</v>
      </c>
      <c r="P70" s="288"/>
      <c r="Q70" s="54" t="s">
        <v>690</v>
      </c>
      <c r="R70" s="54" t="s">
        <v>820</v>
      </c>
      <c r="S70" s="257" t="s">
        <v>673</v>
      </c>
      <c r="T70" s="257" t="s">
        <v>821</v>
      </c>
      <c r="U70" s="295" t="s">
        <v>3436</v>
      </c>
      <c r="V70" s="295" t="s">
        <v>3407</v>
      </c>
      <c r="W70" s="289"/>
      <c r="Y70" s="289"/>
      <c r="AA70" s="130">
        <f>IF(OR(J70="Fail",ISBLANK(J70)),INDEX('Issue Code Table'!C:C,MATCH(N:N,'Issue Code Table'!A:A,0)),IF(M70="Critical",6,IF(M70="Significant",5,IF(M70="Moderate",3,2))))</f>
        <v>5</v>
      </c>
    </row>
    <row r="71" spans="1:27" ht="204" x14ac:dyDescent="0.25">
      <c r="A71" s="257" t="s">
        <v>822</v>
      </c>
      <c r="B71" s="257" t="s">
        <v>823</v>
      </c>
      <c r="C71" s="260" t="s">
        <v>824</v>
      </c>
      <c r="D71" s="257" t="s">
        <v>219</v>
      </c>
      <c r="E71" s="257" t="s">
        <v>825</v>
      </c>
      <c r="F71" s="257" t="s">
        <v>826</v>
      </c>
      <c r="G71" s="257" t="s">
        <v>827</v>
      </c>
      <c r="H71" s="258" t="s">
        <v>828</v>
      </c>
      <c r="I71" s="71"/>
      <c r="J71" s="56"/>
      <c r="K71" s="54" t="s">
        <v>829</v>
      </c>
      <c r="L71" s="54"/>
      <c r="M71" s="54" t="s">
        <v>198</v>
      </c>
      <c r="N71" s="54" t="s">
        <v>830</v>
      </c>
      <c r="O71" s="202" t="s">
        <v>831</v>
      </c>
      <c r="P71" s="288"/>
      <c r="Q71" s="54" t="s">
        <v>832</v>
      </c>
      <c r="R71" s="54" t="s">
        <v>833</v>
      </c>
      <c r="S71" s="257" t="s">
        <v>834</v>
      </c>
      <c r="T71" s="257" t="s">
        <v>835</v>
      </c>
      <c r="U71" s="295" t="s">
        <v>3437</v>
      </c>
      <c r="V71" s="257"/>
      <c r="W71" s="289"/>
      <c r="Y71" s="289"/>
      <c r="AA71" s="130">
        <f>IF(OR(J71="Fail",ISBLANK(J71)),INDEX('Issue Code Table'!C:C,MATCH(N:N,'Issue Code Table'!A:A,0)),IF(M71="Critical",6,IF(M71="Significant",5,IF(M71="Moderate",3,2))))</f>
        <v>3</v>
      </c>
    </row>
    <row r="72" spans="1:27" ht="395.25" x14ac:dyDescent="0.25">
      <c r="A72" s="257" t="s">
        <v>836</v>
      </c>
      <c r="B72" s="258" t="s">
        <v>823</v>
      </c>
      <c r="C72" s="259" t="s">
        <v>824</v>
      </c>
      <c r="D72" s="257" t="s">
        <v>219</v>
      </c>
      <c r="E72" s="257" t="s">
        <v>3439</v>
      </c>
      <c r="F72" s="257" t="s">
        <v>837</v>
      </c>
      <c r="G72" s="257" t="s">
        <v>838</v>
      </c>
      <c r="H72" s="257" t="s">
        <v>839</v>
      </c>
      <c r="I72" s="248"/>
      <c r="J72" s="56"/>
      <c r="K72" s="246" t="s">
        <v>3629</v>
      </c>
      <c r="L72" s="246" t="s">
        <v>840</v>
      </c>
      <c r="M72" s="246" t="s">
        <v>198</v>
      </c>
      <c r="N72" s="246" t="s">
        <v>830</v>
      </c>
      <c r="O72" s="202" t="s">
        <v>831</v>
      </c>
      <c r="P72" s="288"/>
      <c r="Q72" s="54" t="s">
        <v>832</v>
      </c>
      <c r="R72" s="54" t="s">
        <v>841</v>
      </c>
      <c r="S72" s="257" t="s">
        <v>842</v>
      </c>
      <c r="T72" s="257" t="s">
        <v>843</v>
      </c>
      <c r="U72" s="295" t="s">
        <v>3438</v>
      </c>
      <c r="V72" s="257"/>
      <c r="W72" s="289"/>
      <c r="Y72" s="289"/>
      <c r="AA72" s="130">
        <f>IF(OR(J72="Fail",ISBLANK(J72)),INDEX('Issue Code Table'!C:C,MATCH(N:N,'Issue Code Table'!A:A,0)),IF(M72="Critical",6,IF(M72="Significant",5,IF(M72="Moderate",3,2))))</f>
        <v>3</v>
      </c>
    </row>
    <row r="73" spans="1:27" ht="204" x14ac:dyDescent="0.25">
      <c r="A73" s="257" t="s">
        <v>844</v>
      </c>
      <c r="B73" s="257" t="s">
        <v>823</v>
      </c>
      <c r="C73" s="260" t="s">
        <v>824</v>
      </c>
      <c r="D73" s="257" t="s">
        <v>219</v>
      </c>
      <c r="E73" s="257" t="s">
        <v>845</v>
      </c>
      <c r="F73" s="257" t="s">
        <v>846</v>
      </c>
      <c r="G73" s="257" t="s">
        <v>847</v>
      </c>
      <c r="H73" s="257" t="s">
        <v>848</v>
      </c>
      <c r="I73" s="71"/>
      <c r="J73" s="56"/>
      <c r="K73" s="54" t="s">
        <v>3630</v>
      </c>
      <c r="L73" s="54"/>
      <c r="M73" s="252" t="s">
        <v>198</v>
      </c>
      <c r="N73" s="251" t="s">
        <v>830</v>
      </c>
      <c r="O73" s="202" t="s">
        <v>831</v>
      </c>
      <c r="P73" s="288"/>
      <c r="Q73" s="54" t="s">
        <v>832</v>
      </c>
      <c r="R73" s="54" t="s">
        <v>849</v>
      </c>
      <c r="S73" s="257" t="s">
        <v>850</v>
      </c>
      <c r="T73" s="257" t="s">
        <v>851</v>
      </c>
      <c r="U73" s="295" t="s">
        <v>3440</v>
      </c>
      <c r="V73" s="257"/>
      <c r="W73" s="289"/>
      <c r="Y73" s="289"/>
      <c r="AA73" s="130">
        <f>IF(OR(J73="Fail",ISBLANK(J73)),INDEX('Issue Code Table'!C:C,MATCH(N:N,'Issue Code Table'!A:A,0)),IF(M73="Critical",6,IF(M73="Significant",5,IF(M73="Moderate",3,2))))</f>
        <v>3</v>
      </c>
    </row>
    <row r="74" spans="1:27" ht="89.25" x14ac:dyDescent="0.25">
      <c r="A74" s="257" t="s">
        <v>852</v>
      </c>
      <c r="B74" s="258" t="s">
        <v>180</v>
      </c>
      <c r="C74" s="259" t="s">
        <v>181</v>
      </c>
      <c r="D74" s="257" t="s">
        <v>219</v>
      </c>
      <c r="E74" s="257" t="s">
        <v>3441</v>
      </c>
      <c r="F74" s="257" t="s">
        <v>853</v>
      </c>
      <c r="G74" s="257" t="s">
        <v>854</v>
      </c>
      <c r="H74" s="257" t="s">
        <v>855</v>
      </c>
      <c r="I74" s="55"/>
      <c r="J74" s="56"/>
      <c r="K74" s="55" t="s">
        <v>856</v>
      </c>
      <c r="L74" s="55"/>
      <c r="M74" s="54" t="s">
        <v>140</v>
      </c>
      <c r="N74" s="54" t="s">
        <v>185</v>
      </c>
      <c r="O74" s="202" t="s">
        <v>186</v>
      </c>
      <c r="P74" s="288"/>
      <c r="Q74" s="54" t="s">
        <v>857</v>
      </c>
      <c r="R74" s="54" t="s">
        <v>858</v>
      </c>
      <c r="S74" s="257" t="s">
        <v>859</v>
      </c>
      <c r="T74" s="257" t="s">
        <v>860</v>
      </c>
      <c r="U74" s="295" t="s">
        <v>3442</v>
      </c>
      <c r="V74" s="295" t="s">
        <v>3443</v>
      </c>
      <c r="W74" s="289"/>
      <c r="Y74" s="289"/>
      <c r="AA74" s="130">
        <f>IF(OR(J74="Fail",ISBLANK(J74)),INDEX('Issue Code Table'!C:C,MATCH(N:N,'Issue Code Table'!A:A,0)),IF(M74="Critical",6,IF(M74="Significant",5,IF(M74="Moderate",3,2))))</f>
        <v>5</v>
      </c>
    </row>
    <row r="75" spans="1:27" ht="114.75" x14ac:dyDescent="0.25">
      <c r="A75" s="257" t="s">
        <v>861</v>
      </c>
      <c r="B75" s="258" t="s">
        <v>180</v>
      </c>
      <c r="C75" s="259" t="s">
        <v>181</v>
      </c>
      <c r="D75" s="257" t="s">
        <v>219</v>
      </c>
      <c r="E75" s="257" t="s">
        <v>862</v>
      </c>
      <c r="F75" s="257" t="s">
        <v>863</v>
      </c>
      <c r="G75" s="262" t="s">
        <v>864</v>
      </c>
      <c r="H75" s="257" t="s">
        <v>865</v>
      </c>
      <c r="I75" s="55"/>
      <c r="J75" s="56"/>
      <c r="K75" s="55" t="s">
        <v>866</v>
      </c>
      <c r="L75" s="55"/>
      <c r="M75" s="54" t="s">
        <v>140</v>
      </c>
      <c r="N75" s="54" t="s">
        <v>185</v>
      </c>
      <c r="O75" s="202" t="s">
        <v>186</v>
      </c>
      <c r="P75" s="288"/>
      <c r="Q75" s="54" t="s">
        <v>857</v>
      </c>
      <c r="R75" s="54" t="s">
        <v>867</v>
      </c>
      <c r="S75" s="257" t="s">
        <v>868</v>
      </c>
      <c r="T75" s="257" t="s">
        <v>869</v>
      </c>
      <c r="U75" s="295" t="s">
        <v>3444</v>
      </c>
      <c r="V75" s="295" t="s">
        <v>3445</v>
      </c>
      <c r="W75" s="289"/>
      <c r="Y75" s="289"/>
      <c r="AA75" s="130">
        <f>IF(OR(J75="Fail",ISBLANK(J75)),INDEX('Issue Code Table'!C:C,MATCH(N:N,'Issue Code Table'!A:A,0)),IF(M75="Critical",6,IF(M75="Significant",5,IF(M75="Moderate",3,2))))</f>
        <v>5</v>
      </c>
    </row>
    <row r="76" spans="1:27" ht="76.5" x14ac:dyDescent="0.25">
      <c r="A76" s="257" t="s">
        <v>870</v>
      </c>
      <c r="B76" s="257" t="s">
        <v>180</v>
      </c>
      <c r="C76" s="259" t="s">
        <v>181</v>
      </c>
      <c r="D76" s="257" t="s">
        <v>219</v>
      </c>
      <c r="E76" s="257" t="s">
        <v>871</v>
      </c>
      <c r="F76" s="257" t="s">
        <v>872</v>
      </c>
      <c r="G76" s="257" t="s">
        <v>873</v>
      </c>
      <c r="H76" s="257" t="s">
        <v>874</v>
      </c>
      <c r="I76" s="55"/>
      <c r="J76" s="56"/>
      <c r="K76" s="55" t="s">
        <v>875</v>
      </c>
      <c r="L76" s="55"/>
      <c r="M76" s="54" t="s">
        <v>140</v>
      </c>
      <c r="N76" s="54" t="s">
        <v>185</v>
      </c>
      <c r="O76" s="202" t="s">
        <v>186</v>
      </c>
      <c r="P76" s="288"/>
      <c r="Q76" s="54" t="s">
        <v>857</v>
      </c>
      <c r="R76" s="54" t="s">
        <v>876</v>
      </c>
      <c r="S76" s="257" t="s">
        <v>647</v>
      </c>
      <c r="T76" s="257" t="s">
        <v>877</v>
      </c>
      <c r="U76" s="295" t="s">
        <v>3446</v>
      </c>
      <c r="V76" s="295" t="s">
        <v>3447</v>
      </c>
      <c r="W76" s="289"/>
      <c r="Y76" s="289"/>
      <c r="AA76" s="130">
        <f>IF(OR(J76="Fail",ISBLANK(J76)),INDEX('Issue Code Table'!C:C,MATCH(N:N,'Issue Code Table'!A:A,0)),IF(M76="Critical",6,IF(M76="Significant",5,IF(M76="Moderate",3,2))))</f>
        <v>5</v>
      </c>
    </row>
    <row r="77" spans="1:27" ht="76.5" x14ac:dyDescent="0.25">
      <c r="A77" s="257" t="s">
        <v>878</v>
      </c>
      <c r="B77" s="258" t="s">
        <v>180</v>
      </c>
      <c r="C77" s="259" t="s">
        <v>181</v>
      </c>
      <c r="D77" s="257" t="s">
        <v>219</v>
      </c>
      <c r="E77" s="257" t="s">
        <v>879</v>
      </c>
      <c r="F77" s="257" t="s">
        <v>880</v>
      </c>
      <c r="G77" s="257" t="s">
        <v>881</v>
      </c>
      <c r="H77" s="257" t="s">
        <v>882</v>
      </c>
      <c r="I77" s="55"/>
      <c r="J77" s="56"/>
      <c r="K77" s="55" t="s">
        <v>883</v>
      </c>
      <c r="L77" s="55"/>
      <c r="M77" s="54" t="s">
        <v>140</v>
      </c>
      <c r="N77" s="54" t="s">
        <v>185</v>
      </c>
      <c r="O77" s="202" t="s">
        <v>186</v>
      </c>
      <c r="P77" s="288"/>
      <c r="Q77" s="54" t="s">
        <v>857</v>
      </c>
      <c r="R77" s="54" t="s">
        <v>884</v>
      </c>
      <c r="S77" s="257" t="s">
        <v>885</v>
      </c>
      <c r="T77" s="257" t="s">
        <v>886</v>
      </c>
      <c r="U77" s="295" t="s">
        <v>3448</v>
      </c>
      <c r="V77" s="295" t="s">
        <v>3449</v>
      </c>
      <c r="W77" s="289"/>
      <c r="Y77" s="289"/>
      <c r="AA77" s="130">
        <f>IF(OR(J77="Fail",ISBLANK(J77)),INDEX('Issue Code Table'!C:C,MATCH(N:N,'Issue Code Table'!A:A,0)),IF(M77="Critical",6,IF(M77="Significant",5,IF(M77="Moderate",3,2))))</f>
        <v>5</v>
      </c>
    </row>
    <row r="78" spans="1:27" ht="76.5" x14ac:dyDescent="0.25">
      <c r="A78" s="257" t="s">
        <v>887</v>
      </c>
      <c r="B78" s="258" t="s">
        <v>180</v>
      </c>
      <c r="C78" s="259" t="s">
        <v>181</v>
      </c>
      <c r="D78" s="257" t="s">
        <v>219</v>
      </c>
      <c r="E78" s="257" t="s">
        <v>3452</v>
      </c>
      <c r="F78" s="257" t="s">
        <v>720</v>
      </c>
      <c r="G78" s="257" t="s">
        <v>888</v>
      </c>
      <c r="H78" s="257" t="s">
        <v>889</v>
      </c>
      <c r="I78" s="55"/>
      <c r="J78" s="56"/>
      <c r="K78" s="55" t="s">
        <v>890</v>
      </c>
      <c r="L78" s="55"/>
      <c r="M78" s="54" t="s">
        <v>140</v>
      </c>
      <c r="N78" s="54" t="s">
        <v>185</v>
      </c>
      <c r="O78" s="202" t="s">
        <v>186</v>
      </c>
      <c r="P78" s="288"/>
      <c r="Q78" s="54" t="s">
        <v>857</v>
      </c>
      <c r="R78" s="54" t="s">
        <v>891</v>
      </c>
      <c r="S78" s="257" t="s">
        <v>892</v>
      </c>
      <c r="T78" s="257" t="s">
        <v>893</v>
      </c>
      <c r="U78" s="295" t="s">
        <v>3450</v>
      </c>
      <c r="V78" s="295" t="s">
        <v>3451</v>
      </c>
      <c r="W78" s="289"/>
      <c r="Y78" s="289"/>
      <c r="AA78" s="130">
        <f>IF(OR(J78="Fail",ISBLANK(J78)),INDEX('Issue Code Table'!C:C,MATCH(N:N,'Issue Code Table'!A:A,0)),IF(M78="Critical",6,IF(M78="Significant",5,IF(M78="Moderate",3,2))))</f>
        <v>5</v>
      </c>
    </row>
    <row r="79" spans="1:27" ht="140.25" x14ac:dyDescent="0.25">
      <c r="A79" s="257" t="s">
        <v>894</v>
      </c>
      <c r="B79" s="257" t="s">
        <v>180</v>
      </c>
      <c r="C79" s="259" t="s">
        <v>181</v>
      </c>
      <c r="D79" s="257" t="s">
        <v>219</v>
      </c>
      <c r="E79" s="257" t="s">
        <v>895</v>
      </c>
      <c r="F79" s="257" t="s">
        <v>896</v>
      </c>
      <c r="G79" s="257" t="s">
        <v>897</v>
      </c>
      <c r="H79" s="258" t="s">
        <v>898</v>
      </c>
      <c r="I79" s="247"/>
      <c r="J79" s="56"/>
      <c r="K79" s="55" t="s">
        <v>899</v>
      </c>
      <c r="L79" s="55"/>
      <c r="M79" s="55" t="s">
        <v>140</v>
      </c>
      <c r="N79" s="55" t="s">
        <v>225</v>
      </c>
      <c r="O79" s="202" t="s">
        <v>226</v>
      </c>
      <c r="P79" s="288"/>
      <c r="Q79" s="54" t="s">
        <v>900</v>
      </c>
      <c r="R79" s="54" t="s">
        <v>901</v>
      </c>
      <c r="S79" s="257" t="s">
        <v>902</v>
      </c>
      <c r="T79" s="257" t="s">
        <v>903</v>
      </c>
      <c r="U79" s="295" t="s">
        <v>3453</v>
      </c>
      <c r="V79" s="295" t="s">
        <v>3454</v>
      </c>
      <c r="W79" s="289"/>
      <c r="Y79" s="289"/>
      <c r="AA79" s="130">
        <f>IF(OR(J79="Fail",ISBLANK(J79)),INDEX('Issue Code Table'!C:C,MATCH(N:N,'Issue Code Table'!A:A,0)),IF(M79="Critical",6,IF(M79="Significant",5,IF(M79="Moderate",3,2))))</f>
        <v>5</v>
      </c>
    </row>
    <row r="80" spans="1:27" ht="191.25" x14ac:dyDescent="0.25">
      <c r="A80" s="257" t="s">
        <v>904</v>
      </c>
      <c r="B80" s="257" t="s">
        <v>180</v>
      </c>
      <c r="C80" s="260" t="s">
        <v>181</v>
      </c>
      <c r="D80" s="257" t="s">
        <v>219</v>
      </c>
      <c r="E80" s="257" t="s">
        <v>905</v>
      </c>
      <c r="F80" s="257" t="s">
        <v>906</v>
      </c>
      <c r="G80" s="257" t="s">
        <v>907</v>
      </c>
      <c r="H80" s="258" t="s">
        <v>908</v>
      </c>
      <c r="I80" s="55"/>
      <c r="J80" s="56"/>
      <c r="K80" s="54" t="s">
        <v>909</v>
      </c>
      <c r="L80" s="54"/>
      <c r="M80" s="72" t="s">
        <v>140</v>
      </c>
      <c r="N80" s="72" t="s">
        <v>225</v>
      </c>
      <c r="O80" s="202" t="s">
        <v>226</v>
      </c>
      <c r="P80" s="288"/>
      <c r="Q80" s="54" t="s">
        <v>910</v>
      </c>
      <c r="R80" s="54" t="s">
        <v>911</v>
      </c>
      <c r="S80" s="257" t="s">
        <v>912</v>
      </c>
      <c r="T80" s="257" t="s">
        <v>913</v>
      </c>
      <c r="U80" s="295" t="s">
        <v>3455</v>
      </c>
      <c r="V80" s="295" t="s">
        <v>3456</v>
      </c>
      <c r="W80" s="289"/>
      <c r="Y80" s="289"/>
      <c r="AA80" s="130">
        <f>IF(OR(J80="Fail",ISBLANK(J80)),INDEX('Issue Code Table'!C:C,MATCH(N:N,'Issue Code Table'!A:A,0)),IF(M80="Critical",6,IF(M80="Significant",5,IF(M80="Moderate",3,2))))</f>
        <v>5</v>
      </c>
    </row>
    <row r="81" spans="1:27" ht="280.5" x14ac:dyDescent="0.25">
      <c r="A81" s="257" t="s">
        <v>914</v>
      </c>
      <c r="B81" s="258" t="s">
        <v>180</v>
      </c>
      <c r="C81" s="259" t="s">
        <v>181</v>
      </c>
      <c r="D81" s="257" t="s">
        <v>219</v>
      </c>
      <c r="E81" s="257" t="s">
        <v>3472</v>
      </c>
      <c r="F81" s="257" t="s">
        <v>916</v>
      </c>
      <c r="G81" s="257" t="s">
        <v>917</v>
      </c>
      <c r="H81" s="258" t="s">
        <v>918</v>
      </c>
      <c r="I81" s="55"/>
      <c r="J81" s="56"/>
      <c r="K81" s="54" t="s">
        <v>919</v>
      </c>
      <c r="L81" s="54"/>
      <c r="M81" s="72" t="s">
        <v>140</v>
      </c>
      <c r="N81" s="72" t="s">
        <v>225</v>
      </c>
      <c r="O81" s="202" t="s">
        <v>226</v>
      </c>
      <c r="P81" s="288"/>
      <c r="Q81" s="54" t="s">
        <v>910</v>
      </c>
      <c r="R81" s="54" t="s">
        <v>920</v>
      </c>
      <c r="S81" s="257" t="s">
        <v>921</v>
      </c>
      <c r="T81" s="257" t="s">
        <v>922</v>
      </c>
      <c r="U81" s="257" t="s">
        <v>3457</v>
      </c>
      <c r="V81" s="257" t="s">
        <v>3458</v>
      </c>
      <c r="W81" s="289"/>
      <c r="Y81" s="289"/>
      <c r="AA81" s="130">
        <f>IF(OR(J81="Fail",ISBLANK(J81)),INDEX('Issue Code Table'!C:C,MATCH(N:N,'Issue Code Table'!A:A,0)),IF(M81="Critical",6,IF(M81="Significant",5,IF(M81="Moderate",3,2))))</f>
        <v>5</v>
      </c>
    </row>
    <row r="82" spans="1:27" ht="293.25" x14ac:dyDescent="0.25">
      <c r="A82" s="257" t="s">
        <v>923</v>
      </c>
      <c r="B82" s="258" t="s">
        <v>924</v>
      </c>
      <c r="C82" s="259" t="s">
        <v>925</v>
      </c>
      <c r="D82" s="257" t="s">
        <v>219</v>
      </c>
      <c r="E82" s="257" t="s">
        <v>3471</v>
      </c>
      <c r="F82" s="257" t="s">
        <v>926</v>
      </c>
      <c r="G82" s="257" t="s">
        <v>927</v>
      </c>
      <c r="H82" s="258" t="s">
        <v>928</v>
      </c>
      <c r="I82" s="55"/>
      <c r="J82" s="56"/>
      <c r="K82" s="54" t="s">
        <v>929</v>
      </c>
      <c r="L82" s="274"/>
      <c r="M82" s="72" t="s">
        <v>140</v>
      </c>
      <c r="N82" s="72" t="s">
        <v>225</v>
      </c>
      <c r="O82" s="202" t="s">
        <v>226</v>
      </c>
      <c r="P82" s="288"/>
      <c r="Q82" s="54" t="s">
        <v>930</v>
      </c>
      <c r="R82" s="54" t="s">
        <v>931</v>
      </c>
      <c r="S82" s="257" t="s">
        <v>932</v>
      </c>
      <c r="T82" s="257" t="s">
        <v>933</v>
      </c>
      <c r="U82" s="257" t="s">
        <v>3459</v>
      </c>
      <c r="V82" s="257" t="s">
        <v>3460</v>
      </c>
      <c r="W82" s="289"/>
      <c r="Y82" s="289"/>
      <c r="AA82" s="130">
        <f>IF(OR(J82="Fail",ISBLANK(J82)),INDEX('Issue Code Table'!C:C,MATCH(N:N,'Issue Code Table'!A:A,0)),IF(M82="Critical",6,IF(M82="Significant",5,IF(M82="Moderate",3,2))))</f>
        <v>5</v>
      </c>
    </row>
    <row r="83" spans="1:27" ht="280.5" x14ac:dyDescent="0.25">
      <c r="A83" s="257" t="s">
        <v>934</v>
      </c>
      <c r="B83" s="258" t="s">
        <v>924</v>
      </c>
      <c r="C83" s="259" t="s">
        <v>925</v>
      </c>
      <c r="D83" s="257" t="s">
        <v>219</v>
      </c>
      <c r="E83" s="257" t="s">
        <v>3469</v>
      </c>
      <c r="F83" s="257" t="s">
        <v>935</v>
      </c>
      <c r="G83" s="257" t="s">
        <v>936</v>
      </c>
      <c r="H83" s="258" t="s">
        <v>937</v>
      </c>
      <c r="I83" s="55"/>
      <c r="J83" s="56"/>
      <c r="K83" s="54" t="s">
        <v>938</v>
      </c>
      <c r="L83" s="55"/>
      <c r="M83" s="72" t="s">
        <v>140</v>
      </c>
      <c r="N83" s="72" t="s">
        <v>225</v>
      </c>
      <c r="O83" s="202" t="s">
        <v>226</v>
      </c>
      <c r="P83" s="288"/>
      <c r="Q83" s="54" t="s">
        <v>930</v>
      </c>
      <c r="R83" s="54" t="s">
        <v>939</v>
      </c>
      <c r="S83" s="257" t="s">
        <v>940</v>
      </c>
      <c r="T83" s="257" t="s">
        <v>941</v>
      </c>
      <c r="U83" s="257" t="s">
        <v>3461</v>
      </c>
      <c r="V83" s="257" t="s">
        <v>3462</v>
      </c>
      <c r="W83" s="289"/>
      <c r="Y83" s="289"/>
      <c r="AA83" s="130">
        <f>IF(OR(J83="Fail",ISBLANK(J83)),INDEX('Issue Code Table'!C:C,MATCH(N:N,'Issue Code Table'!A:A,0)),IF(M83="Critical",6,IF(M83="Significant",5,IF(M83="Moderate",3,2))))</f>
        <v>5</v>
      </c>
    </row>
    <row r="84" spans="1:27" ht="280.5" x14ac:dyDescent="0.25">
      <c r="A84" s="257" t="s">
        <v>942</v>
      </c>
      <c r="B84" s="258" t="s">
        <v>924</v>
      </c>
      <c r="C84" s="259" t="s">
        <v>925</v>
      </c>
      <c r="D84" s="257" t="s">
        <v>219</v>
      </c>
      <c r="E84" s="257" t="s">
        <v>3470</v>
      </c>
      <c r="F84" s="257" t="s">
        <v>943</v>
      </c>
      <c r="G84" s="257" t="s">
        <v>944</v>
      </c>
      <c r="H84" s="258" t="s">
        <v>945</v>
      </c>
      <c r="I84" s="55"/>
      <c r="J84" s="56"/>
      <c r="K84" s="54" t="s">
        <v>946</v>
      </c>
      <c r="L84" s="55"/>
      <c r="M84" s="72" t="s">
        <v>140</v>
      </c>
      <c r="N84" s="72" t="s">
        <v>225</v>
      </c>
      <c r="O84" s="202" t="s">
        <v>226</v>
      </c>
      <c r="P84" s="288"/>
      <c r="Q84" s="54" t="s">
        <v>930</v>
      </c>
      <c r="R84" s="54" t="s">
        <v>947</v>
      </c>
      <c r="S84" s="257" t="s">
        <v>948</v>
      </c>
      <c r="T84" s="257" t="s">
        <v>949</v>
      </c>
      <c r="U84" s="257" t="s">
        <v>3463</v>
      </c>
      <c r="V84" s="257" t="s">
        <v>3464</v>
      </c>
      <c r="W84" s="289"/>
      <c r="Y84" s="289"/>
      <c r="AA84" s="130">
        <f>IF(OR(J84="Fail",ISBLANK(J84)),INDEX('Issue Code Table'!C:C,MATCH(N:N,'Issue Code Table'!A:A,0)),IF(M84="Critical",6,IF(M84="Significant",5,IF(M84="Moderate",3,2))))</f>
        <v>5</v>
      </c>
    </row>
    <row r="85" spans="1:27" ht="280.5" x14ac:dyDescent="0.25">
      <c r="A85" s="257" t="s">
        <v>950</v>
      </c>
      <c r="B85" s="261" t="s">
        <v>951</v>
      </c>
      <c r="C85" s="261" t="s">
        <v>952</v>
      </c>
      <c r="D85" s="257" t="s">
        <v>219</v>
      </c>
      <c r="E85" s="257" t="s">
        <v>953</v>
      </c>
      <c r="F85" s="257" t="s">
        <v>954</v>
      </c>
      <c r="G85" s="257" t="s">
        <v>955</v>
      </c>
      <c r="H85" s="258" t="s">
        <v>956</v>
      </c>
      <c r="I85" s="55"/>
      <c r="J85" s="56"/>
      <c r="K85" s="54" t="s">
        <v>957</v>
      </c>
      <c r="L85" s="55"/>
      <c r="M85" s="55" t="s">
        <v>151</v>
      </c>
      <c r="N85" s="55" t="s">
        <v>193</v>
      </c>
      <c r="O85" s="202" t="s">
        <v>194</v>
      </c>
      <c r="P85" s="288"/>
      <c r="Q85" s="54" t="s">
        <v>930</v>
      </c>
      <c r="R85" s="54" t="s">
        <v>958</v>
      </c>
      <c r="S85" s="257" t="s">
        <v>959</v>
      </c>
      <c r="T85" s="257" t="s">
        <v>960</v>
      </c>
      <c r="U85" s="257" t="s">
        <v>3465</v>
      </c>
      <c r="V85" s="257" t="s">
        <v>3466</v>
      </c>
      <c r="W85" s="289"/>
      <c r="Y85" s="289"/>
      <c r="AA85" s="130">
        <f>IF(OR(J85="Fail",ISBLANK(J85)),INDEX('Issue Code Table'!C:C,MATCH(N:N,'Issue Code Table'!A:A,0)),IF(M85="Critical",6,IF(M85="Significant",5,IF(M85="Moderate",3,2))))</f>
        <v>2</v>
      </c>
    </row>
    <row r="86" spans="1:27" ht="216.75" x14ac:dyDescent="0.25">
      <c r="A86" s="257" t="s">
        <v>961</v>
      </c>
      <c r="B86" s="258" t="s">
        <v>962</v>
      </c>
      <c r="C86" s="259" t="s">
        <v>963</v>
      </c>
      <c r="D86" s="257" t="s">
        <v>219</v>
      </c>
      <c r="E86" s="257" t="s">
        <v>3467</v>
      </c>
      <c r="F86" s="257" t="s">
        <v>964</v>
      </c>
      <c r="G86" s="257" t="s">
        <v>965</v>
      </c>
      <c r="H86" s="258" t="s">
        <v>966</v>
      </c>
      <c r="I86" s="55"/>
      <c r="J86" s="56"/>
      <c r="K86" s="54" t="s">
        <v>967</v>
      </c>
      <c r="L86" s="55"/>
      <c r="M86" s="55" t="s">
        <v>140</v>
      </c>
      <c r="N86" s="55" t="s">
        <v>968</v>
      </c>
      <c r="O86" s="202" t="s">
        <v>969</v>
      </c>
      <c r="P86" s="288"/>
      <c r="Q86" s="54" t="s">
        <v>930</v>
      </c>
      <c r="R86" s="54" t="s">
        <v>970</v>
      </c>
      <c r="S86" s="257" t="s">
        <v>971</v>
      </c>
      <c r="T86" s="257" t="s">
        <v>972</v>
      </c>
      <c r="U86" s="257" t="s">
        <v>973</v>
      </c>
      <c r="V86" s="257" t="s">
        <v>3631</v>
      </c>
      <c r="W86" s="289"/>
      <c r="Y86" s="289"/>
      <c r="AA86" s="130">
        <f>IF(OR(J86="Fail",ISBLANK(J86)),INDEX('Issue Code Table'!C:C,MATCH(N:N,'Issue Code Table'!A:A,0)),IF(M86="Critical",6,IF(M86="Significant",5,IF(M86="Moderate",3,2))))</f>
        <v>5</v>
      </c>
    </row>
    <row r="87" spans="1:27" ht="216.75" x14ac:dyDescent="0.25">
      <c r="A87" s="257" t="s">
        <v>974</v>
      </c>
      <c r="B87" s="258" t="s">
        <v>962</v>
      </c>
      <c r="C87" s="259" t="s">
        <v>963</v>
      </c>
      <c r="D87" s="257" t="s">
        <v>219</v>
      </c>
      <c r="E87" s="257" t="s">
        <v>3468</v>
      </c>
      <c r="F87" s="257" t="s">
        <v>975</v>
      </c>
      <c r="G87" s="257" t="s">
        <v>976</v>
      </c>
      <c r="H87" s="258" t="s">
        <v>977</v>
      </c>
      <c r="I87" s="55"/>
      <c r="J87" s="56"/>
      <c r="K87" s="54" t="s">
        <v>978</v>
      </c>
      <c r="L87" s="55"/>
      <c r="M87" s="55" t="s">
        <v>140</v>
      </c>
      <c r="N87" s="55" t="s">
        <v>968</v>
      </c>
      <c r="O87" s="202" t="s">
        <v>969</v>
      </c>
      <c r="P87" s="288"/>
      <c r="Q87" s="54" t="s">
        <v>930</v>
      </c>
      <c r="R87" s="54" t="s">
        <v>979</v>
      </c>
      <c r="S87" s="257" t="s">
        <v>980</v>
      </c>
      <c r="T87" s="257" t="s">
        <v>981</v>
      </c>
      <c r="U87" s="257" t="s">
        <v>982</v>
      </c>
      <c r="V87" s="257" t="s">
        <v>3632</v>
      </c>
      <c r="W87" s="289"/>
      <c r="Y87" s="289"/>
      <c r="AA87" s="130">
        <f>IF(OR(J87="Fail",ISBLANK(J87)),INDEX('Issue Code Table'!C:C,MATCH(N:N,'Issue Code Table'!A:A,0)),IF(M87="Critical",6,IF(M87="Significant",5,IF(M87="Moderate",3,2))))</f>
        <v>5</v>
      </c>
    </row>
    <row r="88" spans="1:27" ht="242.25" x14ac:dyDescent="0.25">
      <c r="A88" s="257" t="s">
        <v>983</v>
      </c>
      <c r="B88" s="261" t="s">
        <v>984</v>
      </c>
      <c r="C88" s="261" t="s">
        <v>985</v>
      </c>
      <c r="D88" s="257" t="s">
        <v>219</v>
      </c>
      <c r="E88" s="257" t="s">
        <v>986</v>
      </c>
      <c r="F88" s="257" t="s">
        <v>987</v>
      </c>
      <c r="G88" s="257" t="s">
        <v>988</v>
      </c>
      <c r="H88" s="258" t="s">
        <v>989</v>
      </c>
      <c r="I88" s="55"/>
      <c r="J88" s="56"/>
      <c r="K88" s="54" t="s">
        <v>990</v>
      </c>
      <c r="L88" s="55"/>
      <c r="M88" s="55" t="s">
        <v>140</v>
      </c>
      <c r="N88" s="55" t="s">
        <v>968</v>
      </c>
      <c r="O88" s="202" t="s">
        <v>969</v>
      </c>
      <c r="P88" s="288"/>
      <c r="Q88" s="54" t="s">
        <v>930</v>
      </c>
      <c r="R88" s="54" t="s">
        <v>991</v>
      </c>
      <c r="S88" s="257" t="s">
        <v>992</v>
      </c>
      <c r="T88" s="257" t="s">
        <v>993</v>
      </c>
      <c r="U88" s="257" t="s">
        <v>3473</v>
      </c>
      <c r="V88" s="257" t="s">
        <v>3474</v>
      </c>
      <c r="W88" s="289"/>
      <c r="Y88" s="289"/>
      <c r="AA88" s="130">
        <f>IF(OR(J88="Fail",ISBLANK(J88)),INDEX('Issue Code Table'!C:C,MATCH(N:N,'Issue Code Table'!A:A,0)),IF(M88="Critical",6,IF(M88="Significant",5,IF(M88="Moderate",3,2))))</f>
        <v>5</v>
      </c>
    </row>
    <row r="89" spans="1:27" ht="242.25" x14ac:dyDescent="0.25">
      <c r="A89" s="257" t="s">
        <v>994</v>
      </c>
      <c r="B89" s="258" t="s">
        <v>962</v>
      </c>
      <c r="C89" s="259" t="s">
        <v>963</v>
      </c>
      <c r="D89" s="257" t="s">
        <v>219</v>
      </c>
      <c r="E89" s="257" t="s">
        <v>995</v>
      </c>
      <c r="F89" s="257" t="s">
        <v>996</v>
      </c>
      <c r="G89" s="257" t="s">
        <v>997</v>
      </c>
      <c r="H89" s="258" t="s">
        <v>998</v>
      </c>
      <c r="I89" s="55"/>
      <c r="J89" s="56"/>
      <c r="K89" s="54" t="s">
        <v>999</v>
      </c>
      <c r="L89" s="55"/>
      <c r="M89" s="55" t="s">
        <v>140</v>
      </c>
      <c r="N89" s="55" t="s">
        <v>968</v>
      </c>
      <c r="O89" s="202" t="s">
        <v>969</v>
      </c>
      <c r="P89" s="288"/>
      <c r="Q89" s="54" t="s">
        <v>930</v>
      </c>
      <c r="R89" s="54" t="s">
        <v>1000</v>
      </c>
      <c r="S89" s="257" t="s">
        <v>1001</v>
      </c>
      <c r="T89" s="257" t="s">
        <v>1002</v>
      </c>
      <c r="U89" s="257" t="s">
        <v>3475</v>
      </c>
      <c r="V89" s="257" t="s">
        <v>3476</v>
      </c>
      <c r="W89" s="289"/>
      <c r="Y89" s="289"/>
      <c r="AA89" s="130">
        <f>IF(OR(J89="Fail",ISBLANK(J89)),INDEX('Issue Code Table'!C:C,MATCH(N:N,'Issue Code Table'!A:A,0)),IF(M89="Critical",6,IF(M89="Significant",5,IF(M89="Moderate",3,2))))</f>
        <v>5</v>
      </c>
    </row>
    <row r="90" spans="1:27" ht="255" x14ac:dyDescent="0.25">
      <c r="A90" s="257" t="s">
        <v>1003</v>
      </c>
      <c r="B90" s="258" t="s">
        <v>180</v>
      </c>
      <c r="C90" s="259" t="s">
        <v>181</v>
      </c>
      <c r="D90" s="257" t="s">
        <v>219</v>
      </c>
      <c r="E90" s="257" t="s">
        <v>1004</v>
      </c>
      <c r="F90" s="257" t="s">
        <v>1005</v>
      </c>
      <c r="G90" s="257" t="s">
        <v>1006</v>
      </c>
      <c r="H90" s="258" t="s">
        <v>1007</v>
      </c>
      <c r="I90" s="55"/>
      <c r="J90" s="56"/>
      <c r="K90" s="54" t="s">
        <v>1008</v>
      </c>
      <c r="L90" s="55"/>
      <c r="M90" s="55" t="s">
        <v>140</v>
      </c>
      <c r="N90" s="55" t="s">
        <v>968</v>
      </c>
      <c r="O90" s="202" t="s">
        <v>969</v>
      </c>
      <c r="P90" s="288"/>
      <c r="Q90" s="54" t="s">
        <v>1009</v>
      </c>
      <c r="R90" s="54" t="s">
        <v>1010</v>
      </c>
      <c r="S90" s="257" t="s">
        <v>1011</v>
      </c>
      <c r="T90" s="257" t="s">
        <v>1012</v>
      </c>
      <c r="U90" s="257" t="s">
        <v>1013</v>
      </c>
      <c r="V90" s="257" t="s">
        <v>3633</v>
      </c>
      <c r="W90" s="289"/>
      <c r="Y90" s="289"/>
      <c r="AA90" s="130">
        <f>IF(OR(J90="Fail",ISBLANK(J90)),INDEX('Issue Code Table'!C:C,MATCH(N:N,'Issue Code Table'!A:A,0)),IF(M90="Critical",6,IF(M90="Significant",5,IF(M90="Moderate",3,2))))</f>
        <v>5</v>
      </c>
    </row>
    <row r="91" spans="1:27" ht="280.5" x14ac:dyDescent="0.25">
      <c r="A91" s="257" t="s">
        <v>1014</v>
      </c>
      <c r="B91" s="258" t="s">
        <v>180</v>
      </c>
      <c r="C91" s="259" t="s">
        <v>181</v>
      </c>
      <c r="D91" s="257" t="s">
        <v>219</v>
      </c>
      <c r="E91" s="257" t="s">
        <v>1015</v>
      </c>
      <c r="F91" s="257" t="s">
        <v>1016</v>
      </c>
      <c r="G91" s="257" t="s">
        <v>1017</v>
      </c>
      <c r="H91" s="258" t="s">
        <v>1018</v>
      </c>
      <c r="I91" s="55"/>
      <c r="J91" s="56"/>
      <c r="K91" s="54" t="s">
        <v>1019</v>
      </c>
      <c r="L91" s="55"/>
      <c r="M91" s="55" t="s">
        <v>140</v>
      </c>
      <c r="N91" s="55" t="s">
        <v>968</v>
      </c>
      <c r="O91" s="202" t="s">
        <v>969</v>
      </c>
      <c r="P91" s="288"/>
      <c r="Q91" s="54" t="s">
        <v>1009</v>
      </c>
      <c r="R91" s="54" t="s">
        <v>1020</v>
      </c>
      <c r="S91" s="257" t="s">
        <v>1021</v>
      </c>
      <c r="T91" s="257" t="s">
        <v>1022</v>
      </c>
      <c r="U91" s="257" t="s">
        <v>3477</v>
      </c>
      <c r="V91" s="257" t="s">
        <v>3478</v>
      </c>
      <c r="W91" s="289"/>
      <c r="Y91" s="289"/>
      <c r="AA91" s="130">
        <f>IF(OR(J91="Fail",ISBLANK(J91)),INDEX('Issue Code Table'!C:C,MATCH(N:N,'Issue Code Table'!A:A,0)),IF(M91="Critical",6,IF(M91="Significant",5,IF(M91="Moderate",3,2))))</f>
        <v>5</v>
      </c>
    </row>
    <row r="92" spans="1:27" ht="140.25" x14ac:dyDescent="0.25">
      <c r="A92" s="257" t="s">
        <v>1023</v>
      </c>
      <c r="B92" s="258" t="s">
        <v>180</v>
      </c>
      <c r="C92" s="259" t="s">
        <v>181</v>
      </c>
      <c r="D92" s="257" t="s">
        <v>219</v>
      </c>
      <c r="E92" s="257" t="s">
        <v>1024</v>
      </c>
      <c r="F92" s="257" t="s">
        <v>1025</v>
      </c>
      <c r="G92" s="257" t="s">
        <v>1026</v>
      </c>
      <c r="H92" s="258" t="s">
        <v>1027</v>
      </c>
      <c r="I92" s="55"/>
      <c r="J92" s="56"/>
      <c r="K92" s="54" t="s">
        <v>1028</v>
      </c>
      <c r="L92" s="55"/>
      <c r="M92" s="72" t="s">
        <v>140</v>
      </c>
      <c r="N92" s="72" t="s">
        <v>225</v>
      </c>
      <c r="O92" s="202" t="s">
        <v>226</v>
      </c>
      <c r="P92" s="288"/>
      <c r="Q92" s="54" t="s">
        <v>1009</v>
      </c>
      <c r="R92" s="54" t="s">
        <v>1029</v>
      </c>
      <c r="S92" s="257" t="s">
        <v>1030</v>
      </c>
      <c r="T92" s="257" t="s">
        <v>1031</v>
      </c>
      <c r="U92" s="257" t="s">
        <v>3634</v>
      </c>
      <c r="V92" s="296" t="s">
        <v>3481</v>
      </c>
      <c r="W92" s="289"/>
      <c r="Y92" s="289"/>
      <c r="AA92" s="130">
        <f>IF(OR(J92="Fail",ISBLANK(J92)),INDEX('Issue Code Table'!C:C,MATCH(N:N,'Issue Code Table'!A:A,0)),IF(M92="Critical",6,IF(M92="Significant",5,IF(M92="Moderate",3,2))))</f>
        <v>5</v>
      </c>
    </row>
    <row r="93" spans="1:27" ht="114.75" x14ac:dyDescent="0.25">
      <c r="A93" s="257" t="s">
        <v>1032</v>
      </c>
      <c r="B93" s="258" t="s">
        <v>180</v>
      </c>
      <c r="C93" s="259" t="s">
        <v>181</v>
      </c>
      <c r="D93" s="257" t="s">
        <v>219</v>
      </c>
      <c r="E93" s="257" t="s">
        <v>1033</v>
      </c>
      <c r="F93" s="257" t="s">
        <v>1034</v>
      </c>
      <c r="G93" s="257" t="s">
        <v>1035</v>
      </c>
      <c r="H93" s="258" t="s">
        <v>1036</v>
      </c>
      <c r="I93" s="55"/>
      <c r="J93" s="56"/>
      <c r="K93" s="54" t="s">
        <v>1037</v>
      </c>
      <c r="L93" s="55"/>
      <c r="M93" s="72" t="s">
        <v>140</v>
      </c>
      <c r="N93" s="72" t="s">
        <v>225</v>
      </c>
      <c r="O93" s="202" t="s">
        <v>226</v>
      </c>
      <c r="P93" s="288"/>
      <c r="Q93" s="54" t="s">
        <v>1038</v>
      </c>
      <c r="R93" s="54" t="s">
        <v>1039</v>
      </c>
      <c r="S93" s="257" t="s">
        <v>1040</v>
      </c>
      <c r="T93" s="257" t="s">
        <v>1041</v>
      </c>
      <c r="U93" s="257" t="s">
        <v>3479</v>
      </c>
      <c r="V93" s="296" t="s">
        <v>3480</v>
      </c>
      <c r="W93" s="289"/>
      <c r="Y93" s="289"/>
      <c r="AA93" s="130">
        <f>IF(OR(J93="Fail",ISBLANK(J93)),INDEX('Issue Code Table'!C:C,MATCH(N:N,'Issue Code Table'!A:A,0)),IF(M93="Critical",6,IF(M93="Significant",5,IF(M93="Moderate",3,2))))</f>
        <v>5</v>
      </c>
    </row>
    <row r="94" spans="1:27" ht="165.75" x14ac:dyDescent="0.25">
      <c r="A94" s="257" t="s">
        <v>1042</v>
      </c>
      <c r="B94" s="257" t="s">
        <v>144</v>
      </c>
      <c r="C94" s="74" t="s">
        <v>145</v>
      </c>
      <c r="D94" s="257" t="s">
        <v>219</v>
      </c>
      <c r="E94" s="257" t="s">
        <v>1043</v>
      </c>
      <c r="F94" s="257" t="s">
        <v>1044</v>
      </c>
      <c r="G94" s="257" t="s">
        <v>1045</v>
      </c>
      <c r="H94" s="258" t="s">
        <v>1046</v>
      </c>
      <c r="I94" s="55"/>
      <c r="J94" s="56"/>
      <c r="K94" s="54" t="s">
        <v>1047</v>
      </c>
      <c r="L94" s="55"/>
      <c r="M94" s="55" t="s">
        <v>140</v>
      </c>
      <c r="N94" s="55" t="s">
        <v>329</v>
      </c>
      <c r="O94" s="202" t="s">
        <v>330</v>
      </c>
      <c r="P94" s="288"/>
      <c r="Q94" s="54" t="s">
        <v>1038</v>
      </c>
      <c r="R94" s="54" t="s">
        <v>1048</v>
      </c>
      <c r="S94" s="257" t="s">
        <v>1049</v>
      </c>
      <c r="T94" s="257" t="s">
        <v>1050</v>
      </c>
      <c r="U94" s="257" t="s">
        <v>3482</v>
      </c>
      <c r="V94" s="296" t="s">
        <v>3483</v>
      </c>
      <c r="W94" s="289"/>
      <c r="Y94" s="289"/>
      <c r="AA94" s="130">
        <f>IF(OR(J94="Fail",ISBLANK(J94)),INDEX('Issue Code Table'!C:C,MATCH(N:N,'Issue Code Table'!A:A,0)),IF(M94="Critical",6,IF(M94="Significant",5,IF(M94="Moderate",3,2))))</f>
        <v>5</v>
      </c>
    </row>
    <row r="95" spans="1:27" ht="89.25" x14ac:dyDescent="0.25">
      <c r="A95" s="257" t="s">
        <v>1051</v>
      </c>
      <c r="B95" s="257" t="s">
        <v>144</v>
      </c>
      <c r="C95" s="74" t="s">
        <v>145</v>
      </c>
      <c r="D95" s="257" t="s">
        <v>219</v>
      </c>
      <c r="E95" s="257" t="s">
        <v>1052</v>
      </c>
      <c r="F95" s="257" t="s">
        <v>1053</v>
      </c>
      <c r="G95" s="257" t="s">
        <v>1054</v>
      </c>
      <c r="H95" s="258" t="s">
        <v>1055</v>
      </c>
      <c r="I95" s="55"/>
      <c r="J95" s="56"/>
      <c r="K95" s="54" t="s">
        <v>1056</v>
      </c>
      <c r="L95" s="55"/>
      <c r="M95" s="55" t="s">
        <v>140</v>
      </c>
      <c r="N95" s="55" t="s">
        <v>329</v>
      </c>
      <c r="O95" s="202" t="s">
        <v>330</v>
      </c>
      <c r="P95" s="288"/>
      <c r="Q95" s="54" t="s">
        <v>1038</v>
      </c>
      <c r="R95" s="54" t="s">
        <v>1057</v>
      </c>
      <c r="S95" s="257" t="s">
        <v>1058</v>
      </c>
      <c r="T95" s="257" t="s">
        <v>1059</v>
      </c>
      <c r="U95" s="257" t="s">
        <v>3484</v>
      </c>
      <c r="V95" s="296" t="s">
        <v>3635</v>
      </c>
      <c r="W95" s="289"/>
      <c r="Y95" s="289"/>
      <c r="AA95" s="130">
        <f>IF(OR(J95="Fail",ISBLANK(J95)),INDEX('Issue Code Table'!C:C,MATCH(N:N,'Issue Code Table'!A:A,0)),IF(M95="Critical",6,IF(M95="Significant",5,IF(M95="Moderate",3,2))))</f>
        <v>5</v>
      </c>
    </row>
    <row r="96" spans="1:27" ht="102" x14ac:dyDescent="0.25">
      <c r="A96" s="257" t="s">
        <v>1060</v>
      </c>
      <c r="B96" s="257" t="s">
        <v>445</v>
      </c>
      <c r="C96" s="74" t="s">
        <v>446</v>
      </c>
      <c r="D96" s="257" t="s">
        <v>219</v>
      </c>
      <c r="E96" s="257" t="s">
        <v>1061</v>
      </c>
      <c r="F96" s="257" t="s">
        <v>1062</v>
      </c>
      <c r="G96" s="257" t="s">
        <v>1063</v>
      </c>
      <c r="H96" s="258" t="s">
        <v>1064</v>
      </c>
      <c r="I96" s="55"/>
      <c r="J96" s="56"/>
      <c r="K96" s="54" t="s">
        <v>1065</v>
      </c>
      <c r="L96" s="55"/>
      <c r="M96" s="55" t="s">
        <v>140</v>
      </c>
      <c r="N96" s="55" t="s">
        <v>329</v>
      </c>
      <c r="O96" s="202" t="s">
        <v>330</v>
      </c>
      <c r="P96" s="288"/>
      <c r="Q96" s="54" t="s">
        <v>1038</v>
      </c>
      <c r="R96" s="54" t="s">
        <v>1066</v>
      </c>
      <c r="S96" s="257" t="s">
        <v>1067</v>
      </c>
      <c r="T96" s="257" t="s">
        <v>1068</v>
      </c>
      <c r="U96" s="257" t="s">
        <v>3485</v>
      </c>
      <c r="V96" s="296" t="s">
        <v>3636</v>
      </c>
      <c r="W96" s="289"/>
      <c r="Y96" s="289"/>
      <c r="AA96" s="130">
        <f>IF(OR(J96="Fail",ISBLANK(J96)),INDEX('Issue Code Table'!C:C,MATCH(N:N,'Issue Code Table'!A:A,0)),IF(M96="Critical",6,IF(M96="Significant",5,IF(M96="Moderate",3,2))))</f>
        <v>5</v>
      </c>
    </row>
    <row r="97" spans="1:27" ht="102" x14ac:dyDescent="0.25">
      <c r="A97" s="257" t="s">
        <v>1069</v>
      </c>
      <c r="B97" s="257" t="s">
        <v>445</v>
      </c>
      <c r="C97" s="74" t="s">
        <v>446</v>
      </c>
      <c r="D97" s="257" t="s">
        <v>219</v>
      </c>
      <c r="E97" s="257" t="s">
        <v>1070</v>
      </c>
      <c r="F97" s="257" t="s">
        <v>1071</v>
      </c>
      <c r="G97" s="257" t="s">
        <v>1072</v>
      </c>
      <c r="H97" s="258" t="s">
        <v>1073</v>
      </c>
      <c r="I97" s="55"/>
      <c r="J97" s="56"/>
      <c r="K97" s="54" t="s">
        <v>1074</v>
      </c>
      <c r="L97" s="55"/>
      <c r="M97" s="55" t="s">
        <v>140</v>
      </c>
      <c r="N97" s="55" t="s">
        <v>329</v>
      </c>
      <c r="O97" s="202" t="s">
        <v>330</v>
      </c>
      <c r="P97" s="288"/>
      <c r="Q97" s="54" t="s">
        <v>1038</v>
      </c>
      <c r="R97" s="54" t="s">
        <v>1075</v>
      </c>
      <c r="S97" s="257" t="s">
        <v>1076</v>
      </c>
      <c r="T97" s="257" t="s">
        <v>1077</v>
      </c>
      <c r="U97" s="257" t="s">
        <v>3486</v>
      </c>
      <c r="V97" s="296" t="s">
        <v>3487</v>
      </c>
      <c r="W97" s="289"/>
      <c r="Y97" s="289"/>
      <c r="AA97" s="130">
        <f>IF(OR(J97="Fail",ISBLANK(J97)),INDEX('Issue Code Table'!C:C,MATCH(N:N,'Issue Code Table'!A:A,0)),IF(M97="Critical",6,IF(M97="Significant",5,IF(M97="Moderate",3,2))))</f>
        <v>5</v>
      </c>
    </row>
    <row r="98" spans="1:27" ht="102" x14ac:dyDescent="0.25">
      <c r="A98" s="257" t="s">
        <v>1078</v>
      </c>
      <c r="B98" s="258" t="s">
        <v>180</v>
      </c>
      <c r="C98" s="259" t="s">
        <v>181</v>
      </c>
      <c r="D98" s="257" t="s">
        <v>219</v>
      </c>
      <c r="E98" s="257" t="s">
        <v>3489</v>
      </c>
      <c r="F98" s="257" t="s">
        <v>1079</v>
      </c>
      <c r="G98" s="257" t="s">
        <v>1080</v>
      </c>
      <c r="H98" s="258" t="s">
        <v>1081</v>
      </c>
      <c r="I98" s="55"/>
      <c r="J98" s="56"/>
      <c r="K98" s="54" t="s">
        <v>1082</v>
      </c>
      <c r="L98" s="55"/>
      <c r="M98" s="55" t="s">
        <v>140</v>
      </c>
      <c r="N98" s="55" t="s">
        <v>225</v>
      </c>
      <c r="O98" s="202" t="s">
        <v>226</v>
      </c>
      <c r="P98" s="288"/>
      <c r="Q98" s="54" t="s">
        <v>1083</v>
      </c>
      <c r="R98" s="54" t="s">
        <v>1084</v>
      </c>
      <c r="S98" s="257" t="s">
        <v>1085</v>
      </c>
      <c r="T98" s="257" t="s">
        <v>1086</v>
      </c>
      <c r="U98" s="257" t="s">
        <v>3490</v>
      </c>
      <c r="V98" s="296" t="s">
        <v>3491</v>
      </c>
      <c r="W98" s="289"/>
      <c r="Y98" s="289"/>
      <c r="AA98" s="130">
        <f>IF(OR(J98="Fail",ISBLANK(J98)),INDEX('Issue Code Table'!C:C,MATCH(N:N,'Issue Code Table'!A:A,0)),IF(M98="Critical",6,IF(M98="Significant",5,IF(M98="Moderate",3,2))))</f>
        <v>5</v>
      </c>
    </row>
    <row r="99" spans="1:27" ht="127.5" x14ac:dyDescent="0.25">
      <c r="A99" s="257" t="s">
        <v>1087</v>
      </c>
      <c r="B99" s="258" t="s">
        <v>180</v>
      </c>
      <c r="C99" s="259" t="s">
        <v>181</v>
      </c>
      <c r="D99" s="257" t="s">
        <v>219</v>
      </c>
      <c r="E99" s="257" t="s">
        <v>3488</v>
      </c>
      <c r="F99" s="257" t="s">
        <v>1088</v>
      </c>
      <c r="G99" s="257" t="s">
        <v>1089</v>
      </c>
      <c r="H99" s="258" t="s">
        <v>395</v>
      </c>
      <c r="I99" s="55"/>
      <c r="J99" s="56"/>
      <c r="K99" s="54" t="s">
        <v>1090</v>
      </c>
      <c r="L99" s="55"/>
      <c r="M99" s="55" t="s">
        <v>140</v>
      </c>
      <c r="N99" s="55" t="s">
        <v>225</v>
      </c>
      <c r="O99" s="202" t="s">
        <v>226</v>
      </c>
      <c r="P99" s="288"/>
      <c r="Q99" s="54" t="s">
        <v>1083</v>
      </c>
      <c r="R99" s="54" t="s">
        <v>1091</v>
      </c>
      <c r="S99" s="257" t="s">
        <v>1092</v>
      </c>
      <c r="T99" s="257" t="s">
        <v>1093</v>
      </c>
      <c r="U99" s="257" t="s">
        <v>3492</v>
      </c>
      <c r="V99" s="296" t="s">
        <v>3493</v>
      </c>
      <c r="W99" s="289"/>
      <c r="Y99" s="289"/>
      <c r="AA99" s="130">
        <f>IF(OR(J99="Fail",ISBLANK(J99)),INDEX('Issue Code Table'!C:C,MATCH(N:N,'Issue Code Table'!A:A,0)),IF(M99="Critical",6,IF(M99="Significant",5,IF(M99="Moderate",3,2))))</f>
        <v>5</v>
      </c>
    </row>
    <row r="100" spans="1:27" ht="102" x14ac:dyDescent="0.25">
      <c r="A100" s="257" t="s">
        <v>1094</v>
      </c>
      <c r="B100" s="258" t="s">
        <v>180</v>
      </c>
      <c r="C100" s="259" t="s">
        <v>181</v>
      </c>
      <c r="D100" s="257" t="s">
        <v>219</v>
      </c>
      <c r="E100" s="257" t="s">
        <v>3494</v>
      </c>
      <c r="F100" s="257" t="s">
        <v>1095</v>
      </c>
      <c r="G100" s="257" t="s">
        <v>1096</v>
      </c>
      <c r="H100" s="258" t="s">
        <v>1097</v>
      </c>
      <c r="I100" s="55"/>
      <c r="J100" s="56"/>
      <c r="K100" s="54" t="s">
        <v>1098</v>
      </c>
      <c r="L100" s="55"/>
      <c r="M100" s="55" t="s">
        <v>140</v>
      </c>
      <c r="N100" s="55" t="s">
        <v>225</v>
      </c>
      <c r="O100" s="202" t="s">
        <v>226</v>
      </c>
      <c r="P100" s="288"/>
      <c r="Q100" s="54" t="s">
        <v>1083</v>
      </c>
      <c r="R100" s="54" t="s">
        <v>1099</v>
      </c>
      <c r="S100" s="257" t="s">
        <v>1092</v>
      </c>
      <c r="T100" s="257" t="s">
        <v>1100</v>
      </c>
      <c r="U100" s="257" t="s">
        <v>3496</v>
      </c>
      <c r="V100" s="296" t="s">
        <v>3497</v>
      </c>
      <c r="W100" s="289"/>
      <c r="Y100" s="289"/>
      <c r="AA100" s="130">
        <f>IF(OR(J100="Fail",ISBLANK(J100)),INDEX('Issue Code Table'!C:C,MATCH(N:N,'Issue Code Table'!A:A,0)),IF(M100="Critical",6,IF(M100="Significant",5,IF(M100="Moderate",3,2))))</f>
        <v>5</v>
      </c>
    </row>
    <row r="101" spans="1:27" ht="102" x14ac:dyDescent="0.25">
      <c r="A101" s="257" t="s">
        <v>1101</v>
      </c>
      <c r="B101" s="258" t="s">
        <v>180</v>
      </c>
      <c r="C101" s="259" t="s">
        <v>181</v>
      </c>
      <c r="D101" s="257" t="s">
        <v>219</v>
      </c>
      <c r="E101" s="257" t="s">
        <v>3495</v>
      </c>
      <c r="F101" s="257" t="s">
        <v>1102</v>
      </c>
      <c r="G101" s="257" t="s">
        <v>1103</v>
      </c>
      <c r="H101" s="258" t="s">
        <v>1104</v>
      </c>
      <c r="I101" s="55"/>
      <c r="J101" s="56"/>
      <c r="K101" s="54" t="s">
        <v>1105</v>
      </c>
      <c r="L101" s="55"/>
      <c r="M101" s="55" t="s">
        <v>140</v>
      </c>
      <c r="N101" s="55" t="s">
        <v>225</v>
      </c>
      <c r="O101" s="202" t="s">
        <v>226</v>
      </c>
      <c r="P101" s="288"/>
      <c r="Q101" s="54" t="s">
        <v>1083</v>
      </c>
      <c r="R101" s="54" t="s">
        <v>1106</v>
      </c>
      <c r="S101" s="257" t="s">
        <v>1092</v>
      </c>
      <c r="T101" s="257" t="s">
        <v>1107</v>
      </c>
      <c r="U101" s="257" t="s">
        <v>3498</v>
      </c>
      <c r="V101" s="296" t="s">
        <v>3499</v>
      </c>
      <c r="W101" s="289"/>
      <c r="Y101" s="289"/>
      <c r="AA101" s="130">
        <f>IF(OR(J101="Fail",ISBLANK(J101)),INDEX('Issue Code Table'!C:C,MATCH(N:N,'Issue Code Table'!A:A,0)),IF(M101="Critical",6,IF(M101="Significant",5,IF(M101="Moderate",3,2))))</f>
        <v>5</v>
      </c>
    </row>
    <row r="102" spans="1:27" ht="76.5" x14ac:dyDescent="0.25">
      <c r="A102" s="257" t="s">
        <v>1108</v>
      </c>
      <c r="B102" s="258" t="s">
        <v>180</v>
      </c>
      <c r="C102" s="259" t="s">
        <v>250</v>
      </c>
      <c r="D102" s="257" t="s">
        <v>219</v>
      </c>
      <c r="E102" s="257" t="s">
        <v>1109</v>
      </c>
      <c r="F102" s="257" t="s">
        <v>3637</v>
      </c>
      <c r="G102" s="257" t="s">
        <v>1110</v>
      </c>
      <c r="H102" s="258" t="s">
        <v>1111</v>
      </c>
      <c r="I102" s="55"/>
      <c r="J102" s="56"/>
      <c r="K102" s="54" t="s">
        <v>1112</v>
      </c>
      <c r="L102" s="54"/>
      <c r="M102" s="249" t="s">
        <v>140</v>
      </c>
      <c r="N102" s="250" t="s">
        <v>225</v>
      </c>
      <c r="O102" s="202" t="s">
        <v>226</v>
      </c>
      <c r="P102" s="288"/>
      <c r="Q102" s="54" t="s">
        <v>1113</v>
      </c>
      <c r="R102" s="54" t="s">
        <v>1114</v>
      </c>
      <c r="S102" s="257" t="s">
        <v>1115</v>
      </c>
      <c r="T102" s="257" t="s">
        <v>1116</v>
      </c>
      <c r="U102" s="257" t="s">
        <v>3500</v>
      </c>
      <c r="V102" s="296" t="s">
        <v>3501</v>
      </c>
      <c r="W102" s="289"/>
      <c r="Y102" s="289"/>
      <c r="AA102" s="130">
        <f>IF(OR(J102="Fail",ISBLANK(J102)),INDEX('Issue Code Table'!C:C,MATCH(N:N,'Issue Code Table'!A:A,0)),IF(M102="Critical",6,IF(M102="Significant",5,IF(M102="Moderate",3,2))))</f>
        <v>5</v>
      </c>
    </row>
    <row r="103" spans="1:27" ht="127.5" x14ac:dyDescent="0.25">
      <c r="A103" s="257" t="s">
        <v>1117</v>
      </c>
      <c r="B103" s="258" t="s">
        <v>445</v>
      </c>
      <c r="C103" s="259" t="s">
        <v>1118</v>
      </c>
      <c r="D103" s="257" t="s">
        <v>219</v>
      </c>
      <c r="E103" s="257" t="s">
        <v>1119</v>
      </c>
      <c r="F103" s="257" t="s">
        <v>1120</v>
      </c>
      <c r="G103" s="257" t="s">
        <v>1121</v>
      </c>
      <c r="H103" s="258" t="s">
        <v>1122</v>
      </c>
      <c r="I103" s="55"/>
      <c r="J103" s="56"/>
      <c r="K103" s="54" t="s">
        <v>1123</v>
      </c>
      <c r="L103" s="54"/>
      <c r="M103" s="249" t="s">
        <v>140</v>
      </c>
      <c r="N103" s="250" t="s">
        <v>225</v>
      </c>
      <c r="O103" s="202" t="s">
        <v>226</v>
      </c>
      <c r="P103" s="288"/>
      <c r="Q103" s="54" t="s">
        <v>1113</v>
      </c>
      <c r="R103" s="54" t="s">
        <v>1124</v>
      </c>
      <c r="S103" s="257" t="s">
        <v>1125</v>
      </c>
      <c r="T103" s="257" t="s">
        <v>1126</v>
      </c>
      <c r="U103" s="257" t="s">
        <v>3502</v>
      </c>
      <c r="V103" s="296" t="s">
        <v>3503</v>
      </c>
      <c r="W103" s="289"/>
      <c r="Y103" s="289"/>
      <c r="AA103" s="130">
        <f>IF(OR(J103="Fail",ISBLANK(J103)),INDEX('Issue Code Table'!C:C,MATCH(N:N,'Issue Code Table'!A:A,0)),IF(M103="Critical",6,IF(M103="Significant",5,IF(M103="Moderate",3,2))))</f>
        <v>5</v>
      </c>
    </row>
    <row r="104" spans="1:27" ht="280.5" x14ac:dyDescent="0.25">
      <c r="A104" s="257" t="s">
        <v>1127</v>
      </c>
      <c r="B104" s="258" t="s">
        <v>924</v>
      </c>
      <c r="C104" s="259" t="s">
        <v>925</v>
      </c>
      <c r="D104" s="257" t="s">
        <v>206</v>
      </c>
      <c r="E104" s="257" t="s">
        <v>1128</v>
      </c>
      <c r="F104" s="257" t="s">
        <v>1129</v>
      </c>
      <c r="G104" s="257" t="s">
        <v>1130</v>
      </c>
      <c r="H104" s="258" t="s">
        <v>1131</v>
      </c>
      <c r="I104" s="55"/>
      <c r="J104" s="56"/>
      <c r="K104" s="54" t="s">
        <v>1132</v>
      </c>
      <c r="L104" s="54"/>
      <c r="M104" s="249" t="s">
        <v>140</v>
      </c>
      <c r="N104" s="250" t="s">
        <v>225</v>
      </c>
      <c r="O104" s="202" t="s">
        <v>226</v>
      </c>
      <c r="P104" s="288"/>
      <c r="Q104" s="54" t="s">
        <v>1113</v>
      </c>
      <c r="R104" s="54" t="s">
        <v>1133</v>
      </c>
      <c r="S104" s="257" t="s">
        <v>1134</v>
      </c>
      <c r="T104" s="257" t="s">
        <v>1135</v>
      </c>
      <c r="U104" s="257" t="s">
        <v>3504</v>
      </c>
      <c r="V104" s="296" t="s">
        <v>3638</v>
      </c>
      <c r="W104" s="289"/>
      <c r="Y104" s="289"/>
      <c r="AA104" s="130">
        <f>IF(OR(J104="Fail",ISBLANK(J104)),INDEX('Issue Code Table'!C:C,MATCH(N:N,'Issue Code Table'!A:A,0)),IF(M104="Critical",6,IF(M104="Significant",5,IF(M104="Moderate",3,2))))</f>
        <v>5</v>
      </c>
    </row>
    <row r="105" spans="1:27" ht="357" x14ac:dyDescent="0.25">
      <c r="A105" s="257" t="s">
        <v>1136</v>
      </c>
      <c r="B105" s="258" t="s">
        <v>924</v>
      </c>
      <c r="C105" s="259" t="s">
        <v>925</v>
      </c>
      <c r="D105" s="257" t="s">
        <v>206</v>
      </c>
      <c r="E105" s="257" t="s">
        <v>1137</v>
      </c>
      <c r="F105" s="257" t="s">
        <v>1138</v>
      </c>
      <c r="G105" s="257" t="s">
        <v>1139</v>
      </c>
      <c r="H105" s="258" t="s">
        <v>3639</v>
      </c>
      <c r="I105" s="55"/>
      <c r="J105" s="56"/>
      <c r="K105" s="54" t="s">
        <v>1140</v>
      </c>
      <c r="L105" s="54"/>
      <c r="M105" s="249" t="s">
        <v>140</v>
      </c>
      <c r="N105" s="250" t="s">
        <v>225</v>
      </c>
      <c r="O105" s="202" t="s">
        <v>226</v>
      </c>
      <c r="P105" s="288"/>
      <c r="Q105" s="54" t="s">
        <v>1113</v>
      </c>
      <c r="R105" s="54" t="s">
        <v>1141</v>
      </c>
      <c r="S105" s="257" t="s">
        <v>1142</v>
      </c>
      <c r="T105" s="257" t="s">
        <v>1143</v>
      </c>
      <c r="U105" s="257" t="s">
        <v>3505</v>
      </c>
      <c r="V105" s="296" t="s">
        <v>3670</v>
      </c>
      <c r="W105" s="289"/>
      <c r="Y105" s="289"/>
      <c r="AA105" s="130">
        <f>IF(OR(J105="Fail",ISBLANK(J105)),INDEX('Issue Code Table'!C:C,MATCH(N:N,'Issue Code Table'!A:A,0)),IF(M105="Critical",6,IF(M105="Significant",5,IF(M105="Moderate",3,2))))</f>
        <v>5</v>
      </c>
    </row>
    <row r="106" spans="1:27" ht="409.5" x14ac:dyDescent="0.25">
      <c r="A106" s="257" t="s">
        <v>1144</v>
      </c>
      <c r="B106" s="258" t="s">
        <v>180</v>
      </c>
      <c r="C106" s="259" t="s">
        <v>250</v>
      </c>
      <c r="D106" s="257" t="s">
        <v>206</v>
      </c>
      <c r="E106" s="257" t="s">
        <v>3640</v>
      </c>
      <c r="F106" s="257" t="s">
        <v>1145</v>
      </c>
      <c r="G106" s="257" t="s">
        <v>1146</v>
      </c>
      <c r="H106" s="258" t="s">
        <v>1147</v>
      </c>
      <c r="I106" s="55"/>
      <c r="J106" s="56"/>
      <c r="K106" s="54" t="s">
        <v>3641</v>
      </c>
      <c r="L106" s="54"/>
      <c r="M106" s="249" t="s">
        <v>140</v>
      </c>
      <c r="N106" s="250" t="s">
        <v>225</v>
      </c>
      <c r="O106" s="202" t="s">
        <v>226</v>
      </c>
      <c r="P106" s="288"/>
      <c r="Q106" s="54" t="s">
        <v>1113</v>
      </c>
      <c r="R106" s="54" t="s">
        <v>1148</v>
      </c>
      <c r="S106" s="257" t="s">
        <v>1149</v>
      </c>
      <c r="T106" s="257" t="s">
        <v>1150</v>
      </c>
      <c r="U106" s="257" t="s">
        <v>3506</v>
      </c>
      <c r="V106" s="296" t="s">
        <v>3507</v>
      </c>
      <c r="W106" s="289"/>
      <c r="Y106" s="289"/>
      <c r="AA106" s="130">
        <f>IF(OR(J106="Fail",ISBLANK(J106)),INDEX('Issue Code Table'!C:C,MATCH(N:N,'Issue Code Table'!A:A,0)),IF(M106="Critical",6,IF(M106="Significant",5,IF(M106="Moderate",3,2))))</f>
        <v>5</v>
      </c>
    </row>
    <row r="107" spans="1:27" ht="89.25" x14ac:dyDescent="0.25">
      <c r="A107" s="257" t="s">
        <v>1151</v>
      </c>
      <c r="B107" s="258" t="s">
        <v>155</v>
      </c>
      <c r="C107" s="259" t="s">
        <v>1152</v>
      </c>
      <c r="D107" s="257" t="s">
        <v>206</v>
      </c>
      <c r="E107" s="257" t="s">
        <v>1153</v>
      </c>
      <c r="F107" s="257" t="s">
        <v>1154</v>
      </c>
      <c r="G107" s="257" t="s">
        <v>1155</v>
      </c>
      <c r="H107" s="258" t="s">
        <v>3642</v>
      </c>
      <c r="I107" s="55"/>
      <c r="J107" s="56"/>
      <c r="K107" s="54" t="s">
        <v>1156</v>
      </c>
      <c r="L107" s="55"/>
      <c r="M107" s="55" t="s">
        <v>151</v>
      </c>
      <c r="N107" s="55" t="s">
        <v>1157</v>
      </c>
      <c r="O107" s="202" t="s">
        <v>1158</v>
      </c>
      <c r="P107" s="288"/>
      <c r="Q107" s="54" t="s">
        <v>1159</v>
      </c>
      <c r="R107" s="54" t="s">
        <v>1160</v>
      </c>
      <c r="S107" s="257" t="s">
        <v>1161</v>
      </c>
      <c r="T107" s="257" t="s">
        <v>1162</v>
      </c>
      <c r="U107" s="257" t="s">
        <v>3508</v>
      </c>
      <c r="V107" s="257"/>
      <c r="W107" s="289"/>
      <c r="Y107" s="289"/>
      <c r="AA107" s="130">
        <f>IF(OR(J107="Fail",ISBLANK(J107)),INDEX('Issue Code Table'!C:C,MATCH(N:N,'Issue Code Table'!A:A,0)),IF(M107="Critical",6,IF(M107="Significant",5,IF(M107="Moderate",3,2))))</f>
        <v>4</v>
      </c>
    </row>
    <row r="108" spans="1:27" ht="102" x14ac:dyDescent="0.25">
      <c r="A108" s="257" t="s">
        <v>1163</v>
      </c>
      <c r="B108" s="258" t="s">
        <v>951</v>
      </c>
      <c r="C108" s="259" t="s">
        <v>952</v>
      </c>
      <c r="D108" s="257" t="s">
        <v>206</v>
      </c>
      <c r="E108" s="257" t="s">
        <v>1164</v>
      </c>
      <c r="F108" s="257" t="s">
        <v>1165</v>
      </c>
      <c r="G108" s="257" t="s">
        <v>1166</v>
      </c>
      <c r="H108" s="258" t="s">
        <v>1167</v>
      </c>
      <c r="I108" s="55"/>
      <c r="J108" s="56"/>
      <c r="K108" s="54" t="s">
        <v>1168</v>
      </c>
      <c r="L108" s="55"/>
      <c r="M108" s="55" t="s">
        <v>151</v>
      </c>
      <c r="N108" s="55" t="s">
        <v>1169</v>
      </c>
      <c r="O108" s="202" t="s">
        <v>1170</v>
      </c>
      <c r="P108" s="288"/>
      <c r="Q108" s="54" t="s">
        <v>1171</v>
      </c>
      <c r="R108" s="54" t="s">
        <v>1172</v>
      </c>
      <c r="S108" s="257" t="s">
        <v>1173</v>
      </c>
      <c r="T108" s="257" t="s">
        <v>1174</v>
      </c>
      <c r="U108" s="295" t="s">
        <v>3643</v>
      </c>
      <c r="V108" s="257"/>
      <c r="W108" s="289"/>
      <c r="Y108" s="289"/>
      <c r="AA108" s="130">
        <f>IF(OR(J108="Fail",ISBLANK(J108)),INDEX('Issue Code Table'!C:C,MATCH(N:N,'Issue Code Table'!A:A,0)),IF(M108="Critical",6,IF(M108="Significant",5,IF(M108="Moderate",3,2))))</f>
        <v>4</v>
      </c>
    </row>
    <row r="109" spans="1:27" ht="89.25" x14ac:dyDescent="0.25">
      <c r="A109" s="257" t="s">
        <v>1175</v>
      </c>
      <c r="B109" s="258" t="s">
        <v>445</v>
      </c>
      <c r="C109" s="259" t="s">
        <v>1118</v>
      </c>
      <c r="D109" s="257" t="s">
        <v>206</v>
      </c>
      <c r="E109" s="257" t="s">
        <v>1176</v>
      </c>
      <c r="F109" s="257" t="s">
        <v>1177</v>
      </c>
      <c r="G109" s="257" t="s">
        <v>1178</v>
      </c>
      <c r="H109" s="258" t="s">
        <v>1179</v>
      </c>
      <c r="I109" s="55"/>
      <c r="J109" s="56"/>
      <c r="K109" s="54" t="s">
        <v>1180</v>
      </c>
      <c r="L109" s="55"/>
      <c r="M109" s="55" t="s">
        <v>140</v>
      </c>
      <c r="N109" s="55" t="s">
        <v>329</v>
      </c>
      <c r="O109" s="202" t="s">
        <v>330</v>
      </c>
      <c r="P109" s="288"/>
      <c r="Q109" s="54" t="s">
        <v>1171</v>
      </c>
      <c r="R109" s="54" t="s">
        <v>1181</v>
      </c>
      <c r="S109" s="257" t="s">
        <v>1182</v>
      </c>
      <c r="T109" s="257" t="s">
        <v>1183</v>
      </c>
      <c r="U109" s="257" t="s">
        <v>3509</v>
      </c>
      <c r="V109" s="296" t="s">
        <v>3510</v>
      </c>
      <c r="W109" s="289"/>
      <c r="Y109" s="289"/>
      <c r="AA109" s="130">
        <f>IF(OR(J109="Fail",ISBLANK(J109)),INDEX('Issue Code Table'!C:C,MATCH(N:N,'Issue Code Table'!A:A,0)),IF(M109="Critical",6,IF(M109="Significant",5,IF(M109="Moderate",3,2))))</f>
        <v>5</v>
      </c>
    </row>
    <row r="110" spans="1:27" ht="191.25" x14ac:dyDescent="0.25">
      <c r="A110" s="257" t="s">
        <v>1184</v>
      </c>
      <c r="B110" s="258" t="s">
        <v>951</v>
      </c>
      <c r="C110" s="259" t="s">
        <v>952</v>
      </c>
      <c r="D110" s="257" t="s">
        <v>206</v>
      </c>
      <c r="E110" s="257" t="s">
        <v>1185</v>
      </c>
      <c r="F110" s="257" t="s">
        <v>1186</v>
      </c>
      <c r="G110" s="257" t="s">
        <v>1187</v>
      </c>
      <c r="H110" s="258" t="s">
        <v>1188</v>
      </c>
      <c r="I110" s="55"/>
      <c r="J110" s="56"/>
      <c r="K110" s="54" t="s">
        <v>1189</v>
      </c>
      <c r="L110" s="55"/>
      <c r="M110" s="55" t="s">
        <v>151</v>
      </c>
      <c r="N110" s="55" t="s">
        <v>1169</v>
      </c>
      <c r="O110" s="202" t="s">
        <v>1170</v>
      </c>
      <c r="P110" s="288"/>
      <c r="Q110" s="54" t="s">
        <v>1190</v>
      </c>
      <c r="R110" s="54" t="s">
        <v>1191</v>
      </c>
      <c r="S110" s="257" t="s">
        <v>1192</v>
      </c>
      <c r="T110" s="257" t="s">
        <v>1193</v>
      </c>
      <c r="U110" s="257" t="s">
        <v>3511</v>
      </c>
      <c r="V110" s="257"/>
      <c r="W110" s="289"/>
      <c r="Y110" s="289"/>
      <c r="AA110" s="130">
        <f>IF(OR(J110="Fail",ISBLANK(J110)),INDEX('Issue Code Table'!C:C,MATCH(N:N,'Issue Code Table'!A:A,0)),IF(M110="Critical",6,IF(M110="Significant",5,IF(M110="Moderate",3,2))))</f>
        <v>4</v>
      </c>
    </row>
    <row r="111" spans="1:27" ht="409.5" x14ac:dyDescent="0.25">
      <c r="A111" s="257" t="s">
        <v>1194</v>
      </c>
      <c r="B111" s="258" t="s">
        <v>951</v>
      </c>
      <c r="C111" s="259" t="s">
        <v>952</v>
      </c>
      <c r="D111" s="257" t="s">
        <v>206</v>
      </c>
      <c r="E111" s="257" t="s">
        <v>1195</v>
      </c>
      <c r="F111" s="257" t="s">
        <v>1196</v>
      </c>
      <c r="G111" s="257" t="s">
        <v>1197</v>
      </c>
      <c r="H111" s="258" t="s">
        <v>1198</v>
      </c>
      <c r="I111" s="55"/>
      <c r="J111" s="56"/>
      <c r="K111" s="54" t="s">
        <v>1199</v>
      </c>
      <c r="L111" s="55"/>
      <c r="M111" s="55" t="s">
        <v>151</v>
      </c>
      <c r="N111" s="55" t="s">
        <v>1200</v>
      </c>
      <c r="O111" s="202" t="s">
        <v>1201</v>
      </c>
      <c r="P111" s="288"/>
      <c r="Q111" s="54" t="s">
        <v>1190</v>
      </c>
      <c r="R111" s="54" t="s">
        <v>1202</v>
      </c>
      <c r="S111" s="257" t="s">
        <v>1203</v>
      </c>
      <c r="T111" s="257" t="s">
        <v>1204</v>
      </c>
      <c r="U111" s="257" t="s">
        <v>3512</v>
      </c>
      <c r="V111" s="257"/>
      <c r="W111" s="289"/>
      <c r="Y111" s="289"/>
      <c r="AA111" s="130">
        <f>IF(OR(J111="Fail",ISBLANK(J111)),INDEX('Issue Code Table'!C:C,MATCH(N:N,'Issue Code Table'!A:A,0)),IF(M111="Critical",6,IF(M111="Significant",5,IF(M111="Moderate",3,2))))</f>
        <v>5</v>
      </c>
    </row>
    <row r="112" spans="1:27" ht="89.25" x14ac:dyDescent="0.25">
      <c r="A112" s="257" t="s">
        <v>1205</v>
      </c>
      <c r="B112" s="258" t="s">
        <v>445</v>
      </c>
      <c r="C112" s="74" t="s">
        <v>446</v>
      </c>
      <c r="D112" s="257" t="s">
        <v>206</v>
      </c>
      <c r="E112" s="257" t="s">
        <v>1206</v>
      </c>
      <c r="F112" s="257" t="s">
        <v>1207</v>
      </c>
      <c r="G112" s="257" t="s">
        <v>1208</v>
      </c>
      <c r="H112" s="258" t="s">
        <v>1209</v>
      </c>
      <c r="I112" s="55"/>
      <c r="J112" s="56"/>
      <c r="K112" s="54" t="s">
        <v>1210</v>
      </c>
      <c r="L112" s="55"/>
      <c r="M112" s="55" t="s">
        <v>151</v>
      </c>
      <c r="N112" s="55" t="s">
        <v>177</v>
      </c>
      <c r="O112" s="202" t="s">
        <v>178</v>
      </c>
      <c r="P112" s="288"/>
      <c r="Q112" s="54" t="s">
        <v>1190</v>
      </c>
      <c r="R112" s="54" t="s">
        <v>1211</v>
      </c>
      <c r="S112" s="257" t="s">
        <v>1182</v>
      </c>
      <c r="T112" s="257" t="s">
        <v>1212</v>
      </c>
      <c r="U112" s="257" t="s">
        <v>3644</v>
      </c>
      <c r="V112" s="257"/>
      <c r="W112" s="289"/>
      <c r="Y112" s="289"/>
      <c r="AA112" s="130">
        <f>IF(OR(J112="Fail",ISBLANK(J112)),INDEX('Issue Code Table'!C:C,MATCH(N:N,'Issue Code Table'!A:A,0)),IF(M112="Critical",6,IF(M112="Significant",5,IF(M112="Moderate",3,2))))</f>
        <v>4</v>
      </c>
    </row>
    <row r="113" spans="1:27" ht="165.75" x14ac:dyDescent="0.25">
      <c r="A113" s="257" t="s">
        <v>1213</v>
      </c>
      <c r="B113" s="258" t="s">
        <v>951</v>
      </c>
      <c r="C113" s="259" t="s">
        <v>952</v>
      </c>
      <c r="D113" s="257" t="s">
        <v>206</v>
      </c>
      <c r="E113" s="257" t="s">
        <v>1214</v>
      </c>
      <c r="F113" s="257" t="s">
        <v>1215</v>
      </c>
      <c r="G113" s="257" t="s">
        <v>1216</v>
      </c>
      <c r="H113" s="258" t="s">
        <v>1217</v>
      </c>
      <c r="I113" s="55"/>
      <c r="J113" s="56"/>
      <c r="K113" s="54" t="s">
        <v>1218</v>
      </c>
      <c r="L113" s="55"/>
      <c r="M113" s="55" t="s">
        <v>198</v>
      </c>
      <c r="N113" s="55" t="s">
        <v>1169</v>
      </c>
      <c r="O113" s="202" t="s">
        <v>1170</v>
      </c>
      <c r="P113" s="288"/>
      <c r="Q113" s="54" t="s">
        <v>1190</v>
      </c>
      <c r="R113" s="54" t="s">
        <v>1219</v>
      </c>
      <c r="S113" s="257" t="s">
        <v>1220</v>
      </c>
      <c r="T113" s="257" t="s">
        <v>1221</v>
      </c>
      <c r="U113" s="257" t="s">
        <v>3645</v>
      </c>
      <c r="V113" s="257"/>
      <c r="W113" s="289"/>
      <c r="Y113" s="289"/>
      <c r="AA113" s="130">
        <f>IF(OR(J113="Fail",ISBLANK(J113)),INDEX('Issue Code Table'!C:C,MATCH(N:N,'Issue Code Table'!A:A,0)),IF(M113="Critical",6,IF(M113="Significant",5,IF(M113="Moderate",3,2))))</f>
        <v>4</v>
      </c>
    </row>
    <row r="114" spans="1:27" ht="293.25" x14ac:dyDescent="0.25">
      <c r="A114" s="257" t="s">
        <v>1222</v>
      </c>
      <c r="B114" s="258" t="s">
        <v>180</v>
      </c>
      <c r="C114" s="259" t="s">
        <v>181</v>
      </c>
      <c r="D114" s="257" t="s">
        <v>206</v>
      </c>
      <c r="E114" s="257" t="s">
        <v>1223</v>
      </c>
      <c r="F114" s="257" t="s">
        <v>1224</v>
      </c>
      <c r="G114" s="257" t="s">
        <v>1225</v>
      </c>
      <c r="H114" s="258" t="s">
        <v>1226</v>
      </c>
      <c r="I114" s="55"/>
      <c r="J114" s="56"/>
      <c r="K114" s="54" t="s">
        <v>1227</v>
      </c>
      <c r="L114" s="55"/>
      <c r="M114" s="55" t="s">
        <v>140</v>
      </c>
      <c r="N114" s="55" t="s">
        <v>1228</v>
      </c>
      <c r="O114" s="202" t="s">
        <v>1229</v>
      </c>
      <c r="P114" s="288"/>
      <c r="Q114" s="54" t="s">
        <v>1190</v>
      </c>
      <c r="R114" s="54" t="s">
        <v>1230</v>
      </c>
      <c r="S114" s="257" t="s">
        <v>1231</v>
      </c>
      <c r="T114" s="257" t="s">
        <v>1232</v>
      </c>
      <c r="U114" s="257" t="s">
        <v>3646</v>
      </c>
      <c r="V114" s="257" t="s">
        <v>1233</v>
      </c>
      <c r="W114" s="289"/>
      <c r="Y114" s="289"/>
      <c r="AA114" s="130">
        <f>IF(OR(J114="Fail",ISBLANK(J114)),INDEX('Issue Code Table'!C:C,MATCH(N:N,'Issue Code Table'!A:A,0)),IF(M114="Critical",6,IF(M114="Significant",5,IF(M114="Moderate",3,2))))</f>
        <v>6</v>
      </c>
    </row>
    <row r="115" spans="1:27" ht="191.25" x14ac:dyDescent="0.25">
      <c r="A115" s="257" t="s">
        <v>1234</v>
      </c>
      <c r="B115" s="258" t="s">
        <v>180</v>
      </c>
      <c r="C115" s="259" t="s">
        <v>181</v>
      </c>
      <c r="D115" s="257" t="s">
        <v>206</v>
      </c>
      <c r="E115" s="257" t="s">
        <v>1235</v>
      </c>
      <c r="F115" s="257" t="s">
        <v>1236</v>
      </c>
      <c r="G115" s="257" t="s">
        <v>1237</v>
      </c>
      <c r="H115" s="258" t="s">
        <v>1238</v>
      </c>
      <c r="I115" s="55"/>
      <c r="J115" s="56"/>
      <c r="K115" s="54" t="s">
        <v>1239</v>
      </c>
      <c r="L115" s="55"/>
      <c r="M115" s="55" t="s">
        <v>151</v>
      </c>
      <c r="N115" s="55" t="s">
        <v>1169</v>
      </c>
      <c r="O115" s="202" t="s">
        <v>1170</v>
      </c>
      <c r="P115" s="288"/>
      <c r="Q115" s="54" t="s">
        <v>1240</v>
      </c>
      <c r="R115" s="54" t="s">
        <v>1241</v>
      </c>
      <c r="S115" s="257" t="s">
        <v>1242</v>
      </c>
      <c r="T115" s="257" t="s">
        <v>1243</v>
      </c>
      <c r="U115" s="257" t="s">
        <v>3514</v>
      </c>
      <c r="V115" s="257"/>
      <c r="W115" s="289"/>
      <c r="Y115" s="289"/>
      <c r="AA115" s="130">
        <f>IF(OR(J115="Fail",ISBLANK(J115)),INDEX('Issue Code Table'!C:C,MATCH(N:N,'Issue Code Table'!A:A,0)),IF(M115="Critical",6,IF(M115="Significant",5,IF(M115="Moderate",3,2))))</f>
        <v>4</v>
      </c>
    </row>
    <row r="116" spans="1:27" ht="409.5" x14ac:dyDescent="0.25">
      <c r="A116" s="257" t="s">
        <v>1244</v>
      </c>
      <c r="B116" s="258" t="s">
        <v>188</v>
      </c>
      <c r="C116" s="263" t="s">
        <v>189</v>
      </c>
      <c r="D116" s="257" t="s">
        <v>206</v>
      </c>
      <c r="E116" s="257" t="s">
        <v>1245</v>
      </c>
      <c r="F116" s="257" t="s">
        <v>1246</v>
      </c>
      <c r="G116" s="257" t="s">
        <v>1247</v>
      </c>
      <c r="H116" s="258" t="s">
        <v>1248</v>
      </c>
      <c r="I116" s="55"/>
      <c r="J116" s="56"/>
      <c r="K116" s="54" t="s">
        <v>1249</v>
      </c>
      <c r="L116" s="55"/>
      <c r="M116" s="55" t="s">
        <v>151</v>
      </c>
      <c r="N116" s="55" t="s">
        <v>1200</v>
      </c>
      <c r="O116" s="202" t="s">
        <v>1201</v>
      </c>
      <c r="P116" s="288"/>
      <c r="Q116" s="54" t="s">
        <v>1240</v>
      </c>
      <c r="R116" s="54" t="s">
        <v>1250</v>
      </c>
      <c r="S116" s="257" t="s">
        <v>1251</v>
      </c>
      <c r="T116" s="257" t="s">
        <v>1252</v>
      </c>
      <c r="U116" s="257" t="s">
        <v>3513</v>
      </c>
      <c r="V116" s="257"/>
      <c r="W116" s="289"/>
      <c r="Y116" s="289"/>
      <c r="AA116" s="130">
        <f>IF(OR(J116="Fail",ISBLANK(J116)),INDEX('Issue Code Table'!C:C,MATCH(N:N,'Issue Code Table'!A:A,0)),IF(M116="Critical",6,IF(M116="Significant",5,IF(M116="Moderate",3,2))))</f>
        <v>5</v>
      </c>
    </row>
    <row r="117" spans="1:27" ht="127.5" x14ac:dyDescent="0.25">
      <c r="A117" s="257" t="s">
        <v>1253</v>
      </c>
      <c r="B117" s="258" t="s">
        <v>445</v>
      </c>
      <c r="C117" s="74" t="s">
        <v>446</v>
      </c>
      <c r="D117" s="257" t="s">
        <v>206</v>
      </c>
      <c r="E117" s="257" t="s">
        <v>1254</v>
      </c>
      <c r="F117" s="257" t="s">
        <v>1255</v>
      </c>
      <c r="G117" s="257" t="s">
        <v>1256</v>
      </c>
      <c r="H117" s="258" t="s">
        <v>1257</v>
      </c>
      <c r="I117" s="54"/>
      <c r="J117" s="56"/>
      <c r="K117" s="54" t="s">
        <v>1249</v>
      </c>
      <c r="L117" s="55"/>
      <c r="M117" s="55" t="s">
        <v>151</v>
      </c>
      <c r="N117" s="55" t="s">
        <v>177</v>
      </c>
      <c r="O117" s="202" t="s">
        <v>178</v>
      </c>
      <c r="P117" s="288"/>
      <c r="Q117" s="54" t="s">
        <v>1240</v>
      </c>
      <c r="R117" s="54" t="s">
        <v>1258</v>
      </c>
      <c r="S117" s="257" t="s">
        <v>1259</v>
      </c>
      <c r="T117" s="257" t="s">
        <v>1260</v>
      </c>
      <c r="U117" s="257" t="s">
        <v>1261</v>
      </c>
      <c r="V117" s="257"/>
      <c r="W117" s="289"/>
      <c r="Y117" s="289"/>
      <c r="AA117" s="130">
        <f>IF(OR(J117="Fail",ISBLANK(J117)),INDEX('Issue Code Table'!C:C,MATCH(N:N,'Issue Code Table'!A:A,0)),IF(M117="Critical",6,IF(M117="Significant",5,IF(M117="Moderate",3,2))))</f>
        <v>4</v>
      </c>
    </row>
    <row r="118" spans="1:27" ht="216.75" x14ac:dyDescent="0.25">
      <c r="A118" s="257" t="s">
        <v>1262</v>
      </c>
      <c r="B118" s="258" t="s">
        <v>951</v>
      </c>
      <c r="C118" s="259" t="s">
        <v>952</v>
      </c>
      <c r="D118" s="257" t="s">
        <v>206</v>
      </c>
      <c r="E118" s="257" t="s">
        <v>1263</v>
      </c>
      <c r="F118" s="257" t="s">
        <v>1264</v>
      </c>
      <c r="G118" s="257" t="s">
        <v>1265</v>
      </c>
      <c r="H118" s="258" t="s">
        <v>1266</v>
      </c>
      <c r="I118" s="55"/>
      <c r="J118" s="56"/>
      <c r="K118" s="54" t="s">
        <v>1218</v>
      </c>
      <c r="L118" s="55"/>
      <c r="M118" s="55" t="s">
        <v>198</v>
      </c>
      <c r="N118" s="55" t="s">
        <v>1169</v>
      </c>
      <c r="O118" s="202" t="s">
        <v>1170</v>
      </c>
      <c r="P118" s="288"/>
      <c r="Q118" s="54" t="s">
        <v>1240</v>
      </c>
      <c r="R118" s="54" t="s">
        <v>1267</v>
      </c>
      <c r="S118" s="257" t="s">
        <v>1220</v>
      </c>
      <c r="T118" s="257" t="s">
        <v>1268</v>
      </c>
      <c r="U118" s="257" t="s">
        <v>1269</v>
      </c>
      <c r="V118" s="257"/>
      <c r="W118" s="289"/>
      <c r="Y118" s="289"/>
      <c r="AA118" s="130">
        <f>IF(OR(J118="Fail",ISBLANK(J118)),INDEX('Issue Code Table'!C:C,MATCH(N:N,'Issue Code Table'!A:A,0)),IF(M118="Critical",6,IF(M118="Significant",5,IF(M118="Moderate",3,2))))</f>
        <v>4</v>
      </c>
    </row>
    <row r="119" spans="1:27" ht="331.5" x14ac:dyDescent="0.25">
      <c r="A119" s="257" t="s">
        <v>1270</v>
      </c>
      <c r="B119" s="258" t="s">
        <v>180</v>
      </c>
      <c r="C119" s="259" t="s">
        <v>181</v>
      </c>
      <c r="D119" s="257" t="s">
        <v>206</v>
      </c>
      <c r="E119" s="257" t="s">
        <v>1271</v>
      </c>
      <c r="F119" s="257" t="s">
        <v>1272</v>
      </c>
      <c r="G119" s="257" t="s">
        <v>1273</v>
      </c>
      <c r="H119" s="258" t="s">
        <v>1274</v>
      </c>
      <c r="I119" s="55"/>
      <c r="J119" s="56"/>
      <c r="K119" s="54" t="s">
        <v>1227</v>
      </c>
      <c r="L119" s="55"/>
      <c r="M119" s="55" t="s">
        <v>140</v>
      </c>
      <c r="N119" s="55" t="s">
        <v>1228</v>
      </c>
      <c r="O119" s="202" t="s">
        <v>1229</v>
      </c>
      <c r="P119" s="288"/>
      <c r="Q119" s="54" t="s">
        <v>1240</v>
      </c>
      <c r="R119" s="54" t="s">
        <v>1275</v>
      </c>
      <c r="S119" s="257" t="s">
        <v>1276</v>
      </c>
      <c r="T119" s="257" t="s">
        <v>1277</v>
      </c>
      <c r="U119" s="257" t="s">
        <v>1278</v>
      </c>
      <c r="V119" s="257" t="s">
        <v>1279</v>
      </c>
      <c r="W119" s="289"/>
      <c r="Y119" s="289"/>
      <c r="AA119" s="130">
        <f>IF(OR(J119="Fail",ISBLANK(J119)),INDEX('Issue Code Table'!C:C,MATCH(N:N,'Issue Code Table'!A:A,0)),IF(M119="Critical",6,IF(M119="Significant",5,IF(M119="Moderate",3,2))))</f>
        <v>6</v>
      </c>
    </row>
    <row r="120" spans="1:27" ht="63.75" x14ac:dyDescent="0.25">
      <c r="A120" s="257" t="s">
        <v>1280</v>
      </c>
      <c r="B120" s="258" t="s">
        <v>322</v>
      </c>
      <c r="C120" s="259" t="s">
        <v>323</v>
      </c>
      <c r="D120" s="257" t="s">
        <v>219</v>
      </c>
      <c r="E120" s="257" t="s">
        <v>3647</v>
      </c>
      <c r="F120" s="257" t="s">
        <v>1281</v>
      </c>
      <c r="G120" s="257" t="s">
        <v>1282</v>
      </c>
      <c r="H120" s="258" t="s">
        <v>1283</v>
      </c>
      <c r="I120" s="55"/>
      <c r="J120" s="56"/>
      <c r="K120" s="54" t="s">
        <v>1284</v>
      </c>
      <c r="L120" s="55"/>
      <c r="M120" s="55" t="s">
        <v>140</v>
      </c>
      <c r="N120" s="55" t="s">
        <v>329</v>
      </c>
      <c r="O120" s="202" t="s">
        <v>330</v>
      </c>
      <c r="P120" s="288"/>
      <c r="Q120" s="54" t="s">
        <v>1285</v>
      </c>
      <c r="R120" s="54" t="s">
        <v>1286</v>
      </c>
      <c r="S120" s="257" t="s">
        <v>1287</v>
      </c>
      <c r="T120" s="257" t="s">
        <v>1288</v>
      </c>
      <c r="U120" s="257" t="s">
        <v>3515</v>
      </c>
      <c r="V120" s="296" t="s">
        <v>3516</v>
      </c>
      <c r="W120" s="289"/>
      <c r="Y120" s="289"/>
      <c r="AA120" s="130">
        <f>IF(OR(J120="Fail",ISBLANK(J120)),INDEX('Issue Code Table'!C:C,MATCH(N:N,'Issue Code Table'!A:A,0)),IF(M120="Critical",6,IF(M120="Significant",5,IF(M120="Moderate",3,2))))</f>
        <v>5</v>
      </c>
    </row>
    <row r="121" spans="1:27" ht="165.75" x14ac:dyDescent="0.25">
      <c r="A121" s="257" t="s">
        <v>1289</v>
      </c>
      <c r="B121" s="258" t="s">
        <v>445</v>
      </c>
      <c r="C121" s="259" t="s">
        <v>1118</v>
      </c>
      <c r="D121" s="257" t="s">
        <v>219</v>
      </c>
      <c r="E121" s="257" t="s">
        <v>3648</v>
      </c>
      <c r="F121" s="257" t="s">
        <v>1290</v>
      </c>
      <c r="G121" s="257" t="s">
        <v>1291</v>
      </c>
      <c r="H121" s="258" t="s">
        <v>1292</v>
      </c>
      <c r="I121" s="55"/>
      <c r="J121" s="56"/>
      <c r="K121" s="54" t="s">
        <v>1293</v>
      </c>
      <c r="L121" s="55"/>
      <c r="M121" s="55" t="s">
        <v>140</v>
      </c>
      <c r="N121" s="55" t="s">
        <v>329</v>
      </c>
      <c r="O121" s="202" t="s">
        <v>330</v>
      </c>
      <c r="P121" s="288"/>
      <c r="Q121" s="54" t="s">
        <v>1285</v>
      </c>
      <c r="R121" s="54" t="s">
        <v>1294</v>
      </c>
      <c r="S121" s="257" t="s">
        <v>1295</v>
      </c>
      <c r="T121" s="257" t="s">
        <v>1296</v>
      </c>
      <c r="U121" s="257" t="s">
        <v>3517</v>
      </c>
      <c r="V121" s="296" t="s">
        <v>3649</v>
      </c>
      <c r="W121" s="289"/>
      <c r="Y121" s="289"/>
      <c r="AA121" s="130">
        <f>IF(OR(J121="Fail",ISBLANK(J121)),INDEX('Issue Code Table'!C:C,MATCH(N:N,'Issue Code Table'!A:A,0)),IF(M121="Critical",6,IF(M121="Significant",5,IF(M121="Moderate",3,2))))</f>
        <v>5</v>
      </c>
    </row>
    <row r="122" spans="1:27" ht="89.25" x14ac:dyDescent="0.25">
      <c r="A122" s="257" t="s">
        <v>1297</v>
      </c>
      <c r="B122" s="258" t="s">
        <v>322</v>
      </c>
      <c r="C122" s="259" t="s">
        <v>323</v>
      </c>
      <c r="D122" s="257" t="s">
        <v>219</v>
      </c>
      <c r="E122" s="257" t="s">
        <v>1298</v>
      </c>
      <c r="F122" s="257" t="s">
        <v>1299</v>
      </c>
      <c r="G122" s="257" t="s">
        <v>1300</v>
      </c>
      <c r="H122" s="258" t="s">
        <v>1301</v>
      </c>
      <c r="I122" s="55"/>
      <c r="J122" s="56"/>
      <c r="K122" s="54" t="s">
        <v>1302</v>
      </c>
      <c r="L122" s="55"/>
      <c r="M122" s="55" t="s">
        <v>151</v>
      </c>
      <c r="N122" s="55" t="s">
        <v>1303</v>
      </c>
      <c r="O122" s="202" t="s">
        <v>1304</v>
      </c>
      <c r="P122" s="288"/>
      <c r="Q122" s="54" t="s">
        <v>1305</v>
      </c>
      <c r="R122" s="54" t="s">
        <v>1306</v>
      </c>
      <c r="S122" s="257" t="s">
        <v>1307</v>
      </c>
      <c r="T122" s="257" t="s">
        <v>1308</v>
      </c>
      <c r="U122" s="257" t="s">
        <v>3650</v>
      </c>
      <c r="V122" s="257"/>
      <c r="W122" s="289"/>
      <c r="Y122" s="289"/>
      <c r="AA122" s="130">
        <f>IF(OR(J122="Fail",ISBLANK(J122)),INDEX('Issue Code Table'!C:C,MATCH(N:N,'Issue Code Table'!A:A,0)),IF(M122="Critical",6,IF(M122="Significant",5,IF(M122="Moderate",3,2))))</f>
        <v>4</v>
      </c>
    </row>
    <row r="123" spans="1:27" ht="114.75" x14ac:dyDescent="0.25">
      <c r="A123" s="257" t="s">
        <v>1309</v>
      </c>
      <c r="B123" s="258" t="s">
        <v>445</v>
      </c>
      <c r="C123" s="259" t="s">
        <v>1118</v>
      </c>
      <c r="D123" s="257" t="s">
        <v>219</v>
      </c>
      <c r="E123" s="257" t="s">
        <v>1310</v>
      </c>
      <c r="F123" s="257" t="s">
        <v>1311</v>
      </c>
      <c r="G123" s="257" t="s">
        <v>1312</v>
      </c>
      <c r="H123" s="258" t="s">
        <v>1313</v>
      </c>
      <c r="I123" s="55"/>
      <c r="J123" s="56"/>
      <c r="K123" s="54" t="s">
        <v>1314</v>
      </c>
      <c r="L123" s="55"/>
      <c r="M123" s="55" t="s">
        <v>140</v>
      </c>
      <c r="N123" s="55" t="s">
        <v>329</v>
      </c>
      <c r="O123" s="202" t="s">
        <v>330</v>
      </c>
      <c r="P123" s="288"/>
      <c r="Q123" s="54" t="s">
        <v>1305</v>
      </c>
      <c r="R123" s="54" t="s">
        <v>1315</v>
      </c>
      <c r="S123" s="257" t="s">
        <v>1316</v>
      </c>
      <c r="T123" s="257" t="s">
        <v>1317</v>
      </c>
      <c r="U123" s="257" t="s">
        <v>3518</v>
      </c>
      <c r="V123" s="257" t="s">
        <v>1318</v>
      </c>
      <c r="W123" s="289"/>
      <c r="Y123" s="289"/>
      <c r="AA123" s="130">
        <f>IF(OR(J123="Fail",ISBLANK(J123)),INDEX('Issue Code Table'!C:C,MATCH(N:N,'Issue Code Table'!A:A,0)),IF(M123="Critical",6,IF(M123="Significant",5,IF(M123="Moderate",3,2))))</f>
        <v>5</v>
      </c>
    </row>
    <row r="124" spans="1:27" ht="127.5" x14ac:dyDescent="0.25">
      <c r="A124" s="257" t="s">
        <v>1319</v>
      </c>
      <c r="B124" s="258" t="s">
        <v>445</v>
      </c>
      <c r="C124" s="259" t="s">
        <v>1118</v>
      </c>
      <c r="D124" s="257" t="s">
        <v>219</v>
      </c>
      <c r="E124" s="257" t="s">
        <v>1320</v>
      </c>
      <c r="F124" s="257" t="s">
        <v>1321</v>
      </c>
      <c r="G124" s="257" t="s">
        <v>1322</v>
      </c>
      <c r="H124" s="258" t="s">
        <v>1323</v>
      </c>
      <c r="I124" s="55"/>
      <c r="J124" s="56"/>
      <c r="K124" s="54" t="s">
        <v>1324</v>
      </c>
      <c r="L124" s="55"/>
      <c r="M124" s="55" t="s">
        <v>140</v>
      </c>
      <c r="N124" s="55" t="s">
        <v>329</v>
      </c>
      <c r="O124" s="202" t="s">
        <v>330</v>
      </c>
      <c r="P124" s="288"/>
      <c r="Q124" s="54" t="s">
        <v>1305</v>
      </c>
      <c r="R124" s="54" t="s">
        <v>1325</v>
      </c>
      <c r="S124" s="257" t="s">
        <v>1326</v>
      </c>
      <c r="T124" s="257" t="s">
        <v>1327</v>
      </c>
      <c r="U124" s="257" t="s">
        <v>3519</v>
      </c>
      <c r="V124" s="257" t="s">
        <v>1328</v>
      </c>
      <c r="W124" s="289"/>
      <c r="Y124" s="289"/>
      <c r="AA124" s="130">
        <f>IF(OR(J124="Fail",ISBLANK(J124)),INDEX('Issue Code Table'!C:C,MATCH(N:N,'Issue Code Table'!A:A,0)),IF(M124="Critical",6,IF(M124="Significant",5,IF(M124="Moderate",3,2))))</f>
        <v>5</v>
      </c>
    </row>
    <row r="125" spans="1:27" ht="127.5" x14ac:dyDescent="0.25">
      <c r="A125" s="257" t="s">
        <v>1329</v>
      </c>
      <c r="B125" s="258" t="s">
        <v>445</v>
      </c>
      <c r="C125" s="259" t="s">
        <v>1118</v>
      </c>
      <c r="D125" s="257" t="s">
        <v>219</v>
      </c>
      <c r="E125" s="257" t="s">
        <v>1330</v>
      </c>
      <c r="F125" s="257" t="s">
        <v>1331</v>
      </c>
      <c r="G125" s="257" t="s">
        <v>1332</v>
      </c>
      <c r="H125" s="258" t="s">
        <v>1333</v>
      </c>
      <c r="I125" s="55"/>
      <c r="J125" s="56"/>
      <c r="K125" s="54" t="s">
        <v>1334</v>
      </c>
      <c r="L125" s="55"/>
      <c r="M125" s="55" t="s">
        <v>140</v>
      </c>
      <c r="N125" s="55" t="s">
        <v>329</v>
      </c>
      <c r="O125" s="202" t="s">
        <v>330</v>
      </c>
      <c r="P125" s="288"/>
      <c r="Q125" s="54" t="s">
        <v>1305</v>
      </c>
      <c r="R125" s="54" t="s">
        <v>1335</v>
      </c>
      <c r="S125" s="257" t="s">
        <v>1326</v>
      </c>
      <c r="T125" s="257" t="s">
        <v>1336</v>
      </c>
      <c r="U125" s="257" t="s">
        <v>3520</v>
      </c>
      <c r="V125" s="257" t="s">
        <v>1337</v>
      </c>
      <c r="W125" s="289"/>
      <c r="Y125" s="289"/>
      <c r="AA125" s="130">
        <f>IF(OR(J125="Fail",ISBLANK(J125)),INDEX('Issue Code Table'!C:C,MATCH(N:N,'Issue Code Table'!A:A,0)),IF(M125="Critical",6,IF(M125="Significant",5,IF(M125="Moderate",3,2))))</f>
        <v>5</v>
      </c>
    </row>
    <row r="126" spans="1:27" ht="127.5" x14ac:dyDescent="0.25">
      <c r="A126" s="257" t="s">
        <v>1338</v>
      </c>
      <c r="B126" s="258" t="s">
        <v>445</v>
      </c>
      <c r="C126" s="259" t="s">
        <v>1118</v>
      </c>
      <c r="D126" s="257" t="s">
        <v>219</v>
      </c>
      <c r="E126" s="257" t="s">
        <v>1339</v>
      </c>
      <c r="F126" s="257" t="s">
        <v>1340</v>
      </c>
      <c r="G126" s="257" t="s">
        <v>1341</v>
      </c>
      <c r="H126" s="258" t="s">
        <v>1342</v>
      </c>
      <c r="I126" s="55"/>
      <c r="J126" s="56"/>
      <c r="K126" s="54" t="s">
        <v>1343</v>
      </c>
      <c r="L126" s="55"/>
      <c r="M126" s="55" t="s">
        <v>140</v>
      </c>
      <c r="N126" s="55" t="s">
        <v>329</v>
      </c>
      <c r="O126" s="202" t="s">
        <v>330</v>
      </c>
      <c r="P126" s="288"/>
      <c r="Q126" s="54" t="s">
        <v>1305</v>
      </c>
      <c r="R126" s="54" t="s">
        <v>1344</v>
      </c>
      <c r="S126" s="257" t="s">
        <v>1326</v>
      </c>
      <c r="T126" s="257" t="s">
        <v>1345</v>
      </c>
      <c r="U126" s="257" t="s">
        <v>3521</v>
      </c>
      <c r="V126" s="257" t="s">
        <v>1346</v>
      </c>
      <c r="W126" s="289"/>
      <c r="Y126" s="289"/>
      <c r="AA126" s="130">
        <f>IF(OR(J126="Fail",ISBLANK(J126)),INDEX('Issue Code Table'!C:C,MATCH(N:N,'Issue Code Table'!A:A,0)),IF(M126="Critical",6,IF(M126="Significant",5,IF(M126="Moderate",3,2))))</f>
        <v>5</v>
      </c>
    </row>
    <row r="127" spans="1:27" ht="127.5" x14ac:dyDescent="0.25">
      <c r="A127" s="257" t="s">
        <v>1347</v>
      </c>
      <c r="B127" s="258" t="s">
        <v>445</v>
      </c>
      <c r="C127" s="259" t="s">
        <v>1118</v>
      </c>
      <c r="D127" s="257" t="s">
        <v>219</v>
      </c>
      <c r="E127" s="257" t="s">
        <v>1348</v>
      </c>
      <c r="F127" s="257" t="s">
        <v>1349</v>
      </c>
      <c r="G127" s="257" t="s">
        <v>1350</v>
      </c>
      <c r="H127" s="258" t="s">
        <v>1351</v>
      </c>
      <c r="I127" s="55"/>
      <c r="J127" s="56"/>
      <c r="K127" s="54" t="s">
        <v>1352</v>
      </c>
      <c r="L127" s="55"/>
      <c r="M127" s="55" t="s">
        <v>140</v>
      </c>
      <c r="N127" s="55" t="s">
        <v>329</v>
      </c>
      <c r="O127" s="202" t="s">
        <v>330</v>
      </c>
      <c r="P127" s="288"/>
      <c r="Q127" s="54" t="s">
        <v>1305</v>
      </c>
      <c r="R127" s="54" t="s">
        <v>1353</v>
      </c>
      <c r="S127" s="257" t="s">
        <v>1326</v>
      </c>
      <c r="T127" s="257" t="s">
        <v>1354</v>
      </c>
      <c r="U127" s="257" t="s">
        <v>3522</v>
      </c>
      <c r="V127" s="257" t="s">
        <v>1355</v>
      </c>
      <c r="W127" s="289"/>
      <c r="Y127" s="289"/>
      <c r="AA127" s="130">
        <f>IF(OR(J127="Fail",ISBLANK(J127)),INDEX('Issue Code Table'!C:C,MATCH(N:N,'Issue Code Table'!A:A,0)),IF(M127="Critical",6,IF(M127="Significant",5,IF(M127="Moderate",3,2))))</f>
        <v>5</v>
      </c>
    </row>
    <row r="128" spans="1:27" ht="165.75" x14ac:dyDescent="0.25">
      <c r="A128" s="257" t="s">
        <v>1356</v>
      </c>
      <c r="B128" s="258" t="s">
        <v>445</v>
      </c>
      <c r="C128" s="259" t="s">
        <v>1118</v>
      </c>
      <c r="D128" s="257" t="s">
        <v>219</v>
      </c>
      <c r="E128" s="257" t="s">
        <v>1357</v>
      </c>
      <c r="F128" s="257" t="s">
        <v>1358</v>
      </c>
      <c r="G128" s="257" t="s">
        <v>1359</v>
      </c>
      <c r="H128" s="258" t="s">
        <v>1360</v>
      </c>
      <c r="I128" s="55"/>
      <c r="J128" s="56"/>
      <c r="K128" s="54" t="s">
        <v>1361</v>
      </c>
      <c r="L128" s="55"/>
      <c r="M128" s="55" t="s">
        <v>140</v>
      </c>
      <c r="N128" s="55" t="s">
        <v>329</v>
      </c>
      <c r="O128" s="202" t="s">
        <v>330</v>
      </c>
      <c r="P128" s="288"/>
      <c r="Q128" s="54" t="s">
        <v>1305</v>
      </c>
      <c r="R128" s="54" t="s">
        <v>1362</v>
      </c>
      <c r="S128" s="257" t="s">
        <v>1326</v>
      </c>
      <c r="T128" s="257" t="s">
        <v>1363</v>
      </c>
      <c r="U128" s="257" t="s">
        <v>3523</v>
      </c>
      <c r="V128" s="257" t="s">
        <v>1364</v>
      </c>
      <c r="W128" s="289"/>
      <c r="Y128" s="289"/>
      <c r="AA128" s="130">
        <f>IF(OR(J128="Fail",ISBLANK(J128)),INDEX('Issue Code Table'!C:C,MATCH(N:N,'Issue Code Table'!A:A,0)),IF(M128="Critical",6,IF(M128="Significant",5,IF(M128="Moderate",3,2))))</f>
        <v>5</v>
      </c>
    </row>
    <row r="129" spans="1:27" ht="306" x14ac:dyDescent="0.25">
      <c r="A129" s="257" t="s">
        <v>1365</v>
      </c>
      <c r="B129" s="258" t="s">
        <v>445</v>
      </c>
      <c r="C129" s="259" t="s">
        <v>1118</v>
      </c>
      <c r="D129" s="257" t="s">
        <v>206</v>
      </c>
      <c r="E129" s="257" t="s">
        <v>3651</v>
      </c>
      <c r="F129" s="257" t="s">
        <v>1366</v>
      </c>
      <c r="G129" s="257" t="s">
        <v>1367</v>
      </c>
      <c r="H129" s="258" t="s">
        <v>1368</v>
      </c>
      <c r="I129" s="55"/>
      <c r="J129" s="56"/>
      <c r="K129" s="54" t="s">
        <v>1369</v>
      </c>
      <c r="L129" s="55"/>
      <c r="M129" s="55" t="s">
        <v>140</v>
      </c>
      <c r="N129" s="55" t="s">
        <v>329</v>
      </c>
      <c r="O129" s="202" t="s">
        <v>330</v>
      </c>
      <c r="P129" s="288"/>
      <c r="Q129" s="54" t="s">
        <v>1305</v>
      </c>
      <c r="R129" s="54" t="s">
        <v>1370</v>
      </c>
      <c r="S129" s="257" t="s">
        <v>1371</v>
      </c>
      <c r="T129" s="257" t="s">
        <v>1372</v>
      </c>
      <c r="U129" s="257" t="s">
        <v>3524</v>
      </c>
      <c r="V129" s="296" t="s">
        <v>3525</v>
      </c>
      <c r="W129" s="289"/>
      <c r="Y129" s="289"/>
      <c r="AA129" s="130">
        <f>IF(OR(J129="Fail",ISBLANK(J129)),INDEX('Issue Code Table'!C:C,MATCH(N:N,'Issue Code Table'!A:A,0)),IF(M129="Critical",6,IF(M129="Significant",5,IF(M129="Moderate",3,2))))</f>
        <v>5</v>
      </c>
    </row>
    <row r="130" spans="1:27" ht="127.5" x14ac:dyDescent="0.25">
      <c r="A130" s="257" t="s">
        <v>1373</v>
      </c>
      <c r="B130" s="258" t="s">
        <v>445</v>
      </c>
      <c r="C130" s="74" t="s">
        <v>446</v>
      </c>
      <c r="D130" s="257" t="s">
        <v>219</v>
      </c>
      <c r="E130" s="257" t="s">
        <v>1374</v>
      </c>
      <c r="F130" s="257" t="s">
        <v>1375</v>
      </c>
      <c r="G130" s="257" t="s">
        <v>1376</v>
      </c>
      <c r="H130" s="258" t="s">
        <v>1377</v>
      </c>
      <c r="I130" s="55"/>
      <c r="J130" s="56"/>
      <c r="K130" s="54" t="s">
        <v>1378</v>
      </c>
      <c r="L130" s="55"/>
      <c r="M130" s="55" t="s">
        <v>140</v>
      </c>
      <c r="N130" s="55" t="s">
        <v>329</v>
      </c>
      <c r="O130" s="202" t="s">
        <v>330</v>
      </c>
      <c r="P130" s="288"/>
      <c r="Q130" s="54" t="s">
        <v>1379</v>
      </c>
      <c r="R130" s="54" t="s">
        <v>1380</v>
      </c>
      <c r="S130" s="257" t="s">
        <v>1381</v>
      </c>
      <c r="T130" s="257" t="s">
        <v>1382</v>
      </c>
      <c r="U130" s="257" t="s">
        <v>3526</v>
      </c>
      <c r="V130" s="257" t="s">
        <v>1383</v>
      </c>
      <c r="W130" s="289"/>
      <c r="Y130" s="289"/>
      <c r="AA130" s="130">
        <f>IF(OR(J130="Fail",ISBLANK(J130)),INDEX('Issue Code Table'!C:C,MATCH(N:N,'Issue Code Table'!A:A,0)),IF(M130="Critical",6,IF(M130="Significant",5,IF(M130="Moderate",3,2))))</f>
        <v>5</v>
      </c>
    </row>
    <row r="131" spans="1:27" ht="89.25" x14ac:dyDescent="0.25">
      <c r="A131" s="257" t="s">
        <v>1384</v>
      </c>
      <c r="B131" s="258" t="s">
        <v>180</v>
      </c>
      <c r="C131" s="259" t="s">
        <v>181</v>
      </c>
      <c r="D131" s="257" t="s">
        <v>219</v>
      </c>
      <c r="E131" s="257" t="s">
        <v>1385</v>
      </c>
      <c r="F131" s="257" t="s">
        <v>1386</v>
      </c>
      <c r="G131" s="257" t="s">
        <v>1387</v>
      </c>
      <c r="H131" s="258" t="s">
        <v>1388</v>
      </c>
      <c r="I131" s="55"/>
      <c r="J131" s="56"/>
      <c r="K131" s="54" t="s">
        <v>1389</v>
      </c>
      <c r="L131" s="55"/>
      <c r="M131" s="55" t="s">
        <v>140</v>
      </c>
      <c r="N131" s="55" t="s">
        <v>225</v>
      </c>
      <c r="O131" s="202" t="s">
        <v>226</v>
      </c>
      <c r="P131" s="288"/>
      <c r="Q131" s="54" t="s">
        <v>1379</v>
      </c>
      <c r="R131" s="54" t="s">
        <v>1390</v>
      </c>
      <c r="S131" s="257" t="s">
        <v>1391</v>
      </c>
      <c r="T131" s="257" t="s">
        <v>1392</v>
      </c>
      <c r="U131" s="257" t="s">
        <v>3527</v>
      </c>
      <c r="V131" s="297" t="s">
        <v>3652</v>
      </c>
      <c r="W131" s="289"/>
      <c r="Y131" s="289"/>
      <c r="AA131" s="130">
        <f>IF(OR(J131="Fail",ISBLANK(J131)),INDEX('Issue Code Table'!C:C,MATCH(N:N,'Issue Code Table'!A:A,0)),IF(M131="Critical",6,IF(M131="Significant",5,IF(M131="Moderate",3,2))))</f>
        <v>5</v>
      </c>
    </row>
    <row r="132" spans="1:27" ht="153" x14ac:dyDescent="0.25">
      <c r="A132" s="257" t="s">
        <v>1393</v>
      </c>
      <c r="B132" s="258" t="s">
        <v>322</v>
      </c>
      <c r="C132" s="259" t="s">
        <v>323</v>
      </c>
      <c r="D132" s="257" t="s">
        <v>219</v>
      </c>
      <c r="E132" s="257" t="s">
        <v>1394</v>
      </c>
      <c r="F132" s="257" t="s">
        <v>1395</v>
      </c>
      <c r="G132" s="257" t="s">
        <v>1396</v>
      </c>
      <c r="H132" s="258" t="s">
        <v>1397</v>
      </c>
      <c r="I132" s="55"/>
      <c r="J132" s="56"/>
      <c r="K132" s="54" t="s">
        <v>1398</v>
      </c>
      <c r="L132" s="55"/>
      <c r="M132" s="55" t="s">
        <v>151</v>
      </c>
      <c r="N132" s="55" t="s">
        <v>1200</v>
      </c>
      <c r="O132" s="202" t="s">
        <v>1201</v>
      </c>
      <c r="P132" s="288"/>
      <c r="Q132" s="54" t="s">
        <v>1379</v>
      </c>
      <c r="R132" s="54" t="s">
        <v>1399</v>
      </c>
      <c r="S132" s="257" t="s">
        <v>1400</v>
      </c>
      <c r="T132" s="257" t="s">
        <v>1401</v>
      </c>
      <c r="U132" s="257" t="s">
        <v>3528</v>
      </c>
      <c r="V132" s="257"/>
      <c r="W132" s="289"/>
      <c r="Y132" s="289"/>
      <c r="AA132" s="279">
        <f>IF(OR(J132="Fail",ISBLANK(J132)),INDEX('Issue Code Table'!C:C,MATCH(N:N,'Issue Code Table'!A:A,0)),IF(M132="Critical",6,IF(M132="Significant",5,IF(M132="Moderate",3,2))))</f>
        <v>5</v>
      </c>
    </row>
    <row r="133" spans="1:27" ht="102" x14ac:dyDescent="0.25">
      <c r="A133" s="257" t="s">
        <v>1402</v>
      </c>
      <c r="B133" s="258" t="s">
        <v>445</v>
      </c>
      <c r="C133" s="74" t="s">
        <v>446</v>
      </c>
      <c r="D133" s="257" t="s">
        <v>219</v>
      </c>
      <c r="E133" s="257" t="s">
        <v>1403</v>
      </c>
      <c r="F133" s="257" t="s">
        <v>1404</v>
      </c>
      <c r="G133" s="257" t="s">
        <v>1405</v>
      </c>
      <c r="H133" s="258" t="s">
        <v>1406</v>
      </c>
      <c r="I133" s="55"/>
      <c r="J133" s="56"/>
      <c r="K133" s="54" t="s">
        <v>1407</v>
      </c>
      <c r="L133" s="55"/>
      <c r="M133" s="55" t="s">
        <v>140</v>
      </c>
      <c r="N133" s="55" t="s">
        <v>225</v>
      </c>
      <c r="O133" s="202" t="s">
        <v>226</v>
      </c>
      <c r="P133" s="288"/>
      <c r="Q133" s="54" t="s">
        <v>1379</v>
      </c>
      <c r="R133" s="54" t="s">
        <v>1408</v>
      </c>
      <c r="S133" s="257" t="s">
        <v>1409</v>
      </c>
      <c r="T133" s="257" t="s">
        <v>1410</v>
      </c>
      <c r="U133" s="257" t="s">
        <v>3529</v>
      </c>
      <c r="V133" s="297" t="s">
        <v>3530</v>
      </c>
      <c r="W133" s="289"/>
      <c r="Y133" s="289"/>
      <c r="AA133" s="130">
        <f>IF(OR(J133="Fail",ISBLANK(J133)),INDEX('Issue Code Table'!C:C,MATCH(N:N,'Issue Code Table'!A:A,0)),IF(M133="Critical",6,IF(M133="Significant",5,IF(M133="Moderate",3,2))))</f>
        <v>5</v>
      </c>
    </row>
    <row r="134" spans="1:27" ht="89.25" x14ac:dyDescent="0.25">
      <c r="A134" s="257" t="s">
        <v>1411</v>
      </c>
      <c r="B134" s="258" t="s">
        <v>445</v>
      </c>
      <c r="C134" s="74" t="s">
        <v>446</v>
      </c>
      <c r="D134" s="257" t="s">
        <v>219</v>
      </c>
      <c r="E134" s="257" t="s">
        <v>1412</v>
      </c>
      <c r="F134" s="257" t="s">
        <v>1413</v>
      </c>
      <c r="G134" s="257" t="s">
        <v>1414</v>
      </c>
      <c r="H134" s="258" t="s">
        <v>1415</v>
      </c>
      <c r="I134" s="55"/>
      <c r="J134" s="56"/>
      <c r="K134" s="54" t="s">
        <v>1416</v>
      </c>
      <c r="L134" s="55" t="s">
        <v>1417</v>
      </c>
      <c r="M134" s="55" t="s">
        <v>140</v>
      </c>
      <c r="N134" s="55" t="s">
        <v>1418</v>
      </c>
      <c r="O134" s="202" t="s">
        <v>1419</v>
      </c>
      <c r="P134" s="288"/>
      <c r="Q134" s="54" t="s">
        <v>1379</v>
      </c>
      <c r="R134" s="54" t="s">
        <v>1420</v>
      </c>
      <c r="S134" s="257" t="s">
        <v>1421</v>
      </c>
      <c r="T134" s="257" t="s">
        <v>1422</v>
      </c>
      <c r="U134" s="257" t="s">
        <v>3531</v>
      </c>
      <c r="V134" s="297" t="s">
        <v>3653</v>
      </c>
      <c r="W134" s="289"/>
      <c r="Y134" s="289"/>
      <c r="AA134" s="130">
        <f>IF(OR(J134="Fail",ISBLANK(J134)),INDEX('Issue Code Table'!C:C,MATCH(N:N,'Issue Code Table'!A:A,0)),IF(M134="Critical",6,IF(M134="Significant",5,IF(M134="Moderate",3,2))))</f>
        <v>5</v>
      </c>
    </row>
    <row r="135" spans="1:27" ht="89.25" x14ac:dyDescent="0.25">
      <c r="A135" s="257" t="s">
        <v>1423</v>
      </c>
      <c r="B135" s="258" t="s">
        <v>445</v>
      </c>
      <c r="C135" s="74" t="s">
        <v>446</v>
      </c>
      <c r="D135" s="257" t="s">
        <v>219</v>
      </c>
      <c r="E135" s="257" t="s">
        <v>1424</v>
      </c>
      <c r="F135" s="257" t="s">
        <v>1425</v>
      </c>
      <c r="G135" s="257" t="s">
        <v>1426</v>
      </c>
      <c r="H135" s="258" t="s">
        <v>1427</v>
      </c>
      <c r="I135" s="55"/>
      <c r="J135" s="56"/>
      <c r="K135" s="54" t="s">
        <v>1428</v>
      </c>
      <c r="L135" s="55"/>
      <c r="M135" s="55" t="s">
        <v>140</v>
      </c>
      <c r="N135" s="55" t="s">
        <v>329</v>
      </c>
      <c r="O135" s="202" t="s">
        <v>330</v>
      </c>
      <c r="P135" s="288"/>
      <c r="Q135" s="54" t="s">
        <v>1379</v>
      </c>
      <c r="R135" s="54" t="s">
        <v>1429</v>
      </c>
      <c r="S135" s="257" t="s">
        <v>1430</v>
      </c>
      <c r="T135" s="257" t="s">
        <v>1431</v>
      </c>
      <c r="U135" s="257" t="s">
        <v>3532</v>
      </c>
      <c r="V135" s="297" t="s">
        <v>3533</v>
      </c>
      <c r="W135" s="289"/>
      <c r="Y135" s="289"/>
      <c r="AA135" s="130">
        <f>IF(OR(J135="Fail",ISBLANK(J135)),INDEX('Issue Code Table'!C:C,MATCH(N:N,'Issue Code Table'!A:A,0)),IF(M135="Critical",6,IF(M135="Significant",5,IF(M135="Moderate",3,2))))</f>
        <v>5</v>
      </c>
    </row>
    <row r="136" spans="1:27" ht="89.25" x14ac:dyDescent="0.25">
      <c r="A136" s="257" t="s">
        <v>1432</v>
      </c>
      <c r="B136" s="258" t="s">
        <v>445</v>
      </c>
      <c r="C136" s="74" t="s">
        <v>446</v>
      </c>
      <c r="D136" s="257" t="s">
        <v>219</v>
      </c>
      <c r="E136" s="257" t="s">
        <v>1433</v>
      </c>
      <c r="F136" s="257" t="s">
        <v>1434</v>
      </c>
      <c r="G136" s="257" t="s">
        <v>1435</v>
      </c>
      <c r="H136" s="258" t="s">
        <v>1436</v>
      </c>
      <c r="I136" s="55"/>
      <c r="J136" s="56"/>
      <c r="K136" s="54" t="s">
        <v>1437</v>
      </c>
      <c r="L136" s="55"/>
      <c r="M136" s="55" t="s">
        <v>140</v>
      </c>
      <c r="N136" s="55" t="s">
        <v>329</v>
      </c>
      <c r="O136" s="202" t="s">
        <v>330</v>
      </c>
      <c r="P136" s="288"/>
      <c r="Q136" s="54" t="s">
        <v>1379</v>
      </c>
      <c r="R136" s="54" t="s">
        <v>1438</v>
      </c>
      <c r="S136" s="257" t="s">
        <v>1439</v>
      </c>
      <c r="T136" s="257" t="s">
        <v>1440</v>
      </c>
      <c r="U136" s="257" t="s">
        <v>3534</v>
      </c>
      <c r="V136" s="296" t="s">
        <v>3535</v>
      </c>
      <c r="W136" s="289"/>
      <c r="Y136" s="289"/>
      <c r="AA136" s="130">
        <f>IF(OR(J136="Fail",ISBLANK(J136)),INDEX('Issue Code Table'!C:C,MATCH(N:N,'Issue Code Table'!A:A,0)),IF(M136="Critical",6,IF(M136="Significant",5,IF(M136="Moderate",3,2))))</f>
        <v>5</v>
      </c>
    </row>
    <row r="137" spans="1:27" ht="89.25" x14ac:dyDescent="0.25">
      <c r="A137" s="257" t="s">
        <v>1441</v>
      </c>
      <c r="B137" s="258" t="s">
        <v>924</v>
      </c>
      <c r="C137" s="259" t="s">
        <v>925</v>
      </c>
      <c r="D137" s="257" t="s">
        <v>1442</v>
      </c>
      <c r="E137" s="257" t="s">
        <v>1443</v>
      </c>
      <c r="F137" s="257" t="s">
        <v>1444</v>
      </c>
      <c r="G137" s="257" t="s">
        <v>1445</v>
      </c>
      <c r="H137" s="258" t="s">
        <v>1446</v>
      </c>
      <c r="I137" s="55"/>
      <c r="J137" s="56"/>
      <c r="K137" s="54" t="s">
        <v>1447</v>
      </c>
      <c r="L137" s="55"/>
      <c r="M137" s="55" t="s">
        <v>140</v>
      </c>
      <c r="N137" s="55" t="s">
        <v>1448</v>
      </c>
      <c r="O137" s="202" t="s">
        <v>1449</v>
      </c>
      <c r="P137" s="288"/>
      <c r="Q137" s="54" t="s">
        <v>1379</v>
      </c>
      <c r="R137" s="54" t="s">
        <v>1450</v>
      </c>
      <c r="S137" s="257" t="s">
        <v>1451</v>
      </c>
      <c r="T137" s="257" t="s">
        <v>1452</v>
      </c>
      <c r="U137" s="257" t="s">
        <v>3536</v>
      </c>
      <c r="V137" s="296" t="s">
        <v>3671</v>
      </c>
      <c r="W137" s="289"/>
      <c r="Y137" s="289"/>
      <c r="AA137" s="130">
        <f>IF(OR(J137="Fail",ISBLANK(J137)),INDEX('Issue Code Table'!C:C,MATCH(N:N,'Issue Code Table'!A:A,0)),IF(M137="Critical",6,IF(M137="Significant",5,IF(M137="Moderate",3,2))))</f>
        <v>6</v>
      </c>
    </row>
    <row r="138" spans="1:27" ht="89.25" x14ac:dyDescent="0.25">
      <c r="A138" s="257" t="s">
        <v>1453</v>
      </c>
      <c r="B138" s="258" t="s">
        <v>924</v>
      </c>
      <c r="C138" s="259" t="s">
        <v>925</v>
      </c>
      <c r="D138" s="257" t="s">
        <v>219</v>
      </c>
      <c r="E138" s="257" t="s">
        <v>1454</v>
      </c>
      <c r="F138" s="257" t="s">
        <v>1455</v>
      </c>
      <c r="G138" s="257" t="s">
        <v>1456</v>
      </c>
      <c r="H138" s="258" t="s">
        <v>1457</v>
      </c>
      <c r="I138" s="55"/>
      <c r="J138" s="56"/>
      <c r="K138" s="54" t="s">
        <v>1458</v>
      </c>
      <c r="L138" s="55" t="s">
        <v>1459</v>
      </c>
      <c r="M138" s="55" t="s">
        <v>140</v>
      </c>
      <c r="N138" s="55" t="s">
        <v>452</v>
      </c>
      <c r="O138" s="202" t="s">
        <v>453</v>
      </c>
      <c r="P138" s="288"/>
      <c r="Q138" s="54" t="s">
        <v>1379</v>
      </c>
      <c r="R138" s="54" t="s">
        <v>1460</v>
      </c>
      <c r="S138" s="257" t="s">
        <v>1461</v>
      </c>
      <c r="T138" s="257" t="s">
        <v>1462</v>
      </c>
      <c r="U138" s="257" t="s">
        <v>3537</v>
      </c>
      <c r="V138" s="296" t="s">
        <v>3538</v>
      </c>
      <c r="W138" s="289"/>
      <c r="Y138" s="289"/>
      <c r="AA138" s="130">
        <f>IF(OR(J138="Fail",ISBLANK(J138)),INDEX('Issue Code Table'!C:C,MATCH(N:N,'Issue Code Table'!A:A,0)),IF(M138="Critical",6,IF(M138="Significant",5,IF(M138="Moderate",3,2))))</f>
        <v>7</v>
      </c>
    </row>
    <row r="139" spans="1:27" ht="89.25" x14ac:dyDescent="0.25">
      <c r="A139" s="257" t="s">
        <v>1463</v>
      </c>
      <c r="B139" s="258" t="s">
        <v>180</v>
      </c>
      <c r="C139" s="259" t="s">
        <v>181</v>
      </c>
      <c r="D139" s="257" t="s">
        <v>219</v>
      </c>
      <c r="E139" s="257" t="s">
        <v>1464</v>
      </c>
      <c r="F139" s="257" t="s">
        <v>1465</v>
      </c>
      <c r="G139" s="257" t="s">
        <v>1466</v>
      </c>
      <c r="H139" s="258" t="s">
        <v>1467</v>
      </c>
      <c r="I139" s="55"/>
      <c r="J139" s="56"/>
      <c r="K139" s="54" t="s">
        <v>1468</v>
      </c>
      <c r="L139" s="55"/>
      <c r="M139" s="55" t="s">
        <v>140</v>
      </c>
      <c r="N139" s="55" t="s">
        <v>225</v>
      </c>
      <c r="O139" s="202" t="s">
        <v>226</v>
      </c>
      <c r="P139" s="288"/>
      <c r="Q139" s="54" t="s">
        <v>1379</v>
      </c>
      <c r="R139" s="54" t="s">
        <v>1469</v>
      </c>
      <c r="S139" s="257" t="s">
        <v>1470</v>
      </c>
      <c r="T139" s="257" t="s">
        <v>1471</v>
      </c>
      <c r="U139" s="257" t="s">
        <v>3539</v>
      </c>
      <c r="V139" s="296" t="s">
        <v>3654</v>
      </c>
      <c r="W139" s="289"/>
      <c r="Y139" s="289"/>
      <c r="AA139" s="130">
        <f>IF(OR(J139="Fail",ISBLANK(J139)),INDEX('Issue Code Table'!C:C,MATCH(N:N,'Issue Code Table'!A:A,0)),IF(M139="Critical",6,IF(M139="Significant",5,IF(M139="Moderate",3,2))))</f>
        <v>5</v>
      </c>
    </row>
    <row r="140" spans="1:27" ht="178.5" x14ac:dyDescent="0.25">
      <c r="A140" s="257" t="s">
        <v>1472</v>
      </c>
      <c r="B140" s="258" t="s">
        <v>1473</v>
      </c>
      <c r="C140" s="257" t="s">
        <v>1474</v>
      </c>
      <c r="D140" s="257" t="s">
        <v>206</v>
      </c>
      <c r="E140" s="257" t="s">
        <v>1475</v>
      </c>
      <c r="F140" s="257" t="s">
        <v>1476</v>
      </c>
      <c r="G140" s="257" t="s">
        <v>1477</v>
      </c>
      <c r="H140" s="258" t="s">
        <v>1478</v>
      </c>
      <c r="I140" s="55"/>
      <c r="J140" s="56"/>
      <c r="K140" s="54" t="s">
        <v>1479</v>
      </c>
      <c r="L140" s="55"/>
      <c r="M140" s="55" t="s">
        <v>140</v>
      </c>
      <c r="N140" s="55" t="s">
        <v>1480</v>
      </c>
      <c r="O140" s="202" t="s">
        <v>1481</v>
      </c>
      <c r="P140" s="288"/>
      <c r="Q140" s="54" t="s">
        <v>1379</v>
      </c>
      <c r="R140" s="54" t="s">
        <v>1482</v>
      </c>
      <c r="S140" s="257" t="s">
        <v>1483</v>
      </c>
      <c r="T140" s="257" t="s">
        <v>1484</v>
      </c>
      <c r="U140" s="257" t="s">
        <v>3540</v>
      </c>
      <c r="V140" s="296" t="s">
        <v>3655</v>
      </c>
      <c r="W140" s="289"/>
      <c r="Y140" s="289"/>
      <c r="AA140" s="130">
        <f>IF(OR(J140="Fail",ISBLANK(J140)),INDEX('Issue Code Table'!C:C,MATCH(N:N,'Issue Code Table'!A:A,0)),IF(M140="Critical",6,IF(M140="Significant",5,IF(M140="Moderate",3,2))))</f>
        <v>6</v>
      </c>
    </row>
    <row r="141" spans="1:27" ht="216.75" x14ac:dyDescent="0.25">
      <c r="A141" s="257" t="s">
        <v>1485</v>
      </c>
      <c r="B141" s="258" t="s">
        <v>1486</v>
      </c>
      <c r="C141" s="259" t="s">
        <v>1487</v>
      </c>
      <c r="D141" s="257" t="s">
        <v>219</v>
      </c>
      <c r="E141" s="257" t="s">
        <v>1488</v>
      </c>
      <c r="F141" s="257" t="s">
        <v>1489</v>
      </c>
      <c r="G141" s="257" t="s">
        <v>1490</v>
      </c>
      <c r="H141" s="257" t="s">
        <v>1491</v>
      </c>
      <c r="I141" s="55"/>
      <c r="J141" s="56"/>
      <c r="K141" s="54" t="s">
        <v>1492</v>
      </c>
      <c r="L141" s="54" t="s">
        <v>1493</v>
      </c>
      <c r="M141" s="54" t="s">
        <v>151</v>
      </c>
      <c r="N141" s="54" t="s">
        <v>1494</v>
      </c>
      <c r="O141" s="202" t="s">
        <v>1495</v>
      </c>
      <c r="P141" s="288"/>
      <c r="Q141" s="54" t="s">
        <v>1379</v>
      </c>
      <c r="R141" s="54" t="s">
        <v>1496</v>
      </c>
      <c r="S141" s="257" t="s">
        <v>1497</v>
      </c>
      <c r="T141" s="257" t="s">
        <v>1498</v>
      </c>
      <c r="U141" s="257" t="s">
        <v>3541</v>
      </c>
      <c r="V141" s="257"/>
      <c r="W141" s="289"/>
      <c r="Y141" s="289"/>
      <c r="AA141" s="130">
        <f>IF(OR(J141="Fail",ISBLANK(J141)),INDEX('Issue Code Table'!C:C,MATCH(N:N,'Issue Code Table'!A:A,0)),IF(M141="Critical",6,IF(M141="Significant",5,IF(M141="Moderate",3,2))))</f>
        <v>4</v>
      </c>
    </row>
    <row r="142" spans="1:27" ht="114.75" x14ac:dyDescent="0.25">
      <c r="A142" s="257" t="s">
        <v>1499</v>
      </c>
      <c r="B142" s="258" t="s">
        <v>984</v>
      </c>
      <c r="C142" s="259" t="s">
        <v>985</v>
      </c>
      <c r="D142" s="257" t="s">
        <v>219</v>
      </c>
      <c r="E142" s="257" t="s">
        <v>1500</v>
      </c>
      <c r="F142" s="257" t="s">
        <v>1501</v>
      </c>
      <c r="G142" s="257" t="s">
        <v>1502</v>
      </c>
      <c r="H142" s="257" t="s">
        <v>1503</v>
      </c>
      <c r="I142" s="55"/>
      <c r="J142" s="56"/>
      <c r="K142" s="55" t="s">
        <v>1504</v>
      </c>
      <c r="L142" s="55"/>
      <c r="M142" s="55" t="s">
        <v>140</v>
      </c>
      <c r="N142" s="55" t="s">
        <v>1505</v>
      </c>
      <c r="O142" s="202" t="s">
        <v>1506</v>
      </c>
      <c r="P142" s="288"/>
      <c r="Q142" s="54" t="s">
        <v>1379</v>
      </c>
      <c r="R142" s="54" t="s">
        <v>1507</v>
      </c>
      <c r="S142" s="257" t="s">
        <v>1508</v>
      </c>
      <c r="T142" s="257" t="s">
        <v>1509</v>
      </c>
      <c r="U142" s="257" t="s">
        <v>3542</v>
      </c>
      <c r="V142" s="296" t="s">
        <v>3543</v>
      </c>
      <c r="W142" s="289"/>
      <c r="Y142" s="289"/>
      <c r="AA142" s="130">
        <f>IF(OR(J142="Fail",ISBLANK(J142)),INDEX('Issue Code Table'!C:C,MATCH(N:N,'Issue Code Table'!A:A,0)),IF(M142="Critical",6,IF(M142="Significant",5,IF(M142="Moderate",3,2))))</f>
        <v>5</v>
      </c>
    </row>
    <row r="143" spans="1:27" ht="409.5" x14ac:dyDescent="0.25">
      <c r="A143" s="257" t="s">
        <v>1510</v>
      </c>
      <c r="B143" s="258" t="s">
        <v>445</v>
      </c>
      <c r="C143" s="259" t="s">
        <v>446</v>
      </c>
      <c r="D143" s="257" t="s">
        <v>219</v>
      </c>
      <c r="E143" s="257" t="s">
        <v>1511</v>
      </c>
      <c r="F143" s="257" t="s">
        <v>1512</v>
      </c>
      <c r="G143" s="257" t="s">
        <v>1513</v>
      </c>
      <c r="H143" s="258" t="s">
        <v>1514</v>
      </c>
      <c r="I143" s="55"/>
      <c r="J143" s="56"/>
      <c r="K143" s="54" t="s">
        <v>1515</v>
      </c>
      <c r="L143" s="55"/>
      <c r="M143" s="55" t="s">
        <v>140</v>
      </c>
      <c r="N143" s="55" t="s">
        <v>329</v>
      </c>
      <c r="O143" s="202" t="s">
        <v>330</v>
      </c>
      <c r="P143" s="288"/>
      <c r="Q143" s="54" t="s">
        <v>1379</v>
      </c>
      <c r="R143" s="54" t="s">
        <v>1516</v>
      </c>
      <c r="S143" s="257" t="s">
        <v>1517</v>
      </c>
      <c r="T143" s="257" t="s">
        <v>1518</v>
      </c>
      <c r="U143" s="257" t="s">
        <v>3544</v>
      </c>
      <c r="V143" s="296" t="s">
        <v>3545</v>
      </c>
      <c r="W143" s="289"/>
      <c r="Y143" s="289"/>
      <c r="AA143" s="130">
        <f>IF(OR(J143="Fail",ISBLANK(J143)),INDEX('Issue Code Table'!C:C,MATCH(N:N,'Issue Code Table'!A:A,0)),IF(M143="Critical",6,IF(M143="Significant",5,IF(M143="Moderate",3,2))))</f>
        <v>5</v>
      </c>
    </row>
    <row r="144" spans="1:27" ht="293.25" x14ac:dyDescent="0.25">
      <c r="A144" s="257" t="s">
        <v>1519</v>
      </c>
      <c r="B144" s="258" t="s">
        <v>522</v>
      </c>
      <c r="C144" s="259" t="s">
        <v>523</v>
      </c>
      <c r="D144" s="257" t="s">
        <v>219</v>
      </c>
      <c r="E144" s="257" t="s">
        <v>1520</v>
      </c>
      <c r="F144" s="257" t="s">
        <v>1521</v>
      </c>
      <c r="G144" s="257" t="s">
        <v>1522</v>
      </c>
      <c r="H144" s="258" t="s">
        <v>1523</v>
      </c>
      <c r="I144" s="55"/>
      <c r="J144" s="56"/>
      <c r="K144" s="54" t="s">
        <v>1524</v>
      </c>
      <c r="L144" s="54" t="s">
        <v>1525</v>
      </c>
      <c r="M144" s="54" t="s">
        <v>198</v>
      </c>
      <c r="N144" s="54" t="s">
        <v>529</v>
      </c>
      <c r="O144" s="202" t="s">
        <v>530</v>
      </c>
      <c r="P144" s="288"/>
      <c r="Q144" s="54" t="s">
        <v>1379</v>
      </c>
      <c r="R144" s="54" t="s">
        <v>1526</v>
      </c>
      <c r="S144" s="257" t="s">
        <v>1527</v>
      </c>
      <c r="T144" s="257" t="s">
        <v>1528</v>
      </c>
      <c r="U144" s="257" t="s">
        <v>3546</v>
      </c>
      <c r="V144" s="257"/>
      <c r="W144" s="289"/>
      <c r="Y144" s="289"/>
      <c r="AA144" s="130" t="e">
        <f>IF(OR(J144="Fail",ISBLANK(J144)),INDEX('Issue Code Table'!C:C,MATCH(N:N,'Issue Code Table'!A:A,0)),IF(M144="Critical",6,IF(M144="Significant",5,IF(M144="Moderate",3,2))))</f>
        <v>#N/A</v>
      </c>
    </row>
    <row r="145" spans="1:27" ht="344.25" x14ac:dyDescent="0.25">
      <c r="A145" s="257" t="s">
        <v>1529</v>
      </c>
      <c r="B145" s="258" t="s">
        <v>459</v>
      </c>
      <c r="C145" s="259" t="s">
        <v>460</v>
      </c>
      <c r="D145" s="257" t="s">
        <v>219</v>
      </c>
      <c r="E145" s="257" t="s">
        <v>1530</v>
      </c>
      <c r="F145" s="257" t="s">
        <v>1531</v>
      </c>
      <c r="G145" s="257" t="s">
        <v>1532</v>
      </c>
      <c r="H145" s="258" t="s">
        <v>1533</v>
      </c>
      <c r="I145" s="55"/>
      <c r="J145" s="56"/>
      <c r="K145" s="54" t="s">
        <v>1534</v>
      </c>
      <c r="L145" s="55" t="s">
        <v>1535</v>
      </c>
      <c r="M145" s="55" t="s">
        <v>140</v>
      </c>
      <c r="N145" s="55" t="s">
        <v>1536</v>
      </c>
      <c r="O145" s="202" t="s">
        <v>1537</v>
      </c>
      <c r="P145" s="288"/>
      <c r="Q145" s="54" t="s">
        <v>1538</v>
      </c>
      <c r="R145" s="54" t="s">
        <v>1539</v>
      </c>
      <c r="S145" s="257" t="s">
        <v>1540</v>
      </c>
      <c r="T145" s="257" t="s">
        <v>1541</v>
      </c>
      <c r="U145" s="257" t="s">
        <v>3547</v>
      </c>
      <c r="V145" s="296" t="s">
        <v>3548</v>
      </c>
      <c r="W145" s="289"/>
      <c r="Y145" s="289"/>
      <c r="AA145" s="130">
        <f>IF(OR(J145="Fail",ISBLANK(J145)),INDEX('Issue Code Table'!C:C,MATCH(N:N,'Issue Code Table'!A:A,0)),IF(M145="Critical",6,IF(M145="Significant",5,IF(M145="Moderate",3,2))))</f>
        <v>6</v>
      </c>
    </row>
    <row r="146" spans="1:27" ht="191.25" x14ac:dyDescent="0.25">
      <c r="A146" s="257" t="s">
        <v>1542</v>
      </c>
      <c r="B146" s="258" t="s">
        <v>1543</v>
      </c>
      <c r="C146" s="259" t="s">
        <v>1544</v>
      </c>
      <c r="D146" s="257" t="s">
        <v>219</v>
      </c>
      <c r="E146" s="257" t="s">
        <v>1545</v>
      </c>
      <c r="F146" s="257" t="s">
        <v>1546</v>
      </c>
      <c r="G146" s="257" t="s">
        <v>1547</v>
      </c>
      <c r="H146" s="258" t="s">
        <v>1548</v>
      </c>
      <c r="I146" s="55"/>
      <c r="J146" s="56"/>
      <c r="K146" s="54" t="s">
        <v>1549</v>
      </c>
      <c r="L146" s="55" t="s">
        <v>1550</v>
      </c>
      <c r="M146" s="55" t="s">
        <v>140</v>
      </c>
      <c r="N146" s="55" t="s">
        <v>1418</v>
      </c>
      <c r="O146" s="202" t="s">
        <v>1419</v>
      </c>
      <c r="P146" s="288"/>
      <c r="Q146" s="54" t="s">
        <v>1538</v>
      </c>
      <c r="R146" s="54" t="s">
        <v>1551</v>
      </c>
      <c r="S146" s="257" t="s">
        <v>1552</v>
      </c>
      <c r="T146" s="257" t="s">
        <v>1553</v>
      </c>
      <c r="U146" s="257" t="s">
        <v>3549</v>
      </c>
      <c r="V146" s="296" t="s">
        <v>3550</v>
      </c>
      <c r="W146" s="289"/>
      <c r="Y146" s="289"/>
      <c r="AA146" s="279">
        <f>IF(OR(J146="Fail",ISBLANK(J146)),INDEX('Issue Code Table'!C:C,MATCH(N:N,'Issue Code Table'!A:A,0)),IF(M146="Critical",6,IF(M146="Significant",5,IF(M146="Moderate",3,2))))</f>
        <v>5</v>
      </c>
    </row>
    <row r="147" spans="1:27" ht="140.25" x14ac:dyDescent="0.25">
      <c r="A147" s="257" t="s">
        <v>1554</v>
      </c>
      <c r="B147" s="258" t="s">
        <v>459</v>
      </c>
      <c r="C147" s="259" t="s">
        <v>460</v>
      </c>
      <c r="D147" s="257" t="s">
        <v>219</v>
      </c>
      <c r="E147" s="257" t="s">
        <v>1555</v>
      </c>
      <c r="F147" s="257" t="s">
        <v>1556</v>
      </c>
      <c r="G147" s="257" t="s">
        <v>1557</v>
      </c>
      <c r="H147" s="258" t="s">
        <v>1558</v>
      </c>
      <c r="I147" s="55"/>
      <c r="J147" s="56"/>
      <c r="K147" s="54" t="s">
        <v>1559</v>
      </c>
      <c r="L147" s="55" t="s">
        <v>1560</v>
      </c>
      <c r="M147" s="55" t="s">
        <v>151</v>
      </c>
      <c r="N147" s="55" t="s">
        <v>1561</v>
      </c>
      <c r="O147" s="202" t="s">
        <v>1562</v>
      </c>
      <c r="P147" s="288"/>
      <c r="Q147" s="54" t="s">
        <v>1538</v>
      </c>
      <c r="R147" s="54" t="s">
        <v>1563</v>
      </c>
      <c r="S147" s="257" t="s">
        <v>1564</v>
      </c>
      <c r="T147" s="257" t="s">
        <v>1565</v>
      </c>
      <c r="U147" s="257" t="s">
        <v>3656</v>
      </c>
      <c r="V147" s="257"/>
      <c r="W147" s="289"/>
      <c r="Y147" s="289"/>
      <c r="AA147" s="130">
        <f>IF(OR(J147="Fail",ISBLANK(J147)),INDEX('Issue Code Table'!C:C,MATCH(N:N,'Issue Code Table'!A:A,0)),IF(M147="Critical",6,IF(M147="Significant",5,IF(M147="Moderate",3,2))))</f>
        <v>3</v>
      </c>
    </row>
    <row r="148" spans="1:27" ht="114.75" x14ac:dyDescent="0.25">
      <c r="A148" s="257" t="s">
        <v>1566</v>
      </c>
      <c r="B148" s="258" t="s">
        <v>1473</v>
      </c>
      <c r="C148" s="263" t="s">
        <v>1474</v>
      </c>
      <c r="D148" s="257" t="s">
        <v>219</v>
      </c>
      <c r="E148" s="257" t="s">
        <v>1567</v>
      </c>
      <c r="F148" s="257" t="s">
        <v>1568</v>
      </c>
      <c r="G148" s="257" t="s">
        <v>1569</v>
      </c>
      <c r="H148" s="258" t="s">
        <v>1570</v>
      </c>
      <c r="I148" s="55"/>
      <c r="J148" s="56"/>
      <c r="K148" s="54" t="s">
        <v>1571</v>
      </c>
      <c r="L148" s="54"/>
      <c r="M148" s="249" t="s">
        <v>140</v>
      </c>
      <c r="N148" s="250" t="s">
        <v>225</v>
      </c>
      <c r="O148" s="202" t="s">
        <v>226</v>
      </c>
      <c r="P148" s="288"/>
      <c r="Q148" s="54" t="s">
        <v>1538</v>
      </c>
      <c r="R148" s="54" t="s">
        <v>1572</v>
      </c>
      <c r="S148" s="257" t="s">
        <v>1573</v>
      </c>
      <c r="T148" s="257" t="s">
        <v>1574</v>
      </c>
      <c r="U148" s="257" t="s">
        <v>3551</v>
      </c>
      <c r="V148" s="296" t="s">
        <v>3552</v>
      </c>
      <c r="W148" s="289"/>
      <c r="Y148" s="289"/>
      <c r="AA148" s="130">
        <f>IF(OR(J148="Fail",ISBLANK(J148)),INDEX('Issue Code Table'!C:C,MATCH(N:N,'Issue Code Table'!A:A,0)),IF(M148="Critical",6,IF(M148="Significant",5,IF(M148="Moderate",3,2))))</f>
        <v>5</v>
      </c>
    </row>
    <row r="149" spans="1:27" ht="344.25" x14ac:dyDescent="0.25">
      <c r="A149" s="257" t="s">
        <v>1575</v>
      </c>
      <c r="B149" s="257" t="s">
        <v>144</v>
      </c>
      <c r="C149" s="259" t="s">
        <v>1576</v>
      </c>
      <c r="D149" s="257" t="s">
        <v>219</v>
      </c>
      <c r="E149" s="257" t="s">
        <v>1577</v>
      </c>
      <c r="F149" s="257" t="s">
        <v>1578</v>
      </c>
      <c r="G149" s="257" t="s">
        <v>1579</v>
      </c>
      <c r="H149" s="258" t="s">
        <v>1580</v>
      </c>
      <c r="I149" s="55"/>
      <c r="J149" s="56"/>
      <c r="K149" s="54" t="s">
        <v>1581</v>
      </c>
      <c r="L149" s="55"/>
      <c r="M149" s="55" t="s">
        <v>140</v>
      </c>
      <c r="N149" s="55" t="s">
        <v>329</v>
      </c>
      <c r="O149" s="202" t="s">
        <v>330</v>
      </c>
      <c r="P149" s="288"/>
      <c r="Q149" s="54" t="s">
        <v>1582</v>
      </c>
      <c r="R149" s="54" t="s">
        <v>1583</v>
      </c>
      <c r="S149" s="257" t="s">
        <v>1584</v>
      </c>
      <c r="T149" s="257" t="s">
        <v>1585</v>
      </c>
      <c r="U149" s="257" t="s">
        <v>3657</v>
      </c>
      <c r="V149" s="296" t="s">
        <v>3553</v>
      </c>
      <c r="W149" s="289"/>
      <c r="Y149" s="289"/>
      <c r="AA149" s="130">
        <f>IF(OR(J149="Fail",ISBLANK(J149)),INDEX('Issue Code Table'!C:C,MATCH(N:N,'Issue Code Table'!A:A,0)),IF(M149="Critical",6,IF(M149="Significant",5,IF(M149="Moderate",3,2))))</f>
        <v>5</v>
      </c>
    </row>
    <row r="150" spans="1:27" ht="76.5" x14ac:dyDescent="0.25">
      <c r="A150" s="257" t="s">
        <v>1586</v>
      </c>
      <c r="B150" s="257" t="s">
        <v>144</v>
      </c>
      <c r="C150" s="259" t="s">
        <v>1576</v>
      </c>
      <c r="D150" s="257" t="s">
        <v>219</v>
      </c>
      <c r="E150" s="257" t="s">
        <v>1587</v>
      </c>
      <c r="F150" s="257" t="s">
        <v>1588</v>
      </c>
      <c r="G150" s="257" t="s">
        <v>1589</v>
      </c>
      <c r="H150" s="258" t="s">
        <v>1590</v>
      </c>
      <c r="I150" s="55"/>
      <c r="J150" s="56"/>
      <c r="K150" s="54" t="s">
        <v>1591</v>
      </c>
      <c r="L150" s="55"/>
      <c r="M150" s="55" t="s">
        <v>140</v>
      </c>
      <c r="N150" s="55" t="s">
        <v>329</v>
      </c>
      <c r="O150" s="202" t="s">
        <v>330</v>
      </c>
      <c r="P150" s="288"/>
      <c r="Q150" s="54" t="s">
        <v>1582</v>
      </c>
      <c r="R150" s="54" t="s">
        <v>1592</v>
      </c>
      <c r="S150" s="257" t="s">
        <v>1593</v>
      </c>
      <c r="T150" s="257" t="s">
        <v>1594</v>
      </c>
      <c r="U150" s="257" t="s">
        <v>3658</v>
      </c>
      <c r="V150" s="296" t="s">
        <v>3554</v>
      </c>
      <c r="W150" s="289"/>
      <c r="Y150" s="289"/>
      <c r="AA150" s="130">
        <f>IF(OR(J150="Fail",ISBLANK(J150)),INDEX('Issue Code Table'!C:C,MATCH(N:N,'Issue Code Table'!A:A,0)),IF(M150="Critical",6,IF(M150="Significant",5,IF(M150="Moderate",3,2))))</f>
        <v>5</v>
      </c>
    </row>
    <row r="151" spans="1:27" ht="140.25" x14ac:dyDescent="0.25">
      <c r="A151" s="257" t="s">
        <v>1595</v>
      </c>
      <c r="B151" s="258" t="s">
        <v>180</v>
      </c>
      <c r="C151" s="259" t="s">
        <v>181</v>
      </c>
      <c r="D151" s="257" t="s">
        <v>219</v>
      </c>
      <c r="E151" s="257" t="s">
        <v>1596</v>
      </c>
      <c r="F151" s="257" t="s">
        <v>1597</v>
      </c>
      <c r="G151" s="257" t="s">
        <v>1598</v>
      </c>
      <c r="H151" s="258" t="s">
        <v>1599</v>
      </c>
      <c r="I151" s="55"/>
      <c r="J151" s="56"/>
      <c r="K151" s="55" t="s">
        <v>1600</v>
      </c>
      <c r="L151" s="55"/>
      <c r="M151" s="55" t="s">
        <v>140</v>
      </c>
      <c r="N151" s="55" t="s">
        <v>329</v>
      </c>
      <c r="O151" s="202" t="s">
        <v>330</v>
      </c>
      <c r="P151" s="288"/>
      <c r="Q151" s="54" t="s">
        <v>1582</v>
      </c>
      <c r="R151" s="54" t="s">
        <v>1601</v>
      </c>
      <c r="S151" s="257" t="s">
        <v>1602</v>
      </c>
      <c r="T151" s="257" t="s">
        <v>1603</v>
      </c>
      <c r="U151" s="257" t="s">
        <v>3555</v>
      </c>
      <c r="V151" s="296" t="s">
        <v>3556</v>
      </c>
      <c r="W151" s="289"/>
      <c r="Y151" s="289"/>
      <c r="AA151" s="130">
        <f>IF(OR(J151="Fail",ISBLANK(J151)),INDEX('Issue Code Table'!C:C,MATCH(N:N,'Issue Code Table'!A:A,0)),IF(M151="Critical",6,IF(M151="Significant",5,IF(M151="Moderate",3,2))))</f>
        <v>5</v>
      </c>
    </row>
    <row r="152" spans="1:27" ht="382.5" x14ac:dyDescent="0.25">
      <c r="A152" s="257" t="s">
        <v>1604</v>
      </c>
      <c r="B152" s="257" t="s">
        <v>144</v>
      </c>
      <c r="C152" s="259" t="s">
        <v>1576</v>
      </c>
      <c r="D152" s="257" t="s">
        <v>206</v>
      </c>
      <c r="E152" s="257" t="s">
        <v>1605</v>
      </c>
      <c r="F152" s="257" t="s">
        <v>1606</v>
      </c>
      <c r="G152" s="257" t="s">
        <v>1607</v>
      </c>
      <c r="H152" s="258" t="s">
        <v>1608</v>
      </c>
      <c r="I152" s="55"/>
      <c r="J152" s="56"/>
      <c r="K152" s="54" t="s">
        <v>1609</v>
      </c>
      <c r="L152" s="280" t="s">
        <v>1610</v>
      </c>
      <c r="M152" s="55" t="s">
        <v>140</v>
      </c>
      <c r="N152" s="55" t="s">
        <v>1611</v>
      </c>
      <c r="O152" s="202" t="s">
        <v>1612</v>
      </c>
      <c r="P152" s="288"/>
      <c r="Q152" s="54" t="s">
        <v>1613</v>
      </c>
      <c r="R152" s="54" t="s">
        <v>1614</v>
      </c>
      <c r="S152" s="257" t="s">
        <v>1615</v>
      </c>
      <c r="T152" s="257" t="s">
        <v>1616</v>
      </c>
      <c r="U152" s="257" t="s">
        <v>3659</v>
      </c>
      <c r="V152" s="296" t="s">
        <v>3557</v>
      </c>
      <c r="W152" s="289"/>
      <c r="Y152" s="289"/>
      <c r="AA152" s="279">
        <f>IF(OR(J152="Fail",ISBLANK(J152)),INDEX('Issue Code Table'!C:C,MATCH(N:N,'Issue Code Table'!A:A,0)),IF(M152="Critical",6,IF(M152="Significant",5,IF(M152="Moderate",3,2))))</f>
        <v>5</v>
      </c>
    </row>
    <row r="153" spans="1:27" ht="242.25" x14ac:dyDescent="0.25">
      <c r="A153" s="257" t="s">
        <v>1617</v>
      </c>
      <c r="B153" s="258" t="s">
        <v>459</v>
      </c>
      <c r="C153" s="259" t="s">
        <v>460</v>
      </c>
      <c r="D153" s="257" t="s">
        <v>219</v>
      </c>
      <c r="E153" s="257" t="s">
        <v>1618</v>
      </c>
      <c r="F153" s="257" t="s">
        <v>1619</v>
      </c>
      <c r="G153" s="257" t="s">
        <v>1620</v>
      </c>
      <c r="H153" s="258" t="s">
        <v>1621</v>
      </c>
      <c r="I153" s="55"/>
      <c r="J153" s="56"/>
      <c r="K153" s="54" t="s">
        <v>1622</v>
      </c>
      <c r="L153" s="280" t="s">
        <v>1623</v>
      </c>
      <c r="M153" s="55" t="s">
        <v>151</v>
      </c>
      <c r="N153" s="55" t="s">
        <v>1624</v>
      </c>
      <c r="O153" s="202" t="s">
        <v>1625</v>
      </c>
      <c r="P153" s="288"/>
      <c r="Q153" s="54" t="s">
        <v>1613</v>
      </c>
      <c r="R153" s="54" t="s">
        <v>1626</v>
      </c>
      <c r="S153" s="257" t="s">
        <v>1627</v>
      </c>
      <c r="T153" s="257" t="s">
        <v>1628</v>
      </c>
      <c r="U153" s="294" t="s">
        <v>3560</v>
      </c>
      <c r="V153" s="296"/>
      <c r="W153" s="289"/>
      <c r="Y153" s="289"/>
      <c r="AA153" s="130">
        <f>IF(OR(J153="Fail",ISBLANK(J153)),INDEX('Issue Code Table'!C:C,MATCH(N:N,'Issue Code Table'!A:A,0)),IF(M153="Critical",6,IF(M153="Significant",5,IF(M153="Moderate",3,2))))</f>
        <v>5</v>
      </c>
    </row>
    <row r="154" spans="1:27" ht="229.5" x14ac:dyDescent="0.25">
      <c r="A154" s="257" t="s">
        <v>1629</v>
      </c>
      <c r="B154" s="257" t="s">
        <v>144</v>
      </c>
      <c r="C154" s="259" t="s">
        <v>1576</v>
      </c>
      <c r="D154" s="257" t="s">
        <v>219</v>
      </c>
      <c r="E154" s="257" t="s">
        <v>1630</v>
      </c>
      <c r="F154" s="257" t="s">
        <v>1631</v>
      </c>
      <c r="G154" s="257" t="s">
        <v>1632</v>
      </c>
      <c r="H154" s="258" t="s">
        <v>1633</v>
      </c>
      <c r="I154" s="55"/>
      <c r="J154" s="56"/>
      <c r="K154" s="54" t="s">
        <v>1634</v>
      </c>
      <c r="L154" s="280" t="s">
        <v>1635</v>
      </c>
      <c r="M154" s="55" t="s">
        <v>198</v>
      </c>
      <c r="N154" s="55" t="s">
        <v>1636</v>
      </c>
      <c r="O154" s="202" t="s">
        <v>1637</v>
      </c>
      <c r="P154" s="288"/>
      <c r="Q154" s="54" t="s">
        <v>1613</v>
      </c>
      <c r="R154" s="54" t="s">
        <v>1638</v>
      </c>
      <c r="S154" s="257" t="s">
        <v>1639</v>
      </c>
      <c r="T154" s="257" t="s">
        <v>1640</v>
      </c>
      <c r="U154" s="257" t="s">
        <v>3660</v>
      </c>
      <c r="V154" s="257"/>
      <c r="W154" s="289"/>
      <c r="Y154" s="289"/>
      <c r="AA154" s="130">
        <f>IF(OR(J154="Fail",ISBLANK(J154)),INDEX('Issue Code Table'!C:C,MATCH(N:N,'Issue Code Table'!A:A,0)),IF(M154="Critical",6,IF(M154="Significant",5,IF(M154="Moderate",3,2))))</f>
        <v>1</v>
      </c>
    </row>
    <row r="155" spans="1:27" ht="216.75" x14ac:dyDescent="0.25">
      <c r="A155" s="257" t="s">
        <v>1641</v>
      </c>
      <c r="B155" s="257" t="s">
        <v>144</v>
      </c>
      <c r="C155" s="259" t="s">
        <v>1576</v>
      </c>
      <c r="D155" s="257" t="s">
        <v>219</v>
      </c>
      <c r="E155" s="257" t="s">
        <v>1642</v>
      </c>
      <c r="F155" s="257" t="s">
        <v>1643</v>
      </c>
      <c r="G155" s="257" t="s">
        <v>1644</v>
      </c>
      <c r="H155" s="258" t="s">
        <v>1645</v>
      </c>
      <c r="I155" s="55"/>
      <c r="J155" s="56"/>
      <c r="K155" s="55" t="s">
        <v>1646</v>
      </c>
      <c r="L155" s="281" t="s">
        <v>1647</v>
      </c>
      <c r="M155" s="54" t="s">
        <v>151</v>
      </c>
      <c r="N155" s="54" t="s">
        <v>1648</v>
      </c>
      <c r="O155" s="202" t="s">
        <v>1649</v>
      </c>
      <c r="P155" s="288"/>
      <c r="Q155" s="54" t="s">
        <v>1613</v>
      </c>
      <c r="R155" s="54" t="s">
        <v>1650</v>
      </c>
      <c r="S155" s="257" t="s">
        <v>1651</v>
      </c>
      <c r="T155" s="257" t="s">
        <v>1652</v>
      </c>
      <c r="U155" s="294" t="s">
        <v>3558</v>
      </c>
      <c r="V155" s="257"/>
      <c r="W155" s="289"/>
      <c r="Y155" s="289"/>
      <c r="AA155" s="130">
        <f>IF(OR(J155="Fail",ISBLANK(J155)),INDEX('Issue Code Table'!C:C,MATCH(N:N,'Issue Code Table'!A:A,0)),IF(M155="Critical",6,IF(M155="Significant",5,IF(M155="Moderate",3,2))))</f>
        <v>5</v>
      </c>
    </row>
    <row r="156" spans="1:27" ht="114.75" x14ac:dyDescent="0.25">
      <c r="A156" s="257" t="s">
        <v>1653</v>
      </c>
      <c r="B156" s="51" t="s">
        <v>445</v>
      </c>
      <c r="C156" s="51" t="s">
        <v>1118</v>
      </c>
      <c r="D156" s="257" t="s">
        <v>219</v>
      </c>
      <c r="E156" s="257" t="s">
        <v>1654</v>
      </c>
      <c r="F156" s="257" t="s">
        <v>1655</v>
      </c>
      <c r="G156" s="257" t="s">
        <v>1656</v>
      </c>
      <c r="H156" s="258" t="s">
        <v>1657</v>
      </c>
      <c r="I156" s="55"/>
      <c r="J156" s="56"/>
      <c r="K156" s="55" t="s">
        <v>1658</v>
      </c>
      <c r="L156" s="275"/>
      <c r="M156" s="55" t="s">
        <v>140</v>
      </c>
      <c r="N156" s="55" t="s">
        <v>1611</v>
      </c>
      <c r="O156" s="202" t="s">
        <v>1612</v>
      </c>
      <c r="P156" s="288"/>
      <c r="Q156" s="54" t="s">
        <v>1613</v>
      </c>
      <c r="R156" s="54" t="s">
        <v>1659</v>
      </c>
      <c r="S156" s="257" t="s">
        <v>1660</v>
      </c>
      <c r="T156" s="257" t="s">
        <v>1661</v>
      </c>
      <c r="U156" s="294" t="s">
        <v>3559</v>
      </c>
      <c r="V156" s="257" t="s">
        <v>1662</v>
      </c>
      <c r="W156" s="289"/>
      <c r="Y156" s="289"/>
      <c r="AA156" s="130">
        <f>IF(OR(J156="Fail",ISBLANK(J156)),INDEX('Issue Code Table'!C:C,MATCH(N:N,'Issue Code Table'!A:A,0)),IF(M156="Critical",6,IF(M156="Significant",5,IF(M156="Moderate",3,2))))</f>
        <v>5</v>
      </c>
    </row>
    <row r="157" spans="1:27" ht="114.75" x14ac:dyDescent="0.25">
      <c r="A157" s="257" t="s">
        <v>1663</v>
      </c>
      <c r="B157" s="257" t="s">
        <v>445</v>
      </c>
      <c r="C157" s="257" t="s">
        <v>1118</v>
      </c>
      <c r="D157" s="257" t="s">
        <v>219</v>
      </c>
      <c r="E157" s="257" t="s">
        <v>1664</v>
      </c>
      <c r="F157" s="257" t="s">
        <v>1665</v>
      </c>
      <c r="G157" s="257" t="s">
        <v>1666</v>
      </c>
      <c r="H157" s="258" t="s">
        <v>1667</v>
      </c>
      <c r="I157" s="55"/>
      <c r="J157" s="56"/>
      <c r="K157" s="54" t="s">
        <v>1668</v>
      </c>
      <c r="L157" s="55"/>
      <c r="M157" s="55" t="s">
        <v>140</v>
      </c>
      <c r="N157" s="55" t="s">
        <v>329</v>
      </c>
      <c r="O157" s="202" t="s">
        <v>330</v>
      </c>
      <c r="P157" s="288"/>
      <c r="Q157" s="54" t="s">
        <v>1669</v>
      </c>
      <c r="R157" s="54" t="s">
        <v>1670</v>
      </c>
      <c r="S157" s="257" t="s">
        <v>1671</v>
      </c>
      <c r="T157" s="257" t="s">
        <v>1672</v>
      </c>
      <c r="U157" s="257" t="s">
        <v>3661</v>
      </c>
      <c r="V157" s="257" t="s">
        <v>1673</v>
      </c>
      <c r="W157" s="289"/>
      <c r="Y157" s="289"/>
      <c r="AA157" s="130">
        <f>IF(OR(J157="Fail",ISBLANK(J157)),INDEX('Issue Code Table'!C:C,MATCH(N:N,'Issue Code Table'!A:A,0)),IF(M157="Critical",6,IF(M157="Significant",5,IF(M157="Moderate",3,2))))</f>
        <v>5</v>
      </c>
    </row>
    <row r="158" spans="1:27" ht="114.75" x14ac:dyDescent="0.25">
      <c r="A158" s="257" t="s">
        <v>1674</v>
      </c>
      <c r="B158" s="257" t="s">
        <v>445</v>
      </c>
      <c r="C158" s="257" t="s">
        <v>1118</v>
      </c>
      <c r="D158" s="257" t="s">
        <v>219</v>
      </c>
      <c r="E158" s="257" t="s">
        <v>1675</v>
      </c>
      <c r="F158" s="257" t="s">
        <v>1676</v>
      </c>
      <c r="G158" s="257" t="s">
        <v>1677</v>
      </c>
      <c r="H158" s="258" t="s">
        <v>1678</v>
      </c>
      <c r="I158" s="55"/>
      <c r="J158" s="56"/>
      <c r="K158" s="54" t="s">
        <v>1679</v>
      </c>
      <c r="L158" s="55"/>
      <c r="M158" s="55" t="s">
        <v>140</v>
      </c>
      <c r="N158" s="55" t="s">
        <v>329</v>
      </c>
      <c r="O158" s="202" t="s">
        <v>330</v>
      </c>
      <c r="P158" s="288"/>
      <c r="Q158" s="54" t="s">
        <v>1669</v>
      </c>
      <c r="R158" s="54" t="s">
        <v>1680</v>
      </c>
      <c r="S158" s="257" t="s">
        <v>1681</v>
      </c>
      <c r="T158" s="257" t="s">
        <v>1682</v>
      </c>
      <c r="U158" s="257" t="s">
        <v>3561</v>
      </c>
      <c r="V158" s="257" t="s">
        <v>1683</v>
      </c>
      <c r="W158" s="289"/>
      <c r="Y158" s="289"/>
      <c r="AA158" s="130">
        <f>IF(OR(J158="Fail",ISBLANK(J158)),INDEX('Issue Code Table'!C:C,MATCH(N:N,'Issue Code Table'!A:A,0)),IF(M158="Critical",6,IF(M158="Significant",5,IF(M158="Moderate",3,2))))</f>
        <v>5</v>
      </c>
    </row>
    <row r="159" spans="1:27" ht="114.75" x14ac:dyDescent="0.25">
      <c r="A159" s="257" t="s">
        <v>1684</v>
      </c>
      <c r="B159" s="258" t="s">
        <v>445</v>
      </c>
      <c r="C159" s="259" t="s">
        <v>1118</v>
      </c>
      <c r="D159" s="257" t="s">
        <v>219</v>
      </c>
      <c r="E159" s="257" t="s">
        <v>1685</v>
      </c>
      <c r="F159" s="257" t="s">
        <v>1686</v>
      </c>
      <c r="G159" s="257" t="s">
        <v>1687</v>
      </c>
      <c r="H159" s="258" t="s">
        <v>1688</v>
      </c>
      <c r="I159" s="55"/>
      <c r="J159" s="56"/>
      <c r="K159" s="54" t="s">
        <v>1689</v>
      </c>
      <c r="L159" s="55"/>
      <c r="M159" s="55" t="s">
        <v>140</v>
      </c>
      <c r="N159" s="55" t="s">
        <v>329</v>
      </c>
      <c r="O159" s="202" t="s">
        <v>330</v>
      </c>
      <c r="P159" s="288"/>
      <c r="Q159" s="54" t="s">
        <v>1669</v>
      </c>
      <c r="R159" s="54" t="s">
        <v>1690</v>
      </c>
      <c r="S159" s="257" t="s">
        <v>1691</v>
      </c>
      <c r="T159" s="257" t="s">
        <v>1692</v>
      </c>
      <c r="U159" s="257" t="s">
        <v>3562</v>
      </c>
      <c r="V159" s="257" t="s">
        <v>1693</v>
      </c>
      <c r="W159" s="289"/>
      <c r="Y159" s="289"/>
      <c r="AA159" s="130">
        <f>IF(OR(J159="Fail",ISBLANK(J159)),INDEX('Issue Code Table'!C:C,MATCH(N:N,'Issue Code Table'!A:A,0)),IF(M159="Critical",6,IF(M159="Significant",5,IF(M159="Moderate",3,2))))</f>
        <v>5</v>
      </c>
    </row>
    <row r="160" spans="1:27" ht="114.75" x14ac:dyDescent="0.25">
      <c r="A160" s="257" t="s">
        <v>1694</v>
      </c>
      <c r="B160" s="257" t="s">
        <v>445</v>
      </c>
      <c r="C160" s="257" t="s">
        <v>1118</v>
      </c>
      <c r="D160" s="257" t="s">
        <v>219</v>
      </c>
      <c r="E160" s="257" t="s">
        <v>1695</v>
      </c>
      <c r="F160" s="257" t="s">
        <v>1696</v>
      </c>
      <c r="G160" s="257" t="s">
        <v>1697</v>
      </c>
      <c r="H160" s="258" t="s">
        <v>1698</v>
      </c>
      <c r="I160" s="55"/>
      <c r="J160" s="56"/>
      <c r="K160" s="54" t="s">
        <v>1699</v>
      </c>
      <c r="L160" s="55"/>
      <c r="M160" s="55" t="s">
        <v>140</v>
      </c>
      <c r="N160" s="55" t="s">
        <v>329</v>
      </c>
      <c r="O160" s="202" t="s">
        <v>330</v>
      </c>
      <c r="P160" s="288"/>
      <c r="Q160" s="54" t="s">
        <v>1669</v>
      </c>
      <c r="R160" s="54" t="s">
        <v>1700</v>
      </c>
      <c r="S160" s="257" t="s">
        <v>1701</v>
      </c>
      <c r="T160" s="257" t="s">
        <v>1702</v>
      </c>
      <c r="U160" s="257" t="s">
        <v>1703</v>
      </c>
      <c r="V160" s="257" t="s">
        <v>1704</v>
      </c>
      <c r="W160" s="289"/>
      <c r="Y160" s="289"/>
      <c r="AA160" s="130">
        <f>IF(OR(J160="Fail",ISBLANK(J160)),INDEX('Issue Code Table'!C:C,MATCH(N:N,'Issue Code Table'!A:A,0)),IF(M160="Critical",6,IF(M160="Significant",5,IF(M160="Moderate",3,2))))</f>
        <v>5</v>
      </c>
    </row>
    <row r="161" spans="1:27" ht="178.5" x14ac:dyDescent="0.25">
      <c r="A161" s="257" t="s">
        <v>1705</v>
      </c>
      <c r="B161" s="257" t="s">
        <v>445</v>
      </c>
      <c r="C161" s="257" t="s">
        <v>1118</v>
      </c>
      <c r="D161" s="257" t="s">
        <v>219</v>
      </c>
      <c r="E161" s="257" t="s">
        <v>1706</v>
      </c>
      <c r="F161" s="257" t="s">
        <v>1707</v>
      </c>
      <c r="G161" s="257" t="s">
        <v>3662</v>
      </c>
      <c r="H161" s="258" t="s">
        <v>1708</v>
      </c>
      <c r="I161" s="55"/>
      <c r="J161" s="56"/>
      <c r="K161" s="54" t="s">
        <v>1709</v>
      </c>
      <c r="L161" s="55"/>
      <c r="M161" s="55" t="s">
        <v>140</v>
      </c>
      <c r="N161" s="55" t="s">
        <v>329</v>
      </c>
      <c r="O161" s="202" t="s">
        <v>330</v>
      </c>
      <c r="P161" s="288"/>
      <c r="Q161" s="54" t="s">
        <v>1669</v>
      </c>
      <c r="R161" s="54" t="s">
        <v>1710</v>
      </c>
      <c r="S161" s="257" t="s">
        <v>1711</v>
      </c>
      <c r="T161" s="257" t="s">
        <v>1712</v>
      </c>
      <c r="U161" s="257" t="s">
        <v>3563</v>
      </c>
      <c r="V161" s="257" t="s">
        <v>1713</v>
      </c>
      <c r="W161" s="289"/>
      <c r="Y161" s="289"/>
      <c r="AA161" s="130">
        <f>IF(OR(J161="Fail",ISBLANK(J161)),INDEX('Issue Code Table'!C:C,MATCH(N:N,'Issue Code Table'!A:A,0)),IF(M161="Critical",6,IF(M161="Significant",5,IF(M161="Moderate",3,2))))</f>
        <v>5</v>
      </c>
    </row>
    <row r="162" spans="1:27" ht="114.75" x14ac:dyDescent="0.25">
      <c r="A162" s="257" t="s">
        <v>1714</v>
      </c>
      <c r="B162" s="258" t="s">
        <v>445</v>
      </c>
      <c r="C162" s="259" t="s">
        <v>1118</v>
      </c>
      <c r="D162" s="257" t="s">
        <v>219</v>
      </c>
      <c r="E162" s="257" t="s">
        <v>1715</v>
      </c>
      <c r="F162" s="257" t="s">
        <v>1716</v>
      </c>
      <c r="G162" s="257" t="s">
        <v>1717</v>
      </c>
      <c r="H162" s="258" t="s">
        <v>1718</v>
      </c>
      <c r="I162" s="55"/>
      <c r="J162" s="56"/>
      <c r="K162" s="54" t="s">
        <v>1719</v>
      </c>
      <c r="L162" s="55"/>
      <c r="M162" s="55" t="s">
        <v>140</v>
      </c>
      <c r="N162" s="55" t="s">
        <v>329</v>
      </c>
      <c r="O162" s="202" t="s">
        <v>330</v>
      </c>
      <c r="P162" s="288"/>
      <c r="Q162" s="54" t="s">
        <v>1669</v>
      </c>
      <c r="R162" s="54" t="s">
        <v>1720</v>
      </c>
      <c r="S162" s="257" t="s">
        <v>1721</v>
      </c>
      <c r="T162" s="257" t="s">
        <v>1722</v>
      </c>
      <c r="U162" s="257" t="s">
        <v>1723</v>
      </c>
      <c r="V162" s="257" t="s">
        <v>3663</v>
      </c>
      <c r="W162" s="289"/>
      <c r="Y162" s="289"/>
      <c r="AA162" s="130">
        <f>IF(OR(J162="Fail",ISBLANK(J162)),INDEX('Issue Code Table'!C:C,MATCH(N:N,'Issue Code Table'!A:A,0)),IF(M162="Critical",6,IF(M162="Significant",5,IF(M162="Moderate",3,2))))</f>
        <v>5</v>
      </c>
    </row>
    <row r="163" spans="1:27" ht="204" x14ac:dyDescent="0.25">
      <c r="A163" s="257" t="s">
        <v>1724</v>
      </c>
      <c r="B163" s="258" t="s">
        <v>180</v>
      </c>
      <c r="C163" s="259" t="s">
        <v>181</v>
      </c>
      <c r="D163" s="257" t="s">
        <v>219</v>
      </c>
      <c r="E163" s="257" t="s">
        <v>1725</v>
      </c>
      <c r="F163" s="257" t="s">
        <v>1726</v>
      </c>
      <c r="G163" s="257" t="s">
        <v>1727</v>
      </c>
      <c r="H163" s="258" t="s">
        <v>1728</v>
      </c>
      <c r="I163" s="55"/>
      <c r="J163" s="56"/>
      <c r="K163" s="55" t="s">
        <v>1729</v>
      </c>
      <c r="L163" s="55"/>
      <c r="M163" s="55" t="s">
        <v>140</v>
      </c>
      <c r="N163" s="55" t="s">
        <v>225</v>
      </c>
      <c r="O163" s="202" t="s">
        <v>226</v>
      </c>
      <c r="P163" s="288"/>
      <c r="Q163" s="54" t="s">
        <v>1669</v>
      </c>
      <c r="R163" s="54" t="s">
        <v>1730</v>
      </c>
      <c r="S163" s="257" t="s">
        <v>1731</v>
      </c>
      <c r="T163" s="257" t="s">
        <v>1732</v>
      </c>
      <c r="U163" s="295" t="s">
        <v>3564</v>
      </c>
      <c r="V163" s="257" t="s">
        <v>3664</v>
      </c>
      <c r="W163" s="289"/>
      <c r="Y163" s="289"/>
      <c r="AA163" s="130">
        <f>IF(OR(J163="Fail",ISBLANK(J163)),INDEX('Issue Code Table'!C:C,MATCH(N:N,'Issue Code Table'!A:A,0)),IF(M163="Critical",6,IF(M163="Significant",5,IF(M163="Moderate",3,2))))</f>
        <v>5</v>
      </c>
    </row>
    <row r="164" spans="1:27" ht="216.75" x14ac:dyDescent="0.25">
      <c r="A164" s="257" t="s">
        <v>1733</v>
      </c>
      <c r="B164" s="257" t="s">
        <v>144</v>
      </c>
      <c r="C164" s="259" t="s">
        <v>1576</v>
      </c>
      <c r="D164" s="257" t="s">
        <v>219</v>
      </c>
      <c r="E164" s="257" t="s">
        <v>1734</v>
      </c>
      <c r="F164" s="257" t="s">
        <v>1735</v>
      </c>
      <c r="G164" s="257" t="s">
        <v>1736</v>
      </c>
      <c r="H164" s="258" t="s">
        <v>1737</v>
      </c>
      <c r="I164" s="55"/>
      <c r="J164" s="56"/>
      <c r="K164" s="55" t="s">
        <v>1738</v>
      </c>
      <c r="L164" s="55"/>
      <c r="M164" s="55" t="s">
        <v>151</v>
      </c>
      <c r="N164" s="55" t="s">
        <v>541</v>
      </c>
      <c r="O164" s="202" t="s">
        <v>552</v>
      </c>
      <c r="P164" s="288"/>
      <c r="Q164" s="54" t="s">
        <v>1669</v>
      </c>
      <c r="R164" s="54" t="s">
        <v>1739</v>
      </c>
      <c r="S164" s="257" t="s">
        <v>1740</v>
      </c>
      <c r="T164" s="257" t="s">
        <v>1741</v>
      </c>
      <c r="U164" s="295" t="s">
        <v>1741</v>
      </c>
      <c r="V164" s="257"/>
      <c r="W164" s="289"/>
      <c r="Y164" s="289"/>
      <c r="AA164" s="130">
        <f>IF(OR(J164="Fail",ISBLANK(J164)),INDEX('Issue Code Table'!C:C,MATCH(N:N,'Issue Code Table'!A:A,0)),IF(M164="Critical",6,IF(M164="Significant",5,IF(M164="Moderate",3,2))))</f>
        <v>4</v>
      </c>
    </row>
    <row r="165" spans="1:27" ht="216.75" x14ac:dyDescent="0.25">
      <c r="A165" s="257" t="s">
        <v>1742</v>
      </c>
      <c r="B165" s="257" t="s">
        <v>144</v>
      </c>
      <c r="C165" s="259" t="s">
        <v>1576</v>
      </c>
      <c r="D165" s="257" t="s">
        <v>219</v>
      </c>
      <c r="E165" s="257" t="s">
        <v>1743</v>
      </c>
      <c r="F165" s="257" t="s">
        <v>1744</v>
      </c>
      <c r="G165" s="257" t="s">
        <v>1745</v>
      </c>
      <c r="H165" s="258" t="s">
        <v>1746</v>
      </c>
      <c r="I165" s="55"/>
      <c r="J165" s="56"/>
      <c r="K165" s="55" t="s">
        <v>1747</v>
      </c>
      <c r="L165" s="55"/>
      <c r="M165" s="55" t="s">
        <v>151</v>
      </c>
      <c r="N165" s="55" t="s">
        <v>541</v>
      </c>
      <c r="O165" s="202" t="s">
        <v>552</v>
      </c>
      <c r="P165" s="288"/>
      <c r="Q165" s="54" t="s">
        <v>1669</v>
      </c>
      <c r="R165" s="54" t="s">
        <v>1748</v>
      </c>
      <c r="S165" s="257" t="s">
        <v>1740</v>
      </c>
      <c r="T165" s="257" t="s">
        <v>1741</v>
      </c>
      <c r="U165" s="295" t="s">
        <v>1741</v>
      </c>
      <c r="V165" s="257"/>
      <c r="W165" s="289"/>
      <c r="Y165" s="289"/>
      <c r="AA165" s="130">
        <f>IF(OR(J165="Fail",ISBLANK(J165)),INDEX('Issue Code Table'!C:C,MATCH(N:N,'Issue Code Table'!A:A,0)),IF(M165="Critical",6,IF(M165="Significant",5,IF(M165="Moderate",3,2))))</f>
        <v>4</v>
      </c>
    </row>
    <row r="166" spans="1:27" ht="229.5" x14ac:dyDescent="0.25">
      <c r="A166" s="257" t="s">
        <v>1749</v>
      </c>
      <c r="B166" s="258" t="s">
        <v>180</v>
      </c>
      <c r="C166" s="259" t="s">
        <v>181</v>
      </c>
      <c r="D166" s="257" t="s">
        <v>206</v>
      </c>
      <c r="E166" s="257" t="s">
        <v>1750</v>
      </c>
      <c r="F166" s="257" t="s">
        <v>1751</v>
      </c>
      <c r="G166" s="257" t="s">
        <v>1752</v>
      </c>
      <c r="H166" s="258" t="s">
        <v>1753</v>
      </c>
      <c r="I166" s="55"/>
      <c r="J166" s="56"/>
      <c r="K166" s="55" t="s">
        <v>1754</v>
      </c>
      <c r="L166" s="55"/>
      <c r="M166" s="55" t="s">
        <v>140</v>
      </c>
      <c r="N166" s="55" t="s">
        <v>225</v>
      </c>
      <c r="O166" s="202" t="s">
        <v>226</v>
      </c>
      <c r="P166" s="288"/>
      <c r="Q166" s="54" t="s">
        <v>1669</v>
      </c>
      <c r="R166" s="54" t="s">
        <v>1755</v>
      </c>
      <c r="S166" s="257" t="s">
        <v>1756</v>
      </c>
      <c r="T166" s="257" t="s">
        <v>1757</v>
      </c>
      <c r="U166" s="295" t="s">
        <v>3565</v>
      </c>
      <c r="V166" s="257" t="s">
        <v>1758</v>
      </c>
      <c r="W166" s="289"/>
      <c r="Y166" s="289"/>
      <c r="AA166" s="130">
        <f>IF(OR(J166="Fail",ISBLANK(J166)),INDEX('Issue Code Table'!C:C,MATCH(N:N,'Issue Code Table'!A:A,0)),IF(M166="Critical",6,IF(M166="Significant",5,IF(M166="Moderate",3,2))))</f>
        <v>5</v>
      </c>
    </row>
    <row r="167" spans="1:27" ht="204" x14ac:dyDescent="0.25">
      <c r="A167" s="257" t="s">
        <v>1759</v>
      </c>
      <c r="B167" s="258" t="s">
        <v>180</v>
      </c>
      <c r="C167" s="259" t="s">
        <v>181</v>
      </c>
      <c r="D167" s="257" t="s">
        <v>206</v>
      </c>
      <c r="E167" s="257" t="s">
        <v>1760</v>
      </c>
      <c r="F167" s="257" t="s">
        <v>1761</v>
      </c>
      <c r="G167" s="257" t="s">
        <v>1762</v>
      </c>
      <c r="H167" s="258" t="s">
        <v>1763</v>
      </c>
      <c r="I167" s="55"/>
      <c r="J167" s="56"/>
      <c r="K167" s="55" t="s">
        <v>1754</v>
      </c>
      <c r="L167" s="55"/>
      <c r="M167" s="55" t="s">
        <v>140</v>
      </c>
      <c r="N167" s="55" t="s">
        <v>225</v>
      </c>
      <c r="O167" s="202" t="s">
        <v>226</v>
      </c>
      <c r="P167" s="288"/>
      <c r="Q167" s="54" t="s">
        <v>1669</v>
      </c>
      <c r="R167" s="54" t="s">
        <v>1764</v>
      </c>
      <c r="S167" s="257" t="s">
        <v>1765</v>
      </c>
      <c r="T167" s="257" t="s">
        <v>1766</v>
      </c>
      <c r="U167" s="295" t="s">
        <v>3566</v>
      </c>
      <c r="V167" s="257" t="s">
        <v>1767</v>
      </c>
      <c r="W167" s="289"/>
      <c r="Y167" s="289"/>
      <c r="AA167" s="130">
        <f>IF(OR(J167="Fail",ISBLANK(J167)),INDEX('Issue Code Table'!C:C,MATCH(N:N,'Issue Code Table'!A:A,0)),IF(M167="Critical",6,IF(M167="Significant",5,IF(M167="Moderate",3,2))))</f>
        <v>5</v>
      </c>
    </row>
    <row r="168" spans="1:27" ht="178.5" x14ac:dyDescent="0.25">
      <c r="A168" s="257" t="s">
        <v>1768</v>
      </c>
      <c r="B168" s="257" t="s">
        <v>144</v>
      </c>
      <c r="C168" s="259" t="s">
        <v>1576</v>
      </c>
      <c r="D168" s="257" t="s">
        <v>219</v>
      </c>
      <c r="E168" s="257" t="s">
        <v>1769</v>
      </c>
      <c r="F168" s="257" t="s">
        <v>1770</v>
      </c>
      <c r="G168" s="257" t="s">
        <v>1771</v>
      </c>
      <c r="H168" s="258" t="s">
        <v>1772</v>
      </c>
      <c r="I168" s="55"/>
      <c r="J168" s="56"/>
      <c r="K168" s="55" t="s">
        <v>1773</v>
      </c>
      <c r="L168" s="55"/>
      <c r="M168" s="55" t="s">
        <v>131</v>
      </c>
      <c r="N168" s="55" t="s">
        <v>1774</v>
      </c>
      <c r="O168" s="202" t="s">
        <v>1775</v>
      </c>
      <c r="P168" s="288"/>
      <c r="Q168" s="54" t="s">
        <v>1776</v>
      </c>
      <c r="R168" s="54" t="s">
        <v>1777</v>
      </c>
      <c r="S168" s="257" t="s">
        <v>1778</v>
      </c>
      <c r="T168" s="257" t="s">
        <v>1779</v>
      </c>
      <c r="U168" s="295" t="s">
        <v>3567</v>
      </c>
      <c r="V168" s="295" t="s">
        <v>3568</v>
      </c>
      <c r="W168" s="289"/>
      <c r="Y168" s="289"/>
      <c r="AA168" s="130">
        <f>IF(OR(J168="Fail",ISBLANK(J168)),INDEX('Issue Code Table'!C:C,MATCH(N:N,'Issue Code Table'!A:A,0)),IF(M168="Critical",6,IF(M168="Significant",5,IF(M168="Moderate",3,2))))</f>
        <v>7</v>
      </c>
    </row>
    <row r="169" spans="1:27" ht="89.25" x14ac:dyDescent="0.25">
      <c r="A169" s="257" t="s">
        <v>1780</v>
      </c>
      <c r="B169" s="257" t="s">
        <v>144</v>
      </c>
      <c r="C169" s="259" t="s">
        <v>1576</v>
      </c>
      <c r="D169" s="257" t="s">
        <v>219</v>
      </c>
      <c r="E169" s="257" t="s">
        <v>1781</v>
      </c>
      <c r="F169" s="257" t="s">
        <v>1782</v>
      </c>
      <c r="G169" s="257" t="s">
        <v>1783</v>
      </c>
      <c r="H169" s="258" t="s">
        <v>1784</v>
      </c>
      <c r="I169" s="55"/>
      <c r="J169" s="56"/>
      <c r="K169" s="55" t="s">
        <v>1785</v>
      </c>
      <c r="L169" s="55"/>
      <c r="M169" s="55" t="s">
        <v>151</v>
      </c>
      <c r="N169" s="55" t="s">
        <v>541</v>
      </c>
      <c r="O169" s="202" t="s">
        <v>552</v>
      </c>
      <c r="P169" s="288"/>
      <c r="Q169" s="54" t="s">
        <v>1776</v>
      </c>
      <c r="R169" s="54" t="s">
        <v>1786</v>
      </c>
      <c r="S169" s="257" t="s">
        <v>1787</v>
      </c>
      <c r="T169" s="257" t="s">
        <v>1788</v>
      </c>
      <c r="U169" s="295" t="s">
        <v>3569</v>
      </c>
      <c r="V169" s="295" t="s">
        <v>3570</v>
      </c>
      <c r="W169" s="289"/>
      <c r="Y169" s="289"/>
      <c r="AA169" s="130">
        <f>IF(OR(J169="Fail",ISBLANK(J169)),INDEX('Issue Code Table'!C:C,MATCH(N:N,'Issue Code Table'!A:A,0)),IF(M169="Critical",6,IF(M169="Significant",5,IF(M169="Moderate",3,2))))</f>
        <v>4</v>
      </c>
    </row>
    <row r="170" spans="1:27" ht="89.25" x14ac:dyDescent="0.25">
      <c r="A170" s="257" t="s">
        <v>1789</v>
      </c>
      <c r="B170" s="257" t="s">
        <v>144</v>
      </c>
      <c r="C170" s="259" t="s">
        <v>1576</v>
      </c>
      <c r="D170" s="257" t="s">
        <v>219</v>
      </c>
      <c r="E170" s="257" t="s">
        <v>1790</v>
      </c>
      <c r="F170" s="257" t="s">
        <v>1782</v>
      </c>
      <c r="G170" s="257" t="s">
        <v>1791</v>
      </c>
      <c r="H170" s="258" t="s">
        <v>1792</v>
      </c>
      <c r="I170" s="55"/>
      <c r="J170" s="56"/>
      <c r="K170" s="55" t="s">
        <v>1793</v>
      </c>
      <c r="L170" s="55"/>
      <c r="M170" s="55" t="s">
        <v>151</v>
      </c>
      <c r="N170" s="55" t="s">
        <v>541</v>
      </c>
      <c r="O170" s="202" t="s">
        <v>552</v>
      </c>
      <c r="P170" s="288"/>
      <c r="Q170" s="54" t="s">
        <v>1776</v>
      </c>
      <c r="R170" s="54" t="s">
        <v>1794</v>
      </c>
      <c r="S170" s="257" t="s">
        <v>1787</v>
      </c>
      <c r="T170" s="257" t="s">
        <v>1795</v>
      </c>
      <c r="U170" s="295" t="s">
        <v>3571</v>
      </c>
      <c r="V170" s="257"/>
      <c r="W170" s="289"/>
      <c r="Y170" s="289"/>
      <c r="AA170" s="130">
        <f>IF(OR(J170="Fail",ISBLANK(J170)),INDEX('Issue Code Table'!C:C,MATCH(N:N,'Issue Code Table'!A:A,0)),IF(M170="Critical",6,IF(M170="Significant",5,IF(M170="Moderate",3,2))))</f>
        <v>4</v>
      </c>
    </row>
    <row r="171" spans="1:27" ht="89.25" x14ac:dyDescent="0.25">
      <c r="A171" s="257" t="s">
        <v>1796</v>
      </c>
      <c r="B171" s="257" t="s">
        <v>144</v>
      </c>
      <c r="C171" s="259" t="s">
        <v>1576</v>
      </c>
      <c r="D171" s="257" t="s">
        <v>219</v>
      </c>
      <c r="E171" s="257" t="s">
        <v>1797</v>
      </c>
      <c r="F171" s="257" t="s">
        <v>1782</v>
      </c>
      <c r="G171" s="257" t="s">
        <v>1798</v>
      </c>
      <c r="H171" s="258" t="s">
        <v>1799</v>
      </c>
      <c r="I171" s="55"/>
      <c r="J171" s="56"/>
      <c r="K171" s="55" t="s">
        <v>1800</v>
      </c>
      <c r="L171" s="55"/>
      <c r="M171" s="55" t="s">
        <v>151</v>
      </c>
      <c r="N171" s="55" t="s">
        <v>541</v>
      </c>
      <c r="O171" s="202" t="s">
        <v>552</v>
      </c>
      <c r="P171" s="288"/>
      <c r="Q171" s="54" t="s">
        <v>1776</v>
      </c>
      <c r="R171" s="54" t="s">
        <v>1801</v>
      </c>
      <c r="S171" s="257" t="s">
        <v>1787</v>
      </c>
      <c r="T171" s="257" t="s">
        <v>1802</v>
      </c>
      <c r="U171" s="295" t="s">
        <v>3572</v>
      </c>
      <c r="V171" s="257"/>
      <c r="W171" s="289"/>
      <c r="Y171" s="289"/>
      <c r="AA171" s="130">
        <f>IF(OR(J171="Fail",ISBLANK(J171)),INDEX('Issue Code Table'!C:C,MATCH(N:N,'Issue Code Table'!A:A,0)),IF(M171="Critical",6,IF(M171="Significant",5,IF(M171="Moderate",3,2))))</f>
        <v>4</v>
      </c>
    </row>
    <row r="172" spans="1:27" ht="89.25" x14ac:dyDescent="0.25">
      <c r="A172" s="257" t="s">
        <v>1803</v>
      </c>
      <c r="B172" s="257" t="s">
        <v>144</v>
      </c>
      <c r="C172" s="259" t="s">
        <v>1576</v>
      </c>
      <c r="D172" s="257" t="s">
        <v>219</v>
      </c>
      <c r="E172" s="257" t="s">
        <v>1804</v>
      </c>
      <c r="F172" s="257" t="s">
        <v>1805</v>
      </c>
      <c r="G172" s="257" t="s">
        <v>1806</v>
      </c>
      <c r="H172" s="258" t="s">
        <v>1807</v>
      </c>
      <c r="I172" s="55"/>
      <c r="J172" s="56"/>
      <c r="K172" s="55" t="s">
        <v>1808</v>
      </c>
      <c r="L172" s="55"/>
      <c r="M172" s="55" t="s">
        <v>140</v>
      </c>
      <c r="N172" s="55" t="s">
        <v>329</v>
      </c>
      <c r="O172" s="202" t="s">
        <v>330</v>
      </c>
      <c r="P172" s="288"/>
      <c r="Q172" s="54" t="s">
        <v>1776</v>
      </c>
      <c r="R172" s="54" t="s">
        <v>1809</v>
      </c>
      <c r="S172" s="257" t="s">
        <v>1810</v>
      </c>
      <c r="T172" s="257" t="s">
        <v>1811</v>
      </c>
      <c r="U172" s="295" t="s">
        <v>3665</v>
      </c>
      <c r="V172" s="295" t="s">
        <v>3574</v>
      </c>
      <c r="W172" s="289"/>
      <c r="Y172" s="289"/>
      <c r="AA172" s="130">
        <f>IF(OR(J172="Fail",ISBLANK(J172)),INDEX('Issue Code Table'!C:C,MATCH(N:N,'Issue Code Table'!A:A,0)),IF(M172="Critical",6,IF(M172="Significant",5,IF(M172="Moderate",3,2))))</f>
        <v>5</v>
      </c>
    </row>
    <row r="173" spans="1:27" ht="409.5" x14ac:dyDescent="0.25">
      <c r="A173" s="257" t="s">
        <v>1812</v>
      </c>
      <c r="B173" s="257" t="s">
        <v>144</v>
      </c>
      <c r="C173" s="259" t="s">
        <v>1576</v>
      </c>
      <c r="D173" s="257" t="s">
        <v>219</v>
      </c>
      <c r="E173" s="257" t="s">
        <v>1813</v>
      </c>
      <c r="F173" s="257" t="s">
        <v>1814</v>
      </c>
      <c r="G173" s="257" t="s">
        <v>1815</v>
      </c>
      <c r="H173" s="258" t="s">
        <v>1816</v>
      </c>
      <c r="I173" s="55"/>
      <c r="J173" s="56"/>
      <c r="K173" s="54" t="s">
        <v>3666</v>
      </c>
      <c r="L173" s="55"/>
      <c r="M173" s="55" t="s">
        <v>140</v>
      </c>
      <c r="N173" s="55" t="s">
        <v>329</v>
      </c>
      <c r="O173" s="202" t="s">
        <v>330</v>
      </c>
      <c r="P173" s="288"/>
      <c r="Q173" s="54" t="s">
        <v>1776</v>
      </c>
      <c r="R173" s="54" t="s">
        <v>1817</v>
      </c>
      <c r="S173" s="257" t="s">
        <v>1818</v>
      </c>
      <c r="T173" s="257" t="s">
        <v>1819</v>
      </c>
      <c r="U173" s="295" t="s">
        <v>3575</v>
      </c>
      <c r="V173" s="295" t="s">
        <v>3576</v>
      </c>
      <c r="W173" s="289"/>
      <c r="Y173" s="289"/>
      <c r="AA173" s="130">
        <f>IF(OR(J173="Fail",ISBLANK(J173)),INDEX('Issue Code Table'!C:C,MATCH(N:N,'Issue Code Table'!A:A,0)),IF(M173="Critical",6,IF(M173="Significant",5,IF(M173="Moderate",3,2))))</f>
        <v>5</v>
      </c>
    </row>
    <row r="174" spans="1:27" ht="178.5" x14ac:dyDescent="0.25">
      <c r="A174" s="257" t="s">
        <v>1820</v>
      </c>
      <c r="B174" s="258" t="s">
        <v>445</v>
      </c>
      <c r="C174" s="259" t="s">
        <v>1118</v>
      </c>
      <c r="D174" s="257" t="s">
        <v>219</v>
      </c>
      <c r="E174" s="257" t="s">
        <v>1821</v>
      </c>
      <c r="F174" s="257" t="s">
        <v>1822</v>
      </c>
      <c r="G174" s="257" t="s">
        <v>1823</v>
      </c>
      <c r="H174" s="258" t="s">
        <v>1824</v>
      </c>
      <c r="I174" s="55"/>
      <c r="J174" s="56"/>
      <c r="K174" s="55" t="s">
        <v>1825</v>
      </c>
      <c r="L174" s="55"/>
      <c r="M174" s="55" t="s">
        <v>140</v>
      </c>
      <c r="N174" s="55" t="s">
        <v>329</v>
      </c>
      <c r="O174" s="202" t="s">
        <v>330</v>
      </c>
      <c r="P174" s="288"/>
      <c r="Q174" s="54" t="s">
        <v>1776</v>
      </c>
      <c r="R174" s="54" t="s">
        <v>1826</v>
      </c>
      <c r="S174" s="257" t="s">
        <v>1827</v>
      </c>
      <c r="T174" s="257" t="s">
        <v>1828</v>
      </c>
      <c r="U174" s="257" t="s">
        <v>1829</v>
      </c>
      <c r="V174" s="257" t="s">
        <v>1830</v>
      </c>
      <c r="W174" s="289"/>
      <c r="Y174" s="289"/>
      <c r="AA174" s="130">
        <f>IF(OR(J174="Fail",ISBLANK(J174)),INDEX('Issue Code Table'!C:C,MATCH(N:N,'Issue Code Table'!A:A,0)),IF(M174="Critical",6,IF(M174="Significant",5,IF(M174="Moderate",3,2))))</f>
        <v>5</v>
      </c>
    </row>
    <row r="175" spans="1:27" ht="409.5" x14ac:dyDescent="0.25">
      <c r="A175" s="257" t="s">
        <v>1831</v>
      </c>
      <c r="B175" s="258" t="s">
        <v>445</v>
      </c>
      <c r="C175" s="259" t="s">
        <v>1118</v>
      </c>
      <c r="D175" s="257" t="s">
        <v>219</v>
      </c>
      <c r="E175" s="257" t="s">
        <v>1832</v>
      </c>
      <c r="F175" s="257" t="s">
        <v>1833</v>
      </c>
      <c r="G175" s="257" t="s">
        <v>1834</v>
      </c>
      <c r="H175" s="258" t="s">
        <v>1835</v>
      </c>
      <c r="I175" s="55"/>
      <c r="J175" s="56"/>
      <c r="K175" s="54" t="s">
        <v>1836</v>
      </c>
      <c r="L175" s="55"/>
      <c r="M175" s="55" t="s">
        <v>140</v>
      </c>
      <c r="N175" s="55" t="s">
        <v>329</v>
      </c>
      <c r="O175" s="202" t="s">
        <v>330</v>
      </c>
      <c r="P175" s="288"/>
      <c r="Q175" s="54" t="s">
        <v>1776</v>
      </c>
      <c r="R175" s="54" t="s">
        <v>1837</v>
      </c>
      <c r="S175" s="257" t="s">
        <v>1838</v>
      </c>
      <c r="T175" s="257" t="s">
        <v>1839</v>
      </c>
      <c r="U175" s="295" t="s">
        <v>3577</v>
      </c>
      <c r="V175" s="295" t="s">
        <v>3672</v>
      </c>
      <c r="W175" s="289"/>
      <c r="Y175" s="289"/>
      <c r="AA175" s="130">
        <f>IF(OR(J175="Fail",ISBLANK(J175)),INDEX('Issue Code Table'!C:C,MATCH(N:N,'Issue Code Table'!A:A,0)),IF(M175="Critical",6,IF(M175="Significant",5,IF(M175="Moderate",3,2))))</f>
        <v>5</v>
      </c>
    </row>
    <row r="176" spans="1:27" ht="255" x14ac:dyDescent="0.25">
      <c r="A176" s="257" t="s">
        <v>1840</v>
      </c>
      <c r="B176" s="257" t="s">
        <v>144</v>
      </c>
      <c r="C176" s="259" t="s">
        <v>1576</v>
      </c>
      <c r="D176" s="257" t="s">
        <v>219</v>
      </c>
      <c r="E176" s="257" t="s">
        <v>1841</v>
      </c>
      <c r="F176" s="257" t="s">
        <v>1842</v>
      </c>
      <c r="G176" s="257" t="s">
        <v>1843</v>
      </c>
      <c r="H176" s="258" t="s">
        <v>1844</v>
      </c>
      <c r="I176" s="55"/>
      <c r="J176" s="56"/>
      <c r="K176" s="55" t="s">
        <v>1845</v>
      </c>
      <c r="L176" s="55"/>
      <c r="M176" s="55" t="s">
        <v>140</v>
      </c>
      <c r="N176" s="55" t="s">
        <v>329</v>
      </c>
      <c r="O176" s="202" t="s">
        <v>330</v>
      </c>
      <c r="P176" s="288"/>
      <c r="Q176" s="54" t="s">
        <v>1776</v>
      </c>
      <c r="R176" s="54" t="s">
        <v>1846</v>
      </c>
      <c r="S176" s="257" t="s">
        <v>1847</v>
      </c>
      <c r="T176" s="257" t="s">
        <v>1848</v>
      </c>
      <c r="U176" s="295" t="s">
        <v>1848</v>
      </c>
      <c r="V176" s="295" t="s">
        <v>3578</v>
      </c>
      <c r="W176" s="289"/>
      <c r="Y176" s="289"/>
      <c r="AA176" s="130">
        <f>IF(OR(J176="Fail",ISBLANK(J176)),INDEX('Issue Code Table'!C:C,MATCH(N:N,'Issue Code Table'!A:A,0)),IF(M176="Critical",6,IF(M176="Significant",5,IF(M176="Moderate",3,2))))</f>
        <v>5</v>
      </c>
    </row>
    <row r="177" spans="1:27" ht="395.25" x14ac:dyDescent="0.25">
      <c r="A177" s="257" t="s">
        <v>1849</v>
      </c>
      <c r="B177" s="258" t="s">
        <v>445</v>
      </c>
      <c r="C177" s="259" t="s">
        <v>1118</v>
      </c>
      <c r="D177" s="257" t="s">
        <v>219</v>
      </c>
      <c r="E177" s="257" t="s">
        <v>1850</v>
      </c>
      <c r="F177" s="257" t="s">
        <v>1851</v>
      </c>
      <c r="G177" s="257" t="s">
        <v>1852</v>
      </c>
      <c r="H177" s="258" t="s">
        <v>1853</v>
      </c>
      <c r="I177" s="55"/>
      <c r="J177" s="56"/>
      <c r="K177" s="54" t="s">
        <v>1854</v>
      </c>
      <c r="L177" s="55"/>
      <c r="M177" s="55" t="s">
        <v>140</v>
      </c>
      <c r="N177" s="55" t="s">
        <v>329</v>
      </c>
      <c r="O177" s="202" t="s">
        <v>330</v>
      </c>
      <c r="P177" s="288"/>
      <c r="Q177" s="54" t="s">
        <v>1776</v>
      </c>
      <c r="R177" s="54" t="s">
        <v>1855</v>
      </c>
      <c r="S177" s="257" t="s">
        <v>1856</v>
      </c>
      <c r="T177" s="257" t="s">
        <v>1857</v>
      </c>
      <c r="U177" s="295" t="s">
        <v>3579</v>
      </c>
      <c r="V177" s="257" t="s">
        <v>1858</v>
      </c>
      <c r="W177" s="289"/>
      <c r="Y177" s="289"/>
      <c r="AA177" s="130">
        <f>IF(OR(J177="Fail",ISBLANK(J177)),INDEX('Issue Code Table'!C:C,MATCH(N:N,'Issue Code Table'!A:A,0)),IF(M177="Critical",6,IF(M177="Significant",5,IF(M177="Moderate",3,2))))</f>
        <v>5</v>
      </c>
    </row>
    <row r="178" spans="1:27" ht="242.25" x14ac:dyDescent="0.25">
      <c r="A178" s="257" t="s">
        <v>1859</v>
      </c>
      <c r="B178" s="258" t="s">
        <v>445</v>
      </c>
      <c r="C178" s="259" t="s">
        <v>446</v>
      </c>
      <c r="D178" s="257" t="s">
        <v>219</v>
      </c>
      <c r="E178" s="257" t="s">
        <v>1860</v>
      </c>
      <c r="F178" s="257" t="s">
        <v>1861</v>
      </c>
      <c r="G178" s="257" t="s">
        <v>1862</v>
      </c>
      <c r="H178" s="258" t="s">
        <v>1863</v>
      </c>
      <c r="I178" s="55"/>
      <c r="J178" s="56"/>
      <c r="K178" s="55" t="s">
        <v>1864</v>
      </c>
      <c r="L178" s="55"/>
      <c r="M178" s="55" t="s">
        <v>151</v>
      </c>
      <c r="N178" s="55" t="s">
        <v>541</v>
      </c>
      <c r="O178" s="202" t="s">
        <v>552</v>
      </c>
      <c r="P178" s="288"/>
      <c r="Q178" s="54" t="s">
        <v>1776</v>
      </c>
      <c r="R178" s="54" t="s">
        <v>1865</v>
      </c>
      <c r="S178" s="257" t="s">
        <v>1866</v>
      </c>
      <c r="T178" s="257" t="s">
        <v>1867</v>
      </c>
      <c r="U178" s="295" t="s">
        <v>3580</v>
      </c>
      <c r="V178" s="257"/>
      <c r="W178" s="289"/>
      <c r="Y178" s="289"/>
      <c r="AA178" s="130">
        <f>IF(OR(J178="Fail",ISBLANK(J178)),INDEX('Issue Code Table'!C:C,MATCH(N:N,'Issue Code Table'!A:A,0)),IF(M178="Critical",6,IF(M178="Significant",5,IF(M178="Moderate",3,2))))</f>
        <v>4</v>
      </c>
    </row>
    <row r="179" spans="1:27" ht="242.25" x14ac:dyDescent="0.25">
      <c r="A179" s="257" t="s">
        <v>1868</v>
      </c>
      <c r="B179" s="258" t="s">
        <v>445</v>
      </c>
      <c r="C179" s="259" t="s">
        <v>446</v>
      </c>
      <c r="D179" s="257" t="s">
        <v>219</v>
      </c>
      <c r="E179" s="257" t="s">
        <v>1869</v>
      </c>
      <c r="F179" s="257" t="s">
        <v>1870</v>
      </c>
      <c r="G179" s="257" t="s">
        <v>1871</v>
      </c>
      <c r="H179" s="258" t="s">
        <v>1872</v>
      </c>
      <c r="I179" s="55"/>
      <c r="J179" s="56"/>
      <c r="K179" s="55" t="s">
        <v>1873</v>
      </c>
      <c r="L179" s="55"/>
      <c r="M179" s="55" t="s">
        <v>151</v>
      </c>
      <c r="N179" s="55" t="s">
        <v>541</v>
      </c>
      <c r="O179" s="202" t="s">
        <v>552</v>
      </c>
      <c r="P179" s="288"/>
      <c r="Q179" s="54" t="s">
        <v>1776</v>
      </c>
      <c r="R179" s="54" t="s">
        <v>1874</v>
      </c>
      <c r="S179" s="257" t="s">
        <v>1875</v>
      </c>
      <c r="T179" s="257" t="s">
        <v>1876</v>
      </c>
      <c r="U179" s="295" t="s">
        <v>3581</v>
      </c>
      <c r="V179" s="257"/>
      <c r="W179" s="289"/>
      <c r="Y179" s="289"/>
      <c r="AA179" s="130">
        <f>IF(OR(J179="Fail",ISBLANK(J179)),INDEX('Issue Code Table'!C:C,MATCH(N:N,'Issue Code Table'!A:A,0)),IF(M179="Critical",6,IF(M179="Significant",5,IF(M179="Moderate",3,2))))</f>
        <v>4</v>
      </c>
    </row>
    <row r="180" spans="1:27" ht="409.5" x14ac:dyDescent="0.25">
      <c r="A180" s="257" t="s">
        <v>1877</v>
      </c>
      <c r="B180" s="258" t="s">
        <v>445</v>
      </c>
      <c r="C180" s="259" t="s">
        <v>446</v>
      </c>
      <c r="D180" s="257" t="s">
        <v>219</v>
      </c>
      <c r="E180" s="257" t="s">
        <v>1878</v>
      </c>
      <c r="F180" s="257" t="s">
        <v>1879</v>
      </c>
      <c r="G180" s="257" t="s">
        <v>1880</v>
      </c>
      <c r="H180" s="258" t="s">
        <v>1872</v>
      </c>
      <c r="I180" s="55"/>
      <c r="J180" s="56"/>
      <c r="K180" s="55" t="s">
        <v>1881</v>
      </c>
      <c r="L180" s="55"/>
      <c r="M180" s="55" t="s">
        <v>151</v>
      </c>
      <c r="N180" s="55" t="s">
        <v>541</v>
      </c>
      <c r="O180" s="202" t="s">
        <v>552</v>
      </c>
      <c r="P180" s="288"/>
      <c r="Q180" s="54" t="s">
        <v>1776</v>
      </c>
      <c r="R180" s="54" t="s">
        <v>1882</v>
      </c>
      <c r="S180" s="257" t="s">
        <v>1883</v>
      </c>
      <c r="T180" s="257" t="s">
        <v>1884</v>
      </c>
      <c r="U180" s="295" t="s">
        <v>3582</v>
      </c>
      <c r="V180" s="257"/>
      <c r="W180" s="289"/>
      <c r="Y180" s="289"/>
      <c r="AA180" s="130">
        <f>IF(OR(J180="Fail",ISBLANK(J180)),INDEX('Issue Code Table'!C:C,MATCH(N:N,'Issue Code Table'!A:A,0)),IF(M180="Critical",6,IF(M180="Significant",5,IF(M180="Moderate",3,2))))</f>
        <v>4</v>
      </c>
    </row>
    <row r="181" spans="1:27" ht="255" x14ac:dyDescent="0.25">
      <c r="A181" s="257" t="s">
        <v>1885</v>
      </c>
      <c r="B181" s="258" t="s">
        <v>445</v>
      </c>
      <c r="C181" s="259" t="s">
        <v>446</v>
      </c>
      <c r="D181" s="257" t="s">
        <v>219</v>
      </c>
      <c r="E181" s="257" t="s">
        <v>1886</v>
      </c>
      <c r="F181" s="257" t="s">
        <v>1887</v>
      </c>
      <c r="G181" s="257" t="s">
        <v>1888</v>
      </c>
      <c r="H181" s="258" t="s">
        <v>1889</v>
      </c>
      <c r="I181" s="55"/>
      <c r="J181" s="56"/>
      <c r="K181" s="55" t="s">
        <v>1890</v>
      </c>
      <c r="L181" s="55"/>
      <c r="M181" s="55" t="s">
        <v>140</v>
      </c>
      <c r="N181" s="55" t="s">
        <v>329</v>
      </c>
      <c r="O181" s="202" t="s">
        <v>330</v>
      </c>
      <c r="P181" s="288"/>
      <c r="Q181" s="54" t="s">
        <v>1776</v>
      </c>
      <c r="R181" s="54" t="s">
        <v>1891</v>
      </c>
      <c r="S181" s="257" t="s">
        <v>1892</v>
      </c>
      <c r="T181" s="257" t="s">
        <v>1893</v>
      </c>
      <c r="U181" s="295" t="s">
        <v>3583</v>
      </c>
      <c r="V181" s="295" t="s">
        <v>3667</v>
      </c>
      <c r="W181" s="289"/>
      <c r="Y181" s="289"/>
      <c r="AA181" s="130">
        <f>IF(OR(J181="Fail",ISBLANK(J181)),INDEX('Issue Code Table'!C:C,MATCH(N:N,'Issue Code Table'!A:A,0)),IF(M181="Critical",6,IF(M181="Significant",5,IF(M181="Moderate",3,2))))</f>
        <v>5</v>
      </c>
    </row>
    <row r="182" spans="1:27" ht="191.25" x14ac:dyDescent="0.25">
      <c r="A182" s="257" t="s">
        <v>1894</v>
      </c>
      <c r="B182" s="257" t="s">
        <v>144</v>
      </c>
      <c r="C182" s="74" t="s">
        <v>1576</v>
      </c>
      <c r="D182" s="257" t="s">
        <v>219</v>
      </c>
      <c r="E182" s="257" t="s">
        <v>1895</v>
      </c>
      <c r="F182" s="257" t="s">
        <v>1896</v>
      </c>
      <c r="G182" s="257" t="s">
        <v>1897</v>
      </c>
      <c r="H182" s="258" t="s">
        <v>1898</v>
      </c>
      <c r="I182" s="55"/>
      <c r="J182" s="56"/>
      <c r="K182" s="55" t="s">
        <v>1899</v>
      </c>
      <c r="L182" s="55"/>
      <c r="M182" s="55" t="s">
        <v>140</v>
      </c>
      <c r="N182" s="55" t="s">
        <v>329</v>
      </c>
      <c r="O182" s="202" t="s">
        <v>330</v>
      </c>
      <c r="P182" s="288"/>
      <c r="Q182" s="54" t="s">
        <v>1776</v>
      </c>
      <c r="R182" s="54" t="s">
        <v>1900</v>
      </c>
      <c r="S182" s="257" t="s">
        <v>1901</v>
      </c>
      <c r="T182" s="257" t="s">
        <v>1902</v>
      </c>
      <c r="U182" s="295" t="s">
        <v>3584</v>
      </c>
      <c r="V182" s="295" t="s">
        <v>3585</v>
      </c>
      <c r="W182" s="289"/>
      <c r="Y182" s="289"/>
      <c r="AA182" s="130">
        <f>IF(OR(J182="Fail",ISBLANK(J182)),INDEX('Issue Code Table'!C:C,MATCH(N:N,'Issue Code Table'!A:A,0)),IF(M182="Critical",6,IF(M182="Significant",5,IF(M182="Moderate",3,2))))</f>
        <v>5</v>
      </c>
    </row>
    <row r="183" spans="1:27" ht="178.5" x14ac:dyDescent="0.25">
      <c r="A183" s="257" t="s">
        <v>1903</v>
      </c>
      <c r="B183" s="257" t="s">
        <v>144</v>
      </c>
      <c r="C183" s="74" t="s">
        <v>1576</v>
      </c>
      <c r="D183" s="257" t="s">
        <v>219</v>
      </c>
      <c r="E183" s="257" t="s">
        <v>1904</v>
      </c>
      <c r="F183" s="257" t="s">
        <v>1905</v>
      </c>
      <c r="G183" s="257" t="s">
        <v>1906</v>
      </c>
      <c r="H183" s="258" t="s">
        <v>1907</v>
      </c>
      <c r="I183" s="55"/>
      <c r="J183" s="56"/>
      <c r="K183" s="55" t="s">
        <v>1908</v>
      </c>
      <c r="L183" s="55"/>
      <c r="M183" s="55" t="s">
        <v>151</v>
      </c>
      <c r="N183" s="55" t="s">
        <v>1909</v>
      </c>
      <c r="O183" s="202" t="s">
        <v>1910</v>
      </c>
      <c r="P183" s="288"/>
      <c r="Q183" s="54" t="s">
        <v>1776</v>
      </c>
      <c r="R183" s="54" t="s">
        <v>1911</v>
      </c>
      <c r="S183" s="257" t="s">
        <v>1912</v>
      </c>
      <c r="T183" s="257" t="s">
        <v>1913</v>
      </c>
      <c r="U183" s="295" t="s">
        <v>3586</v>
      </c>
      <c r="V183" s="257"/>
      <c r="W183" s="289"/>
      <c r="Y183" s="289"/>
      <c r="AA183" s="130">
        <f>IF(OR(J183="Fail",ISBLANK(J183)),INDEX('Issue Code Table'!C:C,MATCH(N:N,'Issue Code Table'!A:A,0)),IF(M183="Critical",6,IF(M183="Significant",5,IF(M183="Moderate",3,2))))</f>
        <v>7</v>
      </c>
    </row>
    <row r="184" spans="1:27" ht="178.5" x14ac:dyDescent="0.25">
      <c r="A184" s="257" t="s">
        <v>1914</v>
      </c>
      <c r="B184" s="257" t="s">
        <v>144</v>
      </c>
      <c r="C184" s="74" t="s">
        <v>1576</v>
      </c>
      <c r="D184" s="257" t="s">
        <v>219</v>
      </c>
      <c r="E184" s="257" t="s">
        <v>1915</v>
      </c>
      <c r="F184" s="257" t="s">
        <v>1916</v>
      </c>
      <c r="G184" s="257" t="s">
        <v>1917</v>
      </c>
      <c r="H184" s="258" t="s">
        <v>1918</v>
      </c>
      <c r="I184" s="55"/>
      <c r="J184" s="56"/>
      <c r="K184" s="55" t="s">
        <v>1919</v>
      </c>
      <c r="L184" s="55"/>
      <c r="M184" s="55" t="s">
        <v>151</v>
      </c>
      <c r="N184" s="55" t="s">
        <v>1909</v>
      </c>
      <c r="O184" s="202" t="s">
        <v>1910</v>
      </c>
      <c r="P184" s="288"/>
      <c r="Q184" s="54" t="s">
        <v>1776</v>
      </c>
      <c r="R184" s="54" t="s">
        <v>1920</v>
      </c>
      <c r="S184" s="257" t="s">
        <v>1921</v>
      </c>
      <c r="T184" s="257" t="s">
        <v>1922</v>
      </c>
      <c r="U184" s="295" t="s">
        <v>3587</v>
      </c>
      <c r="V184" s="257"/>
      <c r="W184" s="289"/>
      <c r="Y184" s="289"/>
      <c r="AA184" s="130">
        <f>IF(OR(J184="Fail",ISBLANK(J184)),INDEX('Issue Code Table'!C:C,MATCH(N:N,'Issue Code Table'!A:A,0)),IF(M184="Critical",6,IF(M184="Significant",5,IF(M184="Moderate",3,2))))</f>
        <v>7</v>
      </c>
    </row>
    <row r="185" spans="1:27" ht="191.25" x14ac:dyDescent="0.25">
      <c r="A185" s="257" t="s">
        <v>1923</v>
      </c>
      <c r="B185" s="257" t="s">
        <v>144</v>
      </c>
      <c r="C185" s="74" t="s">
        <v>1576</v>
      </c>
      <c r="D185" s="257" t="s">
        <v>219</v>
      </c>
      <c r="E185" s="257" t="s">
        <v>1924</v>
      </c>
      <c r="F185" s="257" t="s">
        <v>1925</v>
      </c>
      <c r="G185" s="257" t="s">
        <v>1926</v>
      </c>
      <c r="H185" s="258" t="s">
        <v>1927</v>
      </c>
      <c r="I185" s="55"/>
      <c r="J185" s="56"/>
      <c r="K185" s="55" t="s">
        <v>1928</v>
      </c>
      <c r="L185" s="55"/>
      <c r="M185" s="55" t="s">
        <v>151</v>
      </c>
      <c r="N185" s="55" t="s">
        <v>1909</v>
      </c>
      <c r="O185" s="202" t="s">
        <v>1910</v>
      </c>
      <c r="P185" s="288"/>
      <c r="Q185" s="54" t="s">
        <v>1776</v>
      </c>
      <c r="R185" s="54" t="s">
        <v>1929</v>
      </c>
      <c r="S185" s="257" t="s">
        <v>1930</v>
      </c>
      <c r="T185" s="257" t="s">
        <v>1931</v>
      </c>
      <c r="U185" s="295" t="s">
        <v>3588</v>
      </c>
      <c r="V185" s="257"/>
      <c r="W185" s="289"/>
      <c r="Y185" s="289"/>
      <c r="AA185" s="130">
        <f>IF(OR(J185="Fail",ISBLANK(J185)),INDEX('Issue Code Table'!C:C,MATCH(N:N,'Issue Code Table'!A:A,0)),IF(M185="Critical",6,IF(M185="Significant",5,IF(M185="Moderate",3,2))))</f>
        <v>7</v>
      </c>
    </row>
    <row r="186" spans="1:27" ht="191.25" x14ac:dyDescent="0.25">
      <c r="A186" s="257" t="s">
        <v>1932</v>
      </c>
      <c r="B186" s="257" t="s">
        <v>144</v>
      </c>
      <c r="C186" s="74" t="s">
        <v>1576</v>
      </c>
      <c r="D186" s="257" t="s">
        <v>219</v>
      </c>
      <c r="E186" s="257" t="s">
        <v>1933</v>
      </c>
      <c r="F186" s="257" t="s">
        <v>1934</v>
      </c>
      <c r="G186" s="257" t="s">
        <v>1935</v>
      </c>
      <c r="H186" s="258" t="s">
        <v>1936</v>
      </c>
      <c r="I186" s="55"/>
      <c r="J186" s="56"/>
      <c r="K186" s="55" t="s">
        <v>1937</v>
      </c>
      <c r="L186" s="55"/>
      <c r="M186" s="55" t="s">
        <v>151</v>
      </c>
      <c r="N186" s="55" t="s">
        <v>1909</v>
      </c>
      <c r="O186" s="202" t="s">
        <v>1910</v>
      </c>
      <c r="P186" s="288"/>
      <c r="Q186" s="54" t="s">
        <v>1776</v>
      </c>
      <c r="R186" s="54" t="s">
        <v>1938</v>
      </c>
      <c r="S186" s="257" t="s">
        <v>1939</v>
      </c>
      <c r="T186" s="257" t="s">
        <v>1940</v>
      </c>
      <c r="U186" s="295" t="s">
        <v>3668</v>
      </c>
      <c r="V186" s="257"/>
      <c r="W186" s="289"/>
      <c r="Y186" s="289"/>
      <c r="AA186" s="130">
        <f>IF(OR(J186="Fail",ISBLANK(J186)),INDEX('Issue Code Table'!C:C,MATCH(N:N,'Issue Code Table'!A:A,0)),IF(M186="Critical",6,IF(M186="Significant",5,IF(M186="Moderate",3,2))))</f>
        <v>7</v>
      </c>
    </row>
    <row r="187" spans="1:27" ht="114.75" x14ac:dyDescent="0.25">
      <c r="A187" s="257" t="s">
        <v>1941</v>
      </c>
      <c r="B187" s="258" t="s">
        <v>144</v>
      </c>
      <c r="C187" s="259" t="s">
        <v>1576</v>
      </c>
      <c r="D187" s="257" t="s">
        <v>219</v>
      </c>
      <c r="E187" s="257" t="s">
        <v>1942</v>
      </c>
      <c r="F187" s="257" t="s">
        <v>1943</v>
      </c>
      <c r="G187" s="257" t="s">
        <v>1944</v>
      </c>
      <c r="H187" s="258" t="s">
        <v>1945</v>
      </c>
      <c r="I187" s="55"/>
      <c r="J187" s="56"/>
      <c r="K187" s="55" t="s">
        <v>1946</v>
      </c>
      <c r="L187" s="55"/>
      <c r="M187" s="55" t="s">
        <v>140</v>
      </c>
      <c r="N187" s="276" t="s">
        <v>329</v>
      </c>
      <c r="O187" s="202" t="s">
        <v>330</v>
      </c>
      <c r="P187" s="288"/>
      <c r="Q187" s="54" t="s">
        <v>1776</v>
      </c>
      <c r="R187" s="54" t="s">
        <v>1947</v>
      </c>
      <c r="S187" s="257" t="s">
        <v>1948</v>
      </c>
      <c r="T187" s="257" t="s">
        <v>1949</v>
      </c>
      <c r="U187" s="295" t="s">
        <v>1949</v>
      </c>
      <c r="V187" s="295" t="s">
        <v>3589</v>
      </c>
      <c r="W187" s="289"/>
      <c r="Y187" s="289"/>
      <c r="AA187" s="130">
        <f>IF(OR(J187="Fail",ISBLANK(J187)),INDEX('Issue Code Table'!C:C,MATCH(N:N,'Issue Code Table'!A:A,0)),IF(M187="Critical",6,IF(M187="Significant",5,IF(M187="Moderate",3,2))))</f>
        <v>5</v>
      </c>
    </row>
    <row r="188" spans="1:27" ht="15" x14ac:dyDescent="0.25">
      <c r="A188" s="131"/>
      <c r="B188" s="223" t="s">
        <v>195</v>
      </c>
      <c r="C188" s="131"/>
      <c r="D188" s="131"/>
      <c r="E188" s="131"/>
      <c r="F188" s="131"/>
      <c r="G188" s="131"/>
      <c r="H188" s="131"/>
      <c r="I188" s="131"/>
      <c r="J188" s="131"/>
      <c r="K188" s="131"/>
      <c r="L188" s="131"/>
      <c r="M188" s="131"/>
      <c r="N188" s="131"/>
      <c r="O188" s="131"/>
      <c r="P188" s="131"/>
      <c r="Q188" s="131"/>
      <c r="R188" s="131"/>
      <c r="S188" s="131"/>
      <c r="T188" s="131"/>
      <c r="U188" s="131"/>
      <c r="V188" s="131"/>
      <c r="W188" s="289"/>
      <c r="Y188" s="289"/>
      <c r="AA188" s="131"/>
    </row>
    <row r="189" spans="1:27" ht="15" x14ac:dyDescent="0.25">
      <c r="A189" s="289"/>
      <c r="B189" s="289"/>
      <c r="C189" s="292"/>
      <c r="D189" s="289"/>
      <c r="E189" s="289"/>
      <c r="F189" s="289"/>
      <c r="G189" s="289"/>
      <c r="H189" s="289"/>
      <c r="I189" s="289"/>
      <c r="J189" s="289"/>
      <c r="K189" s="289"/>
      <c r="L189" s="289"/>
      <c r="M189" s="289"/>
      <c r="N189" s="289"/>
      <c r="O189" s="289"/>
      <c r="P189" s="289"/>
      <c r="Q189" s="289"/>
      <c r="R189" s="289"/>
      <c r="S189" s="289"/>
      <c r="T189" s="289"/>
      <c r="U189" s="289"/>
      <c r="V189" s="289"/>
      <c r="W189" s="289"/>
      <c r="Y189" s="289"/>
    </row>
    <row r="190" spans="1:27" ht="15" hidden="1" x14ac:dyDescent="0.25">
      <c r="A190" s="289"/>
      <c r="B190" s="289"/>
      <c r="C190" s="292"/>
      <c r="D190" s="289"/>
      <c r="E190" s="289"/>
      <c r="F190" s="289"/>
      <c r="G190" s="289"/>
      <c r="H190" s="57" t="s">
        <v>58</v>
      </c>
      <c r="I190" s="289"/>
      <c r="J190" s="289"/>
      <c r="K190" s="289"/>
      <c r="L190" s="289"/>
      <c r="M190" s="289"/>
      <c r="N190" s="289"/>
      <c r="O190" s="289"/>
      <c r="P190" s="289"/>
      <c r="Q190" s="289"/>
      <c r="R190" s="289"/>
      <c r="S190" s="289"/>
      <c r="T190" s="289"/>
      <c r="U190" s="289"/>
      <c r="V190" s="289"/>
      <c r="W190" s="289"/>
      <c r="Y190" s="289"/>
    </row>
    <row r="191" spans="1:27" ht="15" hidden="1" x14ac:dyDescent="0.25">
      <c r="A191" s="289"/>
      <c r="B191" s="289"/>
      <c r="C191" s="292"/>
      <c r="D191" s="289"/>
      <c r="E191" s="289"/>
      <c r="F191" s="289"/>
      <c r="G191" s="289"/>
      <c r="H191" s="57" t="s">
        <v>59</v>
      </c>
      <c r="I191" s="289"/>
      <c r="J191" s="289"/>
      <c r="K191" s="289"/>
      <c r="L191" s="289"/>
      <c r="M191" s="289"/>
      <c r="N191" s="289"/>
      <c r="O191" s="289"/>
      <c r="P191" s="289"/>
      <c r="Q191" s="289"/>
      <c r="R191" s="289"/>
      <c r="S191" s="289"/>
      <c r="T191" s="289"/>
      <c r="U191" s="289"/>
      <c r="V191" s="289"/>
      <c r="W191" s="289"/>
      <c r="Y191" s="289"/>
    </row>
    <row r="192" spans="1:27" ht="15" hidden="1" x14ac:dyDescent="0.25">
      <c r="A192" s="289"/>
      <c r="B192" s="289"/>
      <c r="C192" s="292"/>
      <c r="D192" s="289"/>
      <c r="E192" s="289"/>
      <c r="F192" s="289"/>
      <c r="G192" s="289"/>
      <c r="H192" s="57" t="s">
        <v>47</v>
      </c>
      <c r="I192" s="289"/>
      <c r="J192" s="289"/>
      <c r="K192" s="289"/>
      <c r="L192" s="289"/>
      <c r="M192" s="289"/>
      <c r="N192" s="289"/>
      <c r="O192" s="289"/>
      <c r="P192" s="289"/>
      <c r="Q192" s="289"/>
      <c r="R192" s="289"/>
      <c r="S192" s="289"/>
      <c r="T192" s="289"/>
      <c r="U192" s="289"/>
      <c r="V192" s="289"/>
      <c r="W192" s="289"/>
      <c r="Y192" s="289"/>
    </row>
    <row r="193" spans="8:8" ht="15" hidden="1" x14ac:dyDescent="0.25">
      <c r="H193" s="57" t="s">
        <v>196</v>
      </c>
    </row>
    <row r="194" spans="8:8" ht="15" hidden="1" x14ac:dyDescent="0.25">
      <c r="H194" s="289"/>
    </row>
    <row r="195" spans="8:8" ht="15" hidden="1" x14ac:dyDescent="0.25">
      <c r="H195" s="57" t="s">
        <v>197</v>
      </c>
    </row>
    <row r="196" spans="8:8" ht="15" hidden="1" x14ac:dyDescent="0.25">
      <c r="H196" s="57" t="s">
        <v>131</v>
      </c>
    </row>
    <row r="197" spans="8:8" ht="15" hidden="1" x14ac:dyDescent="0.25">
      <c r="H197" s="57" t="s">
        <v>140</v>
      </c>
    </row>
    <row r="198" spans="8:8" ht="15" hidden="1" x14ac:dyDescent="0.25">
      <c r="H198" s="57" t="s">
        <v>151</v>
      </c>
    </row>
    <row r="199" spans="8:8" ht="15" hidden="1" x14ac:dyDescent="0.25">
      <c r="H199" s="57" t="s">
        <v>198</v>
      </c>
    </row>
    <row r="200" spans="8:8" ht="12.75" hidden="1" customHeight="1" x14ac:dyDescent="0.25">
      <c r="H200" s="289"/>
    </row>
    <row r="201" spans="8:8" ht="12.75" hidden="1" customHeight="1" x14ac:dyDescent="0.25">
      <c r="H201" s="289"/>
    </row>
    <row r="202" spans="8:8" ht="12.75" hidden="1" customHeight="1" x14ac:dyDescent="0.25">
      <c r="H202" s="289"/>
    </row>
    <row r="203" spans="8:8" ht="12.75" hidden="1" customHeight="1" x14ac:dyDescent="0.25">
      <c r="H203" s="289"/>
    </row>
    <row r="204" spans="8:8" ht="12.75" hidden="1" customHeight="1" x14ac:dyDescent="0.25">
      <c r="H204" s="289"/>
    </row>
  </sheetData>
  <protectedRanges>
    <protectedRange password="E1A2" sqref="N2:O2" name="Range1"/>
    <protectedRange password="E1A2" sqref="AA2" name="Range1_1"/>
    <protectedRange password="E1A2" sqref="AA3:AA187" name="Range1_1_1"/>
    <protectedRange password="E1A2" sqref="N19:O19" name="Range1_1_8"/>
    <protectedRange password="E1A2" sqref="N20:O25" name="Range1_1_8_2"/>
    <protectedRange password="E1A2" sqref="N27:O27" name="Range1_5_2"/>
    <protectedRange password="E1A2" sqref="N28:O28" name="Range1_6_16"/>
    <protectedRange password="E1A2" sqref="N29:O29" name="Range1_6_16_1"/>
    <protectedRange password="E1A2" sqref="N102:O102" name="Range1_6_15"/>
    <protectedRange password="E1A2" sqref="N103:O106" name="Range1_6_16_2"/>
    <protectedRange password="E1A2" sqref="N148:O148" name="Range1_8_1"/>
    <protectedRange password="E1A2" sqref="N26:O26" name="Range1_16_2"/>
    <protectedRange password="E1A2" sqref="U2" name="Range1_14"/>
    <protectedRange password="E1A2" sqref="U5:U8" name="Range1_1_1_1"/>
    <protectedRange password="E1A2" sqref="U9:U11" name="Range1_1_1_1_1"/>
    <protectedRange password="E1A2" sqref="U12:U14" name="Range1_1_1_1_2"/>
    <protectedRange password="E1A2" sqref="U15:U17" name="Range1_1_1_1_3"/>
    <protectedRange password="E1A2" sqref="U18" name="Range1_1_1_1_5"/>
    <protectedRange password="E1A2" sqref="U19:U20" name="Range1_1_73"/>
    <protectedRange password="E1A2" sqref="U25" name="Range1_1_73_3_1"/>
    <protectedRange password="E1A2" sqref="U27" name="Range1_1_4_7"/>
    <protectedRange password="E1A2" sqref="U26" name="Range1_1_6_2_1"/>
    <protectedRange password="E1A2" sqref="U29" name="Range1_1_8_4_1"/>
    <protectedRange password="E1A2" sqref="U28" name="Range1_1_7_2_1"/>
    <protectedRange password="E1A2" sqref="U31" name="Range1_1_9_1_1"/>
    <protectedRange password="E1A2" sqref="U32" name="Range1_1_12_1"/>
    <protectedRange password="E1A2" sqref="U33" name="Range1_1_10_1"/>
    <protectedRange password="E1A2" sqref="U35" name="Range1_1_11_1_1"/>
    <protectedRange password="E1A2" sqref="U37" name="Range1_1_13_1"/>
    <protectedRange password="E1A2" sqref="U38:U40" name="Range1_1_73_4"/>
    <protectedRange password="E1A2" sqref="U41" name="Range1_1_73_5"/>
    <protectedRange password="E1A2" sqref="U42" name="Range1_1_73_6"/>
    <protectedRange password="E1A2" sqref="U43" name="Range1_1_73_7"/>
    <protectedRange password="E1A2" sqref="U55" name="Range1_1_14_1"/>
    <protectedRange password="E1A2" sqref="U54" name="Range1_1_15_1_1"/>
    <protectedRange password="E1A2" sqref="U56" name="Range1_1_17_1"/>
    <protectedRange password="E1A2" sqref="U57" name="Range1_1_29_1_1"/>
    <protectedRange password="E1A2" sqref="U58" name="Range1_1_28_1"/>
    <protectedRange password="E1A2" sqref="U59" name="Range1_1_27_1"/>
    <protectedRange password="E1A2" sqref="U61" name="Range1_1_24_1_1"/>
    <protectedRange password="E1A2" sqref="U62" name="Range1_1_23_1_1"/>
    <protectedRange password="E1A2" sqref="U63" name="Range1_1_19_1"/>
    <protectedRange password="E1A2" sqref="U65" name="Range1_1_20_1_1"/>
    <protectedRange password="E1A2" sqref="U66" name="Range1_1_19_1_1"/>
    <protectedRange password="E1A2" sqref="U67" name="Range1_1_18_1"/>
    <protectedRange password="E1A2" sqref="U68" name="Range1_1_31_1_1"/>
    <protectedRange password="E1A2" sqref="U69" name="Range1_1_30_1_1"/>
    <protectedRange password="E1A2" sqref="U70" name="Range1_1_16_1_1"/>
    <protectedRange password="E1A2" sqref="U73" name="Range1_1_73_9"/>
    <protectedRange password="E1A2" sqref="U85" name="Range1_1_41_1"/>
    <protectedRange password="E1A2" sqref="U83" name="Range1_1_39_1_1"/>
    <protectedRange password="E1A2" sqref="U84" name="Range1_1_40_1_1"/>
    <protectedRange password="E1A2" sqref="U82" name="Range1_1_38_1_1"/>
    <protectedRange password="E1A2" sqref="U81" name="Range1_1_37_1_1"/>
    <protectedRange password="E1A2" sqref="U88" name="Range1_1_44_1_1"/>
    <protectedRange password="E1A2" sqref="U89" name="Range1_1_45_1_1"/>
    <protectedRange password="E1A2" sqref="U91" name="Range1_1_46_1_1"/>
    <protectedRange password="E1A2" sqref="U108" name="Range1_1_73_13_1"/>
    <protectedRange password="E1A2" sqref="U155" name="Range1_1_73_8"/>
    <protectedRange password="E1A2" sqref="U156" name="Range1_1_73_10"/>
    <protectedRange password="E1A2" sqref="U153" name="Range1_1_73_1_1"/>
    <protectedRange password="E1A2" sqref="U170:U171" name="Range1_1_95_1_1"/>
    <protectedRange password="E1A2" sqref="U172" name="Range1_1_96_1_1"/>
    <protectedRange password="E1A2" sqref="U173" name="Range1_1_94_1_1"/>
    <protectedRange password="E1A2" sqref="U30" name="Range1_1_8_4_2"/>
    <protectedRange password="E1A2" sqref="U64" name="Range1_1_21_1"/>
  </protectedRanges>
  <autoFilter ref="A2:AB188" xr:uid="{00000000-0009-0000-0000-000004000000}"/>
  <conditionalFormatting sqref="J3:J6 J10:J25 J157:J186 J27:J155">
    <cfRule type="cellIs" dxfId="34" priority="40" operator="equal">
      <formula>"Fail"</formula>
    </cfRule>
    <cfRule type="cellIs" dxfId="33" priority="41" operator="equal">
      <formula>"Pass"</formula>
    </cfRule>
    <cfRule type="cellIs" dxfId="32" priority="42" operator="equal">
      <formula>"Info"</formula>
    </cfRule>
  </conditionalFormatting>
  <conditionalFormatting sqref="J7:J9">
    <cfRule type="cellIs" dxfId="31" priority="37" operator="equal">
      <formula>"Fail"</formula>
    </cfRule>
    <cfRule type="cellIs" dxfId="30" priority="38" operator="equal">
      <formula>"Pass"</formula>
    </cfRule>
    <cfRule type="cellIs" dxfId="29" priority="39" operator="equal">
      <formula>"Info"</formula>
    </cfRule>
  </conditionalFormatting>
  <conditionalFormatting sqref="L39:L40">
    <cfRule type="expression" dxfId="28" priority="26" stopIfTrue="1">
      <formula>ISERROR(Y40)</formula>
    </cfRule>
  </conditionalFormatting>
  <conditionalFormatting sqref="J156">
    <cfRule type="cellIs" dxfId="27" priority="23" operator="equal">
      <formula>"Fail"</formula>
    </cfRule>
    <cfRule type="cellIs" dxfId="26" priority="24" operator="equal">
      <formula>"Pass"</formula>
    </cfRule>
    <cfRule type="cellIs" dxfId="25" priority="25" operator="equal">
      <formula>"Info"</formula>
    </cfRule>
  </conditionalFormatting>
  <conditionalFormatting sqref="J187">
    <cfRule type="cellIs" dxfId="24" priority="18" operator="equal">
      <formula>"Fail"</formula>
    </cfRule>
    <cfRule type="cellIs" dxfId="23" priority="19" operator="equal">
      <formula>"Pass"</formula>
    </cfRule>
    <cfRule type="cellIs" dxfId="22" priority="20" operator="equal">
      <formula>"Info"</formula>
    </cfRule>
  </conditionalFormatting>
  <conditionalFormatting sqref="J26">
    <cfRule type="cellIs" dxfId="21" priority="10" operator="equal">
      <formula>"Fail"</formula>
    </cfRule>
    <cfRule type="cellIs" dxfId="20" priority="11" operator="equal">
      <formula>"Pass"</formula>
    </cfRule>
    <cfRule type="cellIs" dxfId="19" priority="12" operator="equal">
      <formula>"Info"</formula>
    </cfRule>
  </conditionalFormatting>
  <conditionalFormatting sqref="N3:N187">
    <cfRule type="expression" dxfId="18" priority="160" stopIfTrue="1">
      <formula>ISERROR(AA3)</formula>
    </cfRule>
  </conditionalFormatting>
  <dataValidations count="2">
    <dataValidation type="list" allowBlank="1" showInputMessage="1" showErrorMessage="1" sqref="J3:J187" xr:uid="{00000000-0002-0000-0400-000000000000}">
      <formula1>$H$190:$H$193</formula1>
    </dataValidation>
    <dataValidation type="list" allowBlank="1" showInputMessage="1" showErrorMessage="1" sqref="M3:M187" xr:uid="{00000000-0002-0000-0400-000001000000}">
      <formula1>$H$196:$H$199</formula1>
    </dataValidation>
  </dataValidations>
  <pageMargins left="0.7" right="0.7" top="0.75" bottom="0.75" header="0.3" footer="0.3"/>
  <pageSetup orientation="portrait" r:id="rId1"/>
  <headerFooter alignWithMargins="0"/>
  <rowBreaks count="1" manualBreakCount="1">
    <brk id="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249977111117893"/>
  </sheetPr>
  <dimension ref="A1:AB204"/>
  <sheetViews>
    <sheetView zoomScale="80" zoomScaleNormal="80" workbookViewId="0">
      <pane ySplit="2" topLeftCell="A3" activePane="bottomLeft" state="frozenSplit"/>
      <selection pane="bottomLeft" activeCell="V2" sqref="V2"/>
    </sheetView>
  </sheetViews>
  <sheetFormatPr defaultColWidth="9.28515625" defaultRowHeight="12.75" customHeight="1" x14ac:dyDescent="0.25"/>
  <cols>
    <col min="1" max="1" width="10.7109375" style="68" customWidth="1"/>
    <col min="2" max="2" width="9.28515625" style="68" customWidth="1"/>
    <col min="3" max="3" width="13.28515625" style="69" customWidth="1"/>
    <col min="4" max="4" width="12.28515625" style="68" customWidth="1"/>
    <col min="5" max="5" width="24.5703125" style="68" customWidth="1"/>
    <col min="6" max="6" width="38" style="68" customWidth="1"/>
    <col min="7" max="7" width="34.7109375" style="68" customWidth="1"/>
    <col min="8" max="8" width="30.5703125" style="68" customWidth="1"/>
    <col min="9" max="9" width="23" style="68" customWidth="1"/>
    <col min="10" max="10" width="16.7109375" style="68" customWidth="1"/>
    <col min="11" max="11" width="29.28515625" style="68" customWidth="1"/>
    <col min="12" max="12" width="17.42578125" style="68" customWidth="1"/>
    <col min="13" max="14" width="19.28515625" style="68" customWidth="1"/>
    <col min="15" max="15" width="46.28515625" style="68" customWidth="1"/>
    <col min="16" max="16" width="5.5703125" style="68" customWidth="1"/>
    <col min="17" max="17" width="14.7109375" style="68" customWidth="1"/>
    <col min="18" max="18" width="23" style="68" customWidth="1"/>
    <col min="19" max="19" width="43.7109375" style="68" customWidth="1"/>
    <col min="20" max="20" width="43.28515625" style="68" customWidth="1"/>
    <col min="21" max="21" width="66.28515625" style="68" customWidth="1"/>
    <col min="22" max="22" width="20.85546875" style="68" customWidth="1"/>
    <col min="23" max="23" width="9.28515625" style="68"/>
    <col min="24" max="24" width="8.7109375" customWidth="1"/>
    <col min="25" max="25" width="9.28515625" style="68"/>
    <col min="27" max="27" width="21" style="1" hidden="1" customWidth="1"/>
    <col min="28" max="28" width="8.7109375" customWidth="1"/>
    <col min="29" max="16384" width="9.28515625" style="68"/>
  </cols>
  <sheetData>
    <row r="1" spans="1:27" s="1" customFormat="1" ht="15" x14ac:dyDescent="0.25">
      <c r="A1" s="35" t="s">
        <v>57</v>
      </c>
      <c r="B1" s="36"/>
      <c r="C1" s="36"/>
      <c r="D1" s="36"/>
      <c r="E1" s="36"/>
      <c r="F1" s="36"/>
      <c r="G1" s="36"/>
      <c r="H1" s="36"/>
      <c r="I1" s="36"/>
      <c r="J1" s="36"/>
      <c r="K1" s="194"/>
      <c r="L1" s="195"/>
      <c r="M1" s="195"/>
      <c r="N1" s="195"/>
      <c r="O1" s="195"/>
      <c r="P1" s="195"/>
      <c r="Q1" s="195"/>
      <c r="R1" s="195"/>
      <c r="S1" s="195"/>
      <c r="T1" s="195"/>
      <c r="U1" s="195"/>
      <c r="V1" s="195"/>
      <c r="AA1" s="36"/>
    </row>
    <row r="2" spans="1:27" s="70" customFormat="1" ht="42.6" customHeight="1" x14ac:dyDescent="0.25">
      <c r="A2" s="204" t="s">
        <v>112</v>
      </c>
      <c r="B2" s="204" t="s">
        <v>113</v>
      </c>
      <c r="C2" s="46" t="s">
        <v>3609</v>
      </c>
      <c r="D2" s="204" t="s">
        <v>114</v>
      </c>
      <c r="E2" s="204" t="s">
        <v>199</v>
      </c>
      <c r="F2" s="204" t="s">
        <v>115</v>
      </c>
      <c r="G2" s="204" t="s">
        <v>3610</v>
      </c>
      <c r="H2" s="205" t="s">
        <v>116</v>
      </c>
      <c r="I2" s="205" t="s">
        <v>117</v>
      </c>
      <c r="J2" s="205" t="s">
        <v>118</v>
      </c>
      <c r="K2" s="206" t="s">
        <v>3692</v>
      </c>
      <c r="L2" s="205" t="s">
        <v>119</v>
      </c>
      <c r="M2" s="207" t="s">
        <v>120</v>
      </c>
      <c r="N2" s="208" t="s">
        <v>121</v>
      </c>
      <c r="O2" s="208" t="s">
        <v>122</v>
      </c>
      <c r="P2" s="286"/>
      <c r="Q2" s="58" t="s">
        <v>200</v>
      </c>
      <c r="R2" s="58" t="s">
        <v>201</v>
      </c>
      <c r="S2" s="58" t="s">
        <v>202</v>
      </c>
      <c r="T2" s="58" t="s">
        <v>203</v>
      </c>
      <c r="U2" s="277" t="s">
        <v>3693</v>
      </c>
      <c r="V2" s="278" t="s">
        <v>204</v>
      </c>
      <c r="W2" s="287"/>
      <c r="X2" s="287"/>
      <c r="Y2" s="287"/>
      <c r="Z2" s="287"/>
      <c r="AA2" s="129" t="s">
        <v>123</v>
      </c>
    </row>
    <row r="3" spans="1:27" ht="127.5" x14ac:dyDescent="0.25">
      <c r="A3" s="257" t="s">
        <v>1950</v>
      </c>
      <c r="B3" s="258" t="s">
        <v>135</v>
      </c>
      <c r="C3" s="73" t="s">
        <v>136</v>
      </c>
      <c r="D3" s="257" t="s">
        <v>206</v>
      </c>
      <c r="E3" s="257" t="s">
        <v>207</v>
      </c>
      <c r="F3" s="257" t="s">
        <v>208</v>
      </c>
      <c r="G3" s="257" t="s">
        <v>209</v>
      </c>
      <c r="H3" s="258" t="s">
        <v>210</v>
      </c>
      <c r="I3" s="54"/>
      <c r="J3" s="56"/>
      <c r="K3" s="72" t="s">
        <v>211</v>
      </c>
      <c r="L3" s="54"/>
      <c r="M3" s="54" t="s">
        <v>140</v>
      </c>
      <c r="N3" s="276" t="s">
        <v>141</v>
      </c>
      <c r="O3" s="202" t="s">
        <v>142</v>
      </c>
      <c r="P3" s="288"/>
      <c r="Q3" s="54" t="s">
        <v>212</v>
      </c>
      <c r="R3" s="54" t="s">
        <v>213</v>
      </c>
      <c r="S3" s="257" t="s">
        <v>214</v>
      </c>
      <c r="T3" s="257" t="s">
        <v>1951</v>
      </c>
      <c r="U3" s="257" t="s">
        <v>216</v>
      </c>
      <c r="V3" s="257" t="s">
        <v>217</v>
      </c>
      <c r="W3" s="289"/>
      <c r="Y3" s="289"/>
      <c r="AA3" s="130" t="e">
        <f>IF(OR(J3="Fail",ISBLANK(J3)),INDEX('Issue Code Table'!C:C,MATCH(N:N,'Issue Code Table'!A:A,0)),IF(M3="Critical",6,IF(M3="Significant",5,IF(M3="Moderate",3,2))))</f>
        <v>#N/A</v>
      </c>
    </row>
    <row r="4" spans="1:27" ht="102" x14ac:dyDescent="0.25">
      <c r="A4" s="257" t="s">
        <v>1952</v>
      </c>
      <c r="B4" s="258" t="s">
        <v>180</v>
      </c>
      <c r="C4" s="259" t="s">
        <v>181</v>
      </c>
      <c r="D4" s="257" t="s">
        <v>219</v>
      </c>
      <c r="E4" s="257" t="s">
        <v>220</v>
      </c>
      <c r="F4" s="257" t="s">
        <v>221</v>
      </c>
      <c r="G4" s="257" t="s">
        <v>222</v>
      </c>
      <c r="H4" s="258" t="s">
        <v>223</v>
      </c>
      <c r="I4" s="54"/>
      <c r="J4" s="56"/>
      <c r="K4" s="72" t="s">
        <v>224</v>
      </c>
      <c r="L4" s="54"/>
      <c r="M4" s="54" t="s">
        <v>140</v>
      </c>
      <c r="N4" s="54" t="s">
        <v>225</v>
      </c>
      <c r="O4" s="54" t="s">
        <v>226</v>
      </c>
      <c r="P4" s="288"/>
      <c r="Q4" s="54" t="s">
        <v>227</v>
      </c>
      <c r="R4" s="54" t="s">
        <v>228</v>
      </c>
      <c r="S4" s="257" t="s">
        <v>229</v>
      </c>
      <c r="T4" s="257" t="s">
        <v>1953</v>
      </c>
      <c r="U4" s="257" t="s">
        <v>3338</v>
      </c>
      <c r="V4" s="257" t="s">
        <v>3339</v>
      </c>
      <c r="W4" s="289"/>
      <c r="Y4" s="289"/>
      <c r="AA4" s="130">
        <f>IF(OR(J4="Fail",ISBLANK(J4)),INDEX('Issue Code Table'!C:C,MATCH(N:N,'Issue Code Table'!A:A,0)),IF(M4="Critical",6,IF(M4="Significant",5,IF(M4="Moderate",3,2))))</f>
        <v>5</v>
      </c>
    </row>
    <row r="5" spans="1:27" ht="127.5" x14ac:dyDescent="0.25">
      <c r="A5" s="257" t="s">
        <v>1954</v>
      </c>
      <c r="B5" s="258" t="s">
        <v>180</v>
      </c>
      <c r="C5" s="259" t="s">
        <v>181</v>
      </c>
      <c r="D5" s="257" t="s">
        <v>219</v>
      </c>
      <c r="E5" s="257" t="s">
        <v>231</v>
      </c>
      <c r="F5" s="257" t="s">
        <v>232</v>
      </c>
      <c r="G5" s="257" t="s">
        <v>233</v>
      </c>
      <c r="H5" s="258" t="s">
        <v>234</v>
      </c>
      <c r="I5" s="54"/>
      <c r="J5" s="56"/>
      <c r="K5" s="72" t="s">
        <v>235</v>
      </c>
      <c r="L5" s="54"/>
      <c r="M5" s="54" t="s">
        <v>140</v>
      </c>
      <c r="N5" s="54" t="s">
        <v>225</v>
      </c>
      <c r="O5" s="54" t="s">
        <v>226</v>
      </c>
      <c r="P5" s="288"/>
      <c r="Q5" s="54" t="s">
        <v>227</v>
      </c>
      <c r="R5" s="54" t="s">
        <v>236</v>
      </c>
      <c r="S5" s="257" t="s">
        <v>237</v>
      </c>
      <c r="T5" s="257" t="s">
        <v>1955</v>
      </c>
      <c r="U5" s="294" t="s">
        <v>3341</v>
      </c>
      <c r="V5" s="257" t="s">
        <v>3342</v>
      </c>
      <c r="W5" s="289"/>
      <c r="Y5" s="289"/>
      <c r="AA5" s="130">
        <f>IF(OR(J5="Fail",ISBLANK(J5)),INDEX('Issue Code Table'!C:C,MATCH(N:N,'Issue Code Table'!A:A,0)),IF(M5="Critical",6,IF(M5="Significant",5,IF(M5="Moderate",3,2))))</f>
        <v>5</v>
      </c>
    </row>
    <row r="6" spans="1:27" ht="114.75" x14ac:dyDescent="0.25">
      <c r="A6" s="257" t="s">
        <v>1956</v>
      </c>
      <c r="B6" s="258" t="s">
        <v>180</v>
      </c>
      <c r="C6" s="259" t="s">
        <v>181</v>
      </c>
      <c r="D6" s="257" t="s">
        <v>219</v>
      </c>
      <c r="E6" s="257" t="s">
        <v>240</v>
      </c>
      <c r="F6" s="257" t="s">
        <v>241</v>
      </c>
      <c r="G6" s="257" t="s">
        <v>242</v>
      </c>
      <c r="H6" s="258" t="s">
        <v>243</v>
      </c>
      <c r="I6" s="54"/>
      <c r="J6" s="56"/>
      <c r="K6" s="72" t="s">
        <v>244</v>
      </c>
      <c r="L6" s="54"/>
      <c r="M6" s="54" t="s">
        <v>140</v>
      </c>
      <c r="N6" s="54" t="s">
        <v>225</v>
      </c>
      <c r="O6" s="54" t="s">
        <v>226</v>
      </c>
      <c r="P6" s="288"/>
      <c r="Q6" s="54" t="s">
        <v>227</v>
      </c>
      <c r="R6" s="54" t="s">
        <v>245</v>
      </c>
      <c r="S6" s="257" t="s">
        <v>246</v>
      </c>
      <c r="T6" s="257" t="s">
        <v>1957</v>
      </c>
      <c r="U6" s="294" t="s">
        <v>3343</v>
      </c>
      <c r="V6" s="257" t="s">
        <v>3344</v>
      </c>
      <c r="W6" s="289"/>
      <c r="Y6" s="289"/>
      <c r="AA6" s="130">
        <f>IF(OR(J6="Fail",ISBLANK(J6)),INDEX('Issue Code Table'!C:C,MATCH(N:N,'Issue Code Table'!A:A,0)),IF(M6="Critical",6,IF(M6="Significant",5,IF(M6="Moderate",3,2))))</f>
        <v>5</v>
      </c>
    </row>
    <row r="7" spans="1:27" ht="140.25" x14ac:dyDescent="0.25">
      <c r="A7" s="257" t="s">
        <v>1958</v>
      </c>
      <c r="B7" s="258" t="s">
        <v>249</v>
      </c>
      <c r="C7" s="259" t="s">
        <v>250</v>
      </c>
      <c r="D7" s="257" t="s">
        <v>219</v>
      </c>
      <c r="E7" s="257" t="s">
        <v>251</v>
      </c>
      <c r="F7" s="257" t="s">
        <v>221</v>
      </c>
      <c r="G7" s="257" t="s">
        <v>252</v>
      </c>
      <c r="H7" s="258" t="s">
        <v>223</v>
      </c>
      <c r="I7" s="54"/>
      <c r="J7" s="56"/>
      <c r="K7" s="72" t="s">
        <v>253</v>
      </c>
      <c r="L7" s="54"/>
      <c r="M7" s="54" t="s">
        <v>140</v>
      </c>
      <c r="N7" s="54" t="s">
        <v>225</v>
      </c>
      <c r="O7" s="54" t="s">
        <v>226</v>
      </c>
      <c r="P7" s="288"/>
      <c r="Q7" s="54" t="s">
        <v>227</v>
      </c>
      <c r="R7" s="54" t="s">
        <v>254</v>
      </c>
      <c r="S7" s="257" t="s">
        <v>255</v>
      </c>
      <c r="T7" s="257" t="s">
        <v>1959</v>
      </c>
      <c r="U7" s="294" t="s">
        <v>3345</v>
      </c>
      <c r="V7" s="257" t="s">
        <v>3339</v>
      </c>
      <c r="W7" s="289"/>
      <c r="Y7" s="289"/>
      <c r="AA7" s="130">
        <f>IF(OR(J7="Fail",ISBLANK(J7)),INDEX('Issue Code Table'!C:C,MATCH(N:N,'Issue Code Table'!A:A,0)),IF(M7="Critical",6,IF(M7="Significant",5,IF(M7="Moderate",3,2))))</f>
        <v>5</v>
      </c>
    </row>
    <row r="8" spans="1:27" ht="127.5" x14ac:dyDescent="0.25">
      <c r="A8" s="257" t="s">
        <v>1960</v>
      </c>
      <c r="B8" s="258" t="s">
        <v>249</v>
      </c>
      <c r="C8" s="259" t="s">
        <v>250</v>
      </c>
      <c r="D8" s="257" t="s">
        <v>219</v>
      </c>
      <c r="E8" s="257" t="s">
        <v>258</v>
      </c>
      <c r="F8" s="257" t="s">
        <v>232</v>
      </c>
      <c r="G8" s="257" t="s">
        <v>259</v>
      </c>
      <c r="H8" s="258" t="s">
        <v>234</v>
      </c>
      <c r="I8" s="54"/>
      <c r="J8" s="56"/>
      <c r="K8" s="72" t="s">
        <v>260</v>
      </c>
      <c r="L8" s="54"/>
      <c r="M8" s="54" t="s">
        <v>140</v>
      </c>
      <c r="N8" s="54" t="s">
        <v>225</v>
      </c>
      <c r="O8" s="54" t="s">
        <v>226</v>
      </c>
      <c r="P8" s="288"/>
      <c r="Q8" s="54" t="s">
        <v>227</v>
      </c>
      <c r="R8" s="54" t="s">
        <v>261</v>
      </c>
      <c r="S8" s="257" t="s">
        <v>262</v>
      </c>
      <c r="T8" s="257" t="s">
        <v>1961</v>
      </c>
      <c r="U8" s="294" t="s">
        <v>3346</v>
      </c>
      <c r="V8" s="257" t="s">
        <v>3342</v>
      </c>
      <c r="W8" s="289"/>
      <c r="Y8" s="289"/>
      <c r="AA8" s="130">
        <f>IF(OR(J8="Fail",ISBLANK(J8)),INDEX('Issue Code Table'!C:C,MATCH(N:N,'Issue Code Table'!A:A,0)),IF(M8="Critical",6,IF(M8="Significant",5,IF(M8="Moderate",3,2))))</f>
        <v>5</v>
      </c>
    </row>
    <row r="9" spans="1:27" ht="127.5" x14ac:dyDescent="0.25">
      <c r="A9" s="257" t="s">
        <v>1962</v>
      </c>
      <c r="B9" s="258" t="s">
        <v>249</v>
      </c>
      <c r="C9" s="259" t="s">
        <v>250</v>
      </c>
      <c r="D9" s="257" t="s">
        <v>219</v>
      </c>
      <c r="E9" s="257" t="s">
        <v>265</v>
      </c>
      <c r="F9" s="257" t="s">
        <v>241</v>
      </c>
      <c r="G9" s="257" t="s">
        <v>266</v>
      </c>
      <c r="H9" s="258" t="s">
        <v>243</v>
      </c>
      <c r="I9" s="54"/>
      <c r="J9" s="56"/>
      <c r="K9" s="72" t="s">
        <v>267</v>
      </c>
      <c r="L9" s="54"/>
      <c r="M9" s="54" t="s">
        <v>140</v>
      </c>
      <c r="N9" s="54" t="s">
        <v>225</v>
      </c>
      <c r="O9" s="54" t="s">
        <v>226</v>
      </c>
      <c r="P9" s="288"/>
      <c r="Q9" s="54" t="s">
        <v>227</v>
      </c>
      <c r="R9" s="54" t="s">
        <v>268</v>
      </c>
      <c r="S9" s="257" t="s">
        <v>269</v>
      </c>
      <c r="T9" s="257" t="s">
        <v>1963</v>
      </c>
      <c r="U9" s="294" t="s">
        <v>3347</v>
      </c>
      <c r="V9" s="257" t="s">
        <v>3348</v>
      </c>
      <c r="W9" s="289"/>
      <c r="Y9" s="289"/>
      <c r="AA9" s="130">
        <f>IF(OR(J9="Fail",ISBLANK(J9)),INDEX('Issue Code Table'!C:C,MATCH(N:N,'Issue Code Table'!A:A,0)),IF(M9="Critical",6,IF(M9="Significant",5,IF(M9="Moderate",3,2))))</f>
        <v>5</v>
      </c>
    </row>
    <row r="10" spans="1:27" ht="102" x14ac:dyDescent="0.25">
      <c r="A10" s="257" t="s">
        <v>1964</v>
      </c>
      <c r="B10" s="258" t="s">
        <v>249</v>
      </c>
      <c r="C10" s="259" t="s">
        <v>250</v>
      </c>
      <c r="D10" s="257" t="s">
        <v>219</v>
      </c>
      <c r="E10" s="257" t="s">
        <v>272</v>
      </c>
      <c r="F10" s="257" t="s">
        <v>221</v>
      </c>
      <c r="G10" s="257" t="s">
        <v>273</v>
      </c>
      <c r="H10" s="258" t="s">
        <v>223</v>
      </c>
      <c r="I10" s="54"/>
      <c r="J10" s="56"/>
      <c r="K10" s="72" t="s">
        <v>274</v>
      </c>
      <c r="L10" s="54"/>
      <c r="M10" s="54" t="s">
        <v>140</v>
      </c>
      <c r="N10" s="54" t="s">
        <v>225</v>
      </c>
      <c r="O10" s="54" t="s">
        <v>226</v>
      </c>
      <c r="P10" s="288"/>
      <c r="Q10" s="54" t="s">
        <v>227</v>
      </c>
      <c r="R10" s="54" t="s">
        <v>275</v>
      </c>
      <c r="S10" s="257" t="s">
        <v>276</v>
      </c>
      <c r="T10" s="257" t="s">
        <v>1965</v>
      </c>
      <c r="U10" s="294" t="s">
        <v>3349</v>
      </c>
      <c r="V10" s="257" t="s">
        <v>3350</v>
      </c>
      <c r="W10" s="289"/>
      <c r="Y10" s="289"/>
      <c r="AA10" s="130">
        <f>IF(OR(J10="Fail",ISBLANK(J10)),INDEX('Issue Code Table'!C:C,MATCH(N:N,'Issue Code Table'!A:A,0)),IF(M10="Critical",6,IF(M10="Significant",5,IF(M10="Moderate",3,2))))</f>
        <v>5</v>
      </c>
    </row>
    <row r="11" spans="1:27" ht="127.5" x14ac:dyDescent="0.25">
      <c r="A11" s="257" t="s">
        <v>1966</v>
      </c>
      <c r="B11" s="258" t="s">
        <v>180</v>
      </c>
      <c r="C11" s="259" t="s">
        <v>181</v>
      </c>
      <c r="D11" s="257" t="s">
        <v>219</v>
      </c>
      <c r="E11" s="257" t="s">
        <v>279</v>
      </c>
      <c r="F11" s="257" t="s">
        <v>221</v>
      </c>
      <c r="G11" s="257" t="s">
        <v>280</v>
      </c>
      <c r="H11" s="258" t="s">
        <v>223</v>
      </c>
      <c r="I11" s="54"/>
      <c r="J11" s="56"/>
      <c r="K11" s="72" t="s">
        <v>281</v>
      </c>
      <c r="L11" s="54"/>
      <c r="M11" s="54" t="s">
        <v>140</v>
      </c>
      <c r="N11" s="54" t="s">
        <v>225</v>
      </c>
      <c r="O11" s="54" t="s">
        <v>226</v>
      </c>
      <c r="P11" s="288"/>
      <c r="Q11" s="54" t="s">
        <v>227</v>
      </c>
      <c r="R11" s="54" t="s">
        <v>282</v>
      </c>
      <c r="S11" s="257" t="s">
        <v>283</v>
      </c>
      <c r="T11" s="257" t="s">
        <v>1967</v>
      </c>
      <c r="U11" s="294" t="s">
        <v>3351</v>
      </c>
      <c r="V11" s="257" t="s">
        <v>3352</v>
      </c>
      <c r="W11" s="289"/>
      <c r="Y11" s="289"/>
      <c r="AA11" s="130">
        <f>IF(OR(J11="Fail",ISBLANK(J11)),INDEX('Issue Code Table'!C:C,MATCH(N:N,'Issue Code Table'!A:A,0)),IF(M11="Critical",6,IF(M11="Significant",5,IF(M11="Moderate",3,2))))</f>
        <v>5</v>
      </c>
    </row>
    <row r="12" spans="1:27" ht="140.25" x14ac:dyDescent="0.25">
      <c r="A12" s="257" t="s">
        <v>1968</v>
      </c>
      <c r="B12" s="258" t="s">
        <v>180</v>
      </c>
      <c r="C12" s="259" t="s">
        <v>181</v>
      </c>
      <c r="D12" s="257" t="s">
        <v>219</v>
      </c>
      <c r="E12" s="257" t="s">
        <v>286</v>
      </c>
      <c r="F12" s="257" t="s">
        <v>232</v>
      </c>
      <c r="G12" s="257" t="s">
        <v>287</v>
      </c>
      <c r="H12" s="258" t="s">
        <v>234</v>
      </c>
      <c r="I12" s="54"/>
      <c r="J12" s="56"/>
      <c r="K12" s="72" t="s">
        <v>288</v>
      </c>
      <c r="L12" s="54"/>
      <c r="M12" s="54" t="s">
        <v>140</v>
      </c>
      <c r="N12" s="54" t="s">
        <v>225</v>
      </c>
      <c r="O12" s="54" t="s">
        <v>226</v>
      </c>
      <c r="P12" s="288"/>
      <c r="Q12" s="54" t="s">
        <v>227</v>
      </c>
      <c r="R12" s="54" t="s">
        <v>289</v>
      </c>
      <c r="S12" s="257" t="s">
        <v>290</v>
      </c>
      <c r="T12" s="257" t="s">
        <v>1969</v>
      </c>
      <c r="U12" s="294" t="s">
        <v>3353</v>
      </c>
      <c r="V12" s="257" t="s">
        <v>3354</v>
      </c>
      <c r="W12" s="289"/>
      <c r="Y12" s="289"/>
      <c r="AA12" s="130">
        <f>IF(OR(J12="Fail",ISBLANK(J12)),INDEX('Issue Code Table'!C:C,MATCH(N:N,'Issue Code Table'!A:A,0)),IF(M12="Critical",6,IF(M12="Significant",5,IF(M12="Moderate",3,2))))</f>
        <v>5</v>
      </c>
    </row>
    <row r="13" spans="1:27" ht="127.5" x14ac:dyDescent="0.25">
      <c r="A13" s="257" t="s">
        <v>1970</v>
      </c>
      <c r="B13" s="258" t="s">
        <v>180</v>
      </c>
      <c r="C13" s="259" t="s">
        <v>181</v>
      </c>
      <c r="D13" s="257" t="s">
        <v>219</v>
      </c>
      <c r="E13" s="257" t="s">
        <v>293</v>
      </c>
      <c r="F13" s="257" t="s">
        <v>241</v>
      </c>
      <c r="G13" s="257" t="s">
        <v>294</v>
      </c>
      <c r="H13" s="258" t="s">
        <v>243</v>
      </c>
      <c r="I13" s="54"/>
      <c r="J13" s="56"/>
      <c r="K13" s="72" t="s">
        <v>295</v>
      </c>
      <c r="L13" s="54"/>
      <c r="M13" s="54" t="s">
        <v>140</v>
      </c>
      <c r="N13" s="54" t="s">
        <v>225</v>
      </c>
      <c r="O13" s="54" t="s">
        <v>226</v>
      </c>
      <c r="P13" s="288"/>
      <c r="Q13" s="54" t="s">
        <v>227</v>
      </c>
      <c r="R13" s="54" t="s">
        <v>296</v>
      </c>
      <c r="S13" s="257" t="s">
        <v>297</v>
      </c>
      <c r="T13" s="257" t="s">
        <v>1971</v>
      </c>
      <c r="U13" s="294" t="s">
        <v>3355</v>
      </c>
      <c r="V13" s="257" t="s">
        <v>3356</v>
      </c>
      <c r="W13" s="289"/>
      <c r="Y13" s="289"/>
      <c r="AA13" s="130">
        <f>IF(OR(J13="Fail",ISBLANK(J13)),INDEX('Issue Code Table'!C:C,MATCH(N:N,'Issue Code Table'!A:A,0)),IF(M13="Critical",6,IF(M13="Significant",5,IF(M13="Moderate",3,2))))</f>
        <v>5</v>
      </c>
    </row>
    <row r="14" spans="1:27" ht="114.75" x14ac:dyDescent="0.25">
      <c r="A14" s="257" t="s">
        <v>1972</v>
      </c>
      <c r="B14" s="258" t="s">
        <v>180</v>
      </c>
      <c r="C14" s="259" t="s">
        <v>181</v>
      </c>
      <c r="D14" s="257" t="s">
        <v>219</v>
      </c>
      <c r="E14" s="257" t="s">
        <v>300</v>
      </c>
      <c r="F14" s="257" t="s">
        <v>221</v>
      </c>
      <c r="G14" s="257" t="s">
        <v>301</v>
      </c>
      <c r="H14" s="258" t="s">
        <v>223</v>
      </c>
      <c r="I14" s="54"/>
      <c r="J14" s="56"/>
      <c r="K14" s="72" t="s">
        <v>302</v>
      </c>
      <c r="L14" s="54"/>
      <c r="M14" s="54" t="s">
        <v>140</v>
      </c>
      <c r="N14" s="54" t="s">
        <v>225</v>
      </c>
      <c r="O14" s="54" t="s">
        <v>226</v>
      </c>
      <c r="P14" s="288"/>
      <c r="Q14" s="54" t="s">
        <v>227</v>
      </c>
      <c r="R14" s="54" t="s">
        <v>303</v>
      </c>
      <c r="S14" s="257" t="s">
        <v>304</v>
      </c>
      <c r="T14" s="257" t="s">
        <v>305</v>
      </c>
      <c r="U14" s="294" t="s">
        <v>3357</v>
      </c>
      <c r="V14" s="257" t="s">
        <v>3680</v>
      </c>
      <c r="W14" s="289"/>
      <c r="Y14" s="289"/>
      <c r="AA14" s="130">
        <f>IF(OR(J14="Fail",ISBLANK(J14)),INDEX('Issue Code Table'!C:C,MATCH(N:N,'Issue Code Table'!A:A,0)),IF(M14="Critical",6,IF(M14="Significant",5,IF(M14="Moderate",3,2))))</f>
        <v>5</v>
      </c>
    </row>
    <row r="15" spans="1:27" ht="102" x14ac:dyDescent="0.25">
      <c r="A15" s="257" t="s">
        <v>1973</v>
      </c>
      <c r="B15" s="258" t="s">
        <v>180</v>
      </c>
      <c r="C15" s="259" t="s">
        <v>181</v>
      </c>
      <c r="D15" s="257" t="s">
        <v>219</v>
      </c>
      <c r="E15" s="257" t="s">
        <v>307</v>
      </c>
      <c r="F15" s="257" t="s">
        <v>232</v>
      </c>
      <c r="G15" s="257" t="s">
        <v>308</v>
      </c>
      <c r="H15" s="258" t="s">
        <v>234</v>
      </c>
      <c r="I15" s="54"/>
      <c r="J15" s="56"/>
      <c r="K15" s="72" t="s">
        <v>309</v>
      </c>
      <c r="L15" s="72"/>
      <c r="M15" s="54" t="s">
        <v>140</v>
      </c>
      <c r="N15" s="54" t="s">
        <v>310</v>
      </c>
      <c r="O15" s="54" t="s">
        <v>311</v>
      </c>
      <c r="P15" s="288"/>
      <c r="Q15" s="54" t="s">
        <v>227</v>
      </c>
      <c r="R15" s="54" t="s">
        <v>312</v>
      </c>
      <c r="S15" s="257" t="s">
        <v>290</v>
      </c>
      <c r="T15" s="257" t="s">
        <v>313</v>
      </c>
      <c r="U15" s="294" t="s">
        <v>3358</v>
      </c>
      <c r="V15" s="257" t="s">
        <v>3681</v>
      </c>
      <c r="W15" s="289"/>
      <c r="Y15" s="289"/>
      <c r="AA15" s="130">
        <f>IF(OR(J15="Fail",ISBLANK(J15)),INDEX('Issue Code Table'!C:C,MATCH(N:N,'Issue Code Table'!A:A,0)),IF(M15="Critical",6,IF(M15="Significant",5,IF(M15="Moderate",3,2))))</f>
        <v>6</v>
      </c>
    </row>
    <row r="16" spans="1:27" ht="114.75" x14ac:dyDescent="0.25">
      <c r="A16" s="257" t="s">
        <v>1974</v>
      </c>
      <c r="B16" s="258" t="s">
        <v>180</v>
      </c>
      <c r="C16" s="259" t="s">
        <v>181</v>
      </c>
      <c r="D16" s="257" t="s">
        <v>219</v>
      </c>
      <c r="E16" s="257" t="s">
        <v>315</v>
      </c>
      <c r="F16" s="257" t="s">
        <v>241</v>
      </c>
      <c r="G16" s="257" t="s">
        <v>316</v>
      </c>
      <c r="H16" s="258" t="s">
        <v>243</v>
      </c>
      <c r="I16" s="54"/>
      <c r="J16" s="56"/>
      <c r="K16" s="72" t="s">
        <v>317</v>
      </c>
      <c r="L16" s="54"/>
      <c r="M16" s="54" t="s">
        <v>140</v>
      </c>
      <c r="N16" s="54" t="s">
        <v>225</v>
      </c>
      <c r="O16" s="54" t="s">
        <v>226</v>
      </c>
      <c r="P16" s="288"/>
      <c r="Q16" s="54" t="s">
        <v>227</v>
      </c>
      <c r="R16" s="54" t="s">
        <v>318</v>
      </c>
      <c r="S16" s="257" t="s">
        <v>319</v>
      </c>
      <c r="T16" s="257" t="s">
        <v>320</v>
      </c>
      <c r="U16" s="294" t="s">
        <v>3359</v>
      </c>
      <c r="V16" s="257" t="s">
        <v>3682</v>
      </c>
      <c r="W16" s="289"/>
      <c r="Y16" s="289"/>
      <c r="AA16" s="130">
        <f>IF(OR(J16="Fail",ISBLANK(J16)),INDEX('Issue Code Table'!C:C,MATCH(N:N,'Issue Code Table'!A:A,0)),IF(M16="Critical",6,IF(M16="Significant",5,IF(M16="Moderate",3,2))))</f>
        <v>5</v>
      </c>
    </row>
    <row r="17" spans="1:27" ht="127.5" x14ac:dyDescent="0.25">
      <c r="A17" s="257" t="s">
        <v>1975</v>
      </c>
      <c r="B17" s="257" t="s">
        <v>322</v>
      </c>
      <c r="C17" s="260" t="s">
        <v>323</v>
      </c>
      <c r="D17" s="257" t="s">
        <v>219</v>
      </c>
      <c r="E17" s="257" t="s">
        <v>324</v>
      </c>
      <c r="F17" s="257" t="s">
        <v>325</v>
      </c>
      <c r="G17" s="257" t="s">
        <v>326</v>
      </c>
      <c r="H17" s="258" t="s">
        <v>327</v>
      </c>
      <c r="I17" s="54"/>
      <c r="J17" s="56"/>
      <c r="K17" s="54" t="s">
        <v>328</v>
      </c>
      <c r="L17" s="54"/>
      <c r="M17" s="54" t="s">
        <v>140</v>
      </c>
      <c r="N17" s="54" t="s">
        <v>329</v>
      </c>
      <c r="O17" s="54" t="s">
        <v>330</v>
      </c>
      <c r="P17" s="288"/>
      <c r="Q17" s="54" t="s">
        <v>227</v>
      </c>
      <c r="R17" s="54" t="s">
        <v>331</v>
      </c>
      <c r="S17" s="257" t="s">
        <v>332</v>
      </c>
      <c r="T17" s="257" t="s">
        <v>1976</v>
      </c>
      <c r="U17" s="294" t="s">
        <v>3360</v>
      </c>
      <c r="V17" s="257" t="s">
        <v>3361</v>
      </c>
      <c r="W17" s="289"/>
      <c r="Y17" s="289"/>
      <c r="AA17" s="130">
        <f>IF(OR(J17="Fail",ISBLANK(J17)),INDEX('Issue Code Table'!C:C,MATCH(N:N,'Issue Code Table'!A:A,0)),IF(M17="Critical",6,IF(M17="Significant",5,IF(M17="Moderate",3,2))))</f>
        <v>5</v>
      </c>
    </row>
    <row r="18" spans="1:27" ht="76.5" x14ac:dyDescent="0.25">
      <c r="A18" s="257" t="s">
        <v>1977</v>
      </c>
      <c r="B18" s="257" t="s">
        <v>180</v>
      </c>
      <c r="C18" s="259" t="s">
        <v>181</v>
      </c>
      <c r="D18" s="257" t="s">
        <v>219</v>
      </c>
      <c r="E18" s="257" t="s">
        <v>335</v>
      </c>
      <c r="F18" s="257" t="s">
        <v>336</v>
      </c>
      <c r="G18" s="257" t="s">
        <v>1978</v>
      </c>
      <c r="H18" s="258" t="s">
        <v>338</v>
      </c>
      <c r="I18" s="54"/>
      <c r="J18" s="56"/>
      <c r="K18" s="54" t="s">
        <v>339</v>
      </c>
      <c r="L18" s="54"/>
      <c r="M18" s="54" t="s">
        <v>140</v>
      </c>
      <c r="N18" s="54" t="s">
        <v>225</v>
      </c>
      <c r="O18" s="54" t="s">
        <v>226</v>
      </c>
      <c r="P18" s="288"/>
      <c r="Q18" s="54" t="s">
        <v>227</v>
      </c>
      <c r="R18" s="54" t="s">
        <v>340</v>
      </c>
      <c r="S18" s="257" t="s">
        <v>341</v>
      </c>
      <c r="T18" s="257" t="s">
        <v>1979</v>
      </c>
      <c r="U18" s="257" t="s">
        <v>3369</v>
      </c>
      <c r="V18" s="257" t="s">
        <v>3362</v>
      </c>
      <c r="W18" s="289"/>
      <c r="Y18" s="289"/>
      <c r="AA18" s="130">
        <f>IF(OR(J18="Fail",ISBLANK(J18)),INDEX('Issue Code Table'!C:C,MATCH(N:N,'Issue Code Table'!A:A,0)),IF(M18="Critical",6,IF(M18="Significant",5,IF(M18="Moderate",3,2))))</f>
        <v>5</v>
      </c>
    </row>
    <row r="19" spans="1:27" ht="153" x14ac:dyDescent="0.25">
      <c r="A19" s="257" t="s">
        <v>1980</v>
      </c>
      <c r="B19" s="258" t="s">
        <v>180</v>
      </c>
      <c r="C19" s="259" t="s">
        <v>181</v>
      </c>
      <c r="D19" s="257" t="s">
        <v>219</v>
      </c>
      <c r="E19" s="257" t="s">
        <v>344</v>
      </c>
      <c r="F19" s="257" t="s">
        <v>345</v>
      </c>
      <c r="G19" s="257" t="s">
        <v>346</v>
      </c>
      <c r="H19" s="258" t="s">
        <v>347</v>
      </c>
      <c r="I19" s="54"/>
      <c r="J19" s="56"/>
      <c r="K19" s="54" t="s">
        <v>348</v>
      </c>
      <c r="L19" s="54"/>
      <c r="M19" s="249" t="s">
        <v>140</v>
      </c>
      <c r="N19" s="250" t="s">
        <v>225</v>
      </c>
      <c r="O19" s="54" t="s">
        <v>226</v>
      </c>
      <c r="P19" s="288"/>
      <c r="Q19" s="54" t="s">
        <v>349</v>
      </c>
      <c r="R19" s="54" t="s">
        <v>350</v>
      </c>
      <c r="S19" s="257" t="s">
        <v>351</v>
      </c>
      <c r="T19" s="257" t="s">
        <v>1981</v>
      </c>
      <c r="U19" s="257" t="s">
        <v>3370</v>
      </c>
      <c r="V19" s="257" t="s">
        <v>3371</v>
      </c>
      <c r="W19" s="289"/>
      <c r="Y19" s="289"/>
      <c r="AA19" s="130">
        <f>IF(OR(J19="Fail",ISBLANK(J19)),INDEX('Issue Code Table'!C:C,MATCH(N:N,'Issue Code Table'!A:A,0)),IF(M19="Critical",6,IF(M19="Significant",5,IF(M19="Moderate",3,2))))</f>
        <v>5</v>
      </c>
    </row>
    <row r="20" spans="1:27" ht="153" x14ac:dyDescent="0.25">
      <c r="A20" s="257" t="s">
        <v>1982</v>
      </c>
      <c r="B20" s="258" t="s">
        <v>180</v>
      </c>
      <c r="C20" s="259" t="s">
        <v>181</v>
      </c>
      <c r="D20" s="257" t="s">
        <v>219</v>
      </c>
      <c r="E20" s="257" t="s">
        <v>354</v>
      </c>
      <c r="F20" s="257" t="s">
        <v>355</v>
      </c>
      <c r="G20" s="257" t="s">
        <v>356</v>
      </c>
      <c r="H20" s="258" t="s">
        <v>357</v>
      </c>
      <c r="I20" s="54"/>
      <c r="J20" s="56"/>
      <c r="K20" s="54" t="s">
        <v>358</v>
      </c>
      <c r="L20" s="54"/>
      <c r="M20" s="249" t="s">
        <v>140</v>
      </c>
      <c r="N20" s="250" t="s">
        <v>225</v>
      </c>
      <c r="O20" s="54" t="s">
        <v>226</v>
      </c>
      <c r="P20" s="288"/>
      <c r="Q20" s="54" t="s">
        <v>349</v>
      </c>
      <c r="R20" s="54" t="s">
        <v>359</v>
      </c>
      <c r="S20" s="257" t="s">
        <v>360</v>
      </c>
      <c r="T20" s="257" t="s">
        <v>1983</v>
      </c>
      <c r="U20" s="257" t="s">
        <v>3372</v>
      </c>
      <c r="V20" s="257" t="s">
        <v>3363</v>
      </c>
      <c r="W20" s="289"/>
      <c r="Y20" s="289"/>
      <c r="AA20" s="130">
        <f>IF(OR(J20="Fail",ISBLANK(J20)),INDEX('Issue Code Table'!C:C,MATCH(N:N,'Issue Code Table'!A:A,0)),IF(M20="Critical",6,IF(M20="Significant",5,IF(M20="Moderate",3,2))))</f>
        <v>5</v>
      </c>
    </row>
    <row r="21" spans="1:27" ht="127.5" x14ac:dyDescent="0.25">
      <c r="A21" s="257" t="s">
        <v>1984</v>
      </c>
      <c r="B21" s="258" t="s">
        <v>180</v>
      </c>
      <c r="C21" s="259" t="s">
        <v>181</v>
      </c>
      <c r="D21" s="257" t="s">
        <v>219</v>
      </c>
      <c r="E21" s="257" t="s">
        <v>363</v>
      </c>
      <c r="F21" s="257" t="s">
        <v>364</v>
      </c>
      <c r="G21" s="257" t="s">
        <v>365</v>
      </c>
      <c r="H21" s="258" t="s">
        <v>366</v>
      </c>
      <c r="I21" s="54"/>
      <c r="J21" s="56"/>
      <c r="K21" s="54" t="s">
        <v>367</v>
      </c>
      <c r="L21" s="54"/>
      <c r="M21" s="249" t="s">
        <v>140</v>
      </c>
      <c r="N21" s="250" t="s">
        <v>225</v>
      </c>
      <c r="O21" s="54" t="s">
        <v>226</v>
      </c>
      <c r="P21" s="288"/>
      <c r="Q21" s="54" t="s">
        <v>349</v>
      </c>
      <c r="R21" s="54" t="s">
        <v>368</v>
      </c>
      <c r="S21" s="257" t="s">
        <v>360</v>
      </c>
      <c r="T21" s="257" t="s">
        <v>1985</v>
      </c>
      <c r="U21" s="295" t="s">
        <v>3364</v>
      </c>
      <c r="V21" s="295" t="s">
        <v>3365</v>
      </c>
      <c r="W21" s="289"/>
      <c r="Y21" s="289"/>
      <c r="AA21" s="130">
        <f>IF(OR(J21="Fail",ISBLANK(J21)),INDEX('Issue Code Table'!C:C,MATCH(N:N,'Issue Code Table'!A:A,0)),IF(M21="Critical",6,IF(M21="Significant",5,IF(M21="Moderate",3,2))))</f>
        <v>5</v>
      </c>
    </row>
    <row r="22" spans="1:27" ht="127.5" x14ac:dyDescent="0.25">
      <c r="A22" s="257" t="s">
        <v>1986</v>
      </c>
      <c r="B22" s="258" t="s">
        <v>180</v>
      </c>
      <c r="C22" s="259" t="s">
        <v>181</v>
      </c>
      <c r="D22" s="257" t="s">
        <v>219</v>
      </c>
      <c r="E22" s="257" t="s">
        <v>371</v>
      </c>
      <c r="F22" s="257" t="s">
        <v>3615</v>
      </c>
      <c r="G22" s="257" t="s">
        <v>372</v>
      </c>
      <c r="H22" s="258" t="s">
        <v>373</v>
      </c>
      <c r="I22" s="54"/>
      <c r="J22" s="56"/>
      <c r="K22" s="54" t="s">
        <v>374</v>
      </c>
      <c r="L22" s="54"/>
      <c r="M22" s="249" t="s">
        <v>140</v>
      </c>
      <c r="N22" s="250" t="s">
        <v>225</v>
      </c>
      <c r="O22" s="54" t="s">
        <v>226</v>
      </c>
      <c r="P22" s="288"/>
      <c r="Q22" s="54" t="s">
        <v>349</v>
      </c>
      <c r="R22" s="54" t="s">
        <v>375</v>
      </c>
      <c r="S22" s="257" t="s">
        <v>360</v>
      </c>
      <c r="T22" s="257" t="s">
        <v>3683</v>
      </c>
      <c r="U22" s="295" t="s">
        <v>3617</v>
      </c>
      <c r="V22" s="295" t="s">
        <v>3366</v>
      </c>
      <c r="W22" s="289"/>
      <c r="Y22" s="289"/>
      <c r="AA22" s="130">
        <f>IF(OR(J22="Fail",ISBLANK(J22)),INDEX('Issue Code Table'!C:C,MATCH(N:N,'Issue Code Table'!A:A,0)),IF(M22="Critical",6,IF(M22="Significant",5,IF(M22="Moderate",3,2))))</f>
        <v>5</v>
      </c>
    </row>
    <row r="23" spans="1:27" ht="127.5" x14ac:dyDescent="0.25">
      <c r="A23" s="257" t="s">
        <v>1987</v>
      </c>
      <c r="B23" s="258" t="s">
        <v>180</v>
      </c>
      <c r="C23" s="259" t="s">
        <v>181</v>
      </c>
      <c r="D23" s="257" t="s">
        <v>219</v>
      </c>
      <c r="E23" s="257" t="s">
        <v>377</v>
      </c>
      <c r="F23" s="257" t="s">
        <v>3618</v>
      </c>
      <c r="G23" s="257" t="s">
        <v>378</v>
      </c>
      <c r="H23" s="258" t="s">
        <v>379</v>
      </c>
      <c r="I23" s="54"/>
      <c r="J23" s="56"/>
      <c r="K23" s="54" t="s">
        <v>380</v>
      </c>
      <c r="L23" s="54"/>
      <c r="M23" s="249" t="s">
        <v>140</v>
      </c>
      <c r="N23" s="250" t="s">
        <v>225</v>
      </c>
      <c r="O23" s="54" t="s">
        <v>226</v>
      </c>
      <c r="P23" s="288"/>
      <c r="Q23" s="54" t="s">
        <v>349</v>
      </c>
      <c r="R23" s="54" t="s">
        <v>381</v>
      </c>
      <c r="S23" s="257" t="s">
        <v>360</v>
      </c>
      <c r="T23" s="257" t="s">
        <v>1988</v>
      </c>
      <c r="U23" s="295" t="s">
        <v>3367</v>
      </c>
      <c r="V23" s="295" t="s">
        <v>3368</v>
      </c>
      <c r="W23" s="289"/>
      <c r="Y23" s="289"/>
      <c r="AA23" s="130">
        <f>IF(OR(J23="Fail",ISBLANK(J23)),INDEX('Issue Code Table'!C:C,MATCH(N:N,'Issue Code Table'!A:A,0)),IF(M23="Critical",6,IF(M23="Significant",5,IF(M23="Moderate",3,2))))</f>
        <v>5</v>
      </c>
    </row>
    <row r="24" spans="1:27" ht="127.5" x14ac:dyDescent="0.25">
      <c r="A24" s="257" t="s">
        <v>1989</v>
      </c>
      <c r="B24" s="258" t="s">
        <v>180</v>
      </c>
      <c r="C24" s="259" t="s">
        <v>181</v>
      </c>
      <c r="D24" s="257" t="s">
        <v>219</v>
      </c>
      <c r="E24" s="257" t="s">
        <v>384</v>
      </c>
      <c r="F24" s="257" t="s">
        <v>385</v>
      </c>
      <c r="G24" s="257" t="s">
        <v>386</v>
      </c>
      <c r="H24" s="258" t="s">
        <v>387</v>
      </c>
      <c r="I24" s="54"/>
      <c r="J24" s="56"/>
      <c r="K24" s="54" t="s">
        <v>388</v>
      </c>
      <c r="L24" s="54"/>
      <c r="M24" s="249" t="s">
        <v>140</v>
      </c>
      <c r="N24" s="250" t="s">
        <v>225</v>
      </c>
      <c r="O24" s="54" t="s">
        <v>226</v>
      </c>
      <c r="P24" s="288"/>
      <c r="Q24" s="54" t="s">
        <v>349</v>
      </c>
      <c r="R24" s="54" t="s">
        <v>389</v>
      </c>
      <c r="S24" s="257" t="s">
        <v>360</v>
      </c>
      <c r="T24" s="257" t="s">
        <v>1990</v>
      </c>
      <c r="U24" s="295" t="s">
        <v>3374</v>
      </c>
      <c r="V24" s="295" t="s">
        <v>3375</v>
      </c>
      <c r="W24" s="289"/>
      <c r="Y24" s="289"/>
      <c r="AA24" s="130">
        <f>IF(OR(J24="Fail",ISBLANK(J24)),INDEX('Issue Code Table'!C:C,MATCH(N:N,'Issue Code Table'!A:A,0)),IF(M24="Critical",6,IF(M24="Significant",5,IF(M24="Moderate",3,2))))</f>
        <v>5</v>
      </c>
    </row>
    <row r="25" spans="1:27" ht="127.5" x14ac:dyDescent="0.25">
      <c r="A25" s="257" t="s">
        <v>1991</v>
      </c>
      <c r="B25" s="258" t="s">
        <v>180</v>
      </c>
      <c r="C25" s="259" t="s">
        <v>181</v>
      </c>
      <c r="D25" s="257" t="s">
        <v>219</v>
      </c>
      <c r="E25" s="257" t="s">
        <v>392</v>
      </c>
      <c r="F25" s="257" t="s">
        <v>393</v>
      </c>
      <c r="G25" s="257" t="s">
        <v>394</v>
      </c>
      <c r="H25" s="258" t="s">
        <v>395</v>
      </c>
      <c r="I25" s="54"/>
      <c r="J25" s="56"/>
      <c r="K25" s="54" t="s">
        <v>396</v>
      </c>
      <c r="L25" s="54"/>
      <c r="M25" s="249" t="s">
        <v>140</v>
      </c>
      <c r="N25" s="250" t="s">
        <v>225</v>
      </c>
      <c r="O25" s="54" t="s">
        <v>226</v>
      </c>
      <c r="P25" s="288"/>
      <c r="Q25" s="54" t="s">
        <v>349</v>
      </c>
      <c r="R25" s="54" t="s">
        <v>397</v>
      </c>
      <c r="S25" s="257" t="s">
        <v>360</v>
      </c>
      <c r="T25" s="257" t="s">
        <v>1992</v>
      </c>
      <c r="U25" s="295" t="s">
        <v>3376</v>
      </c>
      <c r="V25" s="295" t="s">
        <v>3373</v>
      </c>
      <c r="W25" s="289"/>
      <c r="Y25" s="289"/>
      <c r="AA25" s="130">
        <f>IF(OR(J25="Fail",ISBLANK(J25)),INDEX('Issue Code Table'!C:C,MATCH(N:N,'Issue Code Table'!A:A,0)),IF(M25="Critical",6,IF(M25="Significant",5,IF(M25="Moderate",3,2))))</f>
        <v>5</v>
      </c>
    </row>
    <row r="26" spans="1:27" ht="76.5" x14ac:dyDescent="0.25">
      <c r="A26" s="257" t="s">
        <v>1993</v>
      </c>
      <c r="B26" s="258" t="s">
        <v>180</v>
      </c>
      <c r="C26" s="259" t="s">
        <v>181</v>
      </c>
      <c r="D26" s="257" t="s">
        <v>219</v>
      </c>
      <c r="E26" s="257" t="s">
        <v>400</v>
      </c>
      <c r="F26" s="257" t="s">
        <v>401</v>
      </c>
      <c r="G26" s="257" t="s">
        <v>402</v>
      </c>
      <c r="H26" s="258" t="s">
        <v>403</v>
      </c>
      <c r="I26" s="54"/>
      <c r="J26" s="56"/>
      <c r="K26" s="201" t="s">
        <v>404</v>
      </c>
      <c r="L26" s="54"/>
      <c r="M26" s="252" t="s">
        <v>140</v>
      </c>
      <c r="N26" s="251" t="s">
        <v>405</v>
      </c>
      <c r="O26" s="54" t="s">
        <v>406</v>
      </c>
      <c r="P26" s="288"/>
      <c r="Q26" s="54" t="s">
        <v>407</v>
      </c>
      <c r="R26" s="54" t="s">
        <v>408</v>
      </c>
      <c r="S26" s="257" t="s">
        <v>409</v>
      </c>
      <c r="T26" s="257" t="s">
        <v>410</v>
      </c>
      <c r="U26" s="295" t="s">
        <v>3377</v>
      </c>
      <c r="V26" s="295" t="s">
        <v>3378</v>
      </c>
      <c r="W26" s="289"/>
      <c r="Y26" s="289"/>
      <c r="AA26" s="130">
        <f>IF(OR(J26="Fail",ISBLANK(J26)),INDEX('Issue Code Table'!C:C,MATCH(N:N,'Issue Code Table'!A:A,0)),IF(M26="Critical",6,IF(M26="Significant",5,IF(M26="Moderate",3,2))))</f>
        <v>5</v>
      </c>
    </row>
    <row r="27" spans="1:27" ht="89.25" x14ac:dyDescent="0.25">
      <c r="A27" s="257" t="s">
        <v>1994</v>
      </c>
      <c r="B27" s="257" t="s">
        <v>412</v>
      </c>
      <c r="C27" s="260" t="s">
        <v>413</v>
      </c>
      <c r="D27" s="257" t="s">
        <v>206</v>
      </c>
      <c r="E27" s="257" t="s">
        <v>414</v>
      </c>
      <c r="F27" s="257" t="s">
        <v>415</v>
      </c>
      <c r="G27" s="257" t="s">
        <v>416</v>
      </c>
      <c r="H27" s="258" t="s">
        <v>417</v>
      </c>
      <c r="I27" s="245"/>
      <c r="J27" s="56"/>
      <c r="K27" s="54" t="s">
        <v>418</v>
      </c>
      <c r="L27" s="54"/>
      <c r="M27" s="252" t="s">
        <v>140</v>
      </c>
      <c r="N27" s="251" t="s">
        <v>419</v>
      </c>
      <c r="O27" s="54" t="s">
        <v>420</v>
      </c>
      <c r="P27" s="288"/>
      <c r="Q27" s="54" t="s">
        <v>407</v>
      </c>
      <c r="R27" s="54" t="s">
        <v>421</v>
      </c>
      <c r="S27" s="257" t="s">
        <v>422</v>
      </c>
      <c r="T27" s="257" t="s">
        <v>423</v>
      </c>
      <c r="U27" s="295" t="s">
        <v>3379</v>
      </c>
      <c r="V27" s="295" t="s">
        <v>3380</v>
      </c>
      <c r="W27" s="289"/>
      <c r="Y27" s="289"/>
      <c r="AA27" s="130">
        <f>IF(OR(J27="Fail",ISBLANK(J27)),INDEX('Issue Code Table'!C:C,MATCH(N:N,'Issue Code Table'!A:A,0)),IF(M27="Critical",6,IF(M27="Significant",5,IF(M27="Moderate",3,2))))</f>
        <v>4</v>
      </c>
    </row>
    <row r="28" spans="1:27" ht="204" x14ac:dyDescent="0.25">
      <c r="A28" s="257" t="s">
        <v>1995</v>
      </c>
      <c r="B28" s="258" t="s">
        <v>180</v>
      </c>
      <c r="C28" s="259" t="s">
        <v>250</v>
      </c>
      <c r="D28" s="257" t="s">
        <v>219</v>
      </c>
      <c r="E28" s="257" t="s">
        <v>425</v>
      </c>
      <c r="F28" s="257" t="s">
        <v>426</v>
      </c>
      <c r="G28" s="257" t="s">
        <v>427</v>
      </c>
      <c r="H28" s="258" t="s">
        <v>428</v>
      </c>
      <c r="I28" s="54"/>
      <c r="J28" s="56"/>
      <c r="K28" s="54" t="s">
        <v>429</v>
      </c>
      <c r="L28" s="54"/>
      <c r="M28" s="249" t="s">
        <v>140</v>
      </c>
      <c r="N28" s="250" t="s">
        <v>430</v>
      </c>
      <c r="O28" s="54" t="s">
        <v>431</v>
      </c>
      <c r="P28" s="288"/>
      <c r="Q28" s="54" t="s">
        <v>432</v>
      </c>
      <c r="R28" s="54" t="s">
        <v>433</v>
      </c>
      <c r="S28" s="257" t="s">
        <v>434</v>
      </c>
      <c r="T28" s="257" t="s">
        <v>1996</v>
      </c>
      <c r="U28" s="267" t="s">
        <v>3381</v>
      </c>
      <c r="V28" s="295" t="s">
        <v>3619</v>
      </c>
      <c r="W28" s="289"/>
      <c r="Y28" s="289"/>
      <c r="AA28" s="130">
        <f>IF(OR(J28="Fail",ISBLANK(J28)),INDEX('Issue Code Table'!C:C,MATCH(N:N,'Issue Code Table'!A:A,0)),IF(M28="Critical",6,IF(M28="Significant",5,IF(M28="Moderate",3,2))))</f>
        <v>5</v>
      </c>
    </row>
    <row r="29" spans="1:27" ht="114.75" x14ac:dyDescent="0.25">
      <c r="A29" s="257" t="s">
        <v>1997</v>
      </c>
      <c r="B29" s="257" t="s">
        <v>412</v>
      </c>
      <c r="C29" s="260" t="s">
        <v>413</v>
      </c>
      <c r="D29" s="257" t="s">
        <v>219</v>
      </c>
      <c r="E29" s="257" t="s">
        <v>437</v>
      </c>
      <c r="F29" s="257" t="s">
        <v>438</v>
      </c>
      <c r="G29" s="257" t="s">
        <v>439</v>
      </c>
      <c r="H29" s="258" t="s">
        <v>3620</v>
      </c>
      <c r="I29" s="54"/>
      <c r="J29" s="56"/>
      <c r="K29" s="54" t="s">
        <v>440</v>
      </c>
      <c r="L29" s="54"/>
      <c r="M29" s="249" t="s">
        <v>140</v>
      </c>
      <c r="N29" s="250" t="s">
        <v>430</v>
      </c>
      <c r="O29" s="54" t="s">
        <v>431</v>
      </c>
      <c r="P29" s="288"/>
      <c r="Q29" s="54" t="s">
        <v>432</v>
      </c>
      <c r="R29" s="54" t="s">
        <v>441</v>
      </c>
      <c r="S29" s="257" t="s">
        <v>442</v>
      </c>
      <c r="T29" s="257" t="s">
        <v>443</v>
      </c>
      <c r="U29" s="295" t="s">
        <v>3382</v>
      </c>
      <c r="V29" s="295" t="s">
        <v>3383</v>
      </c>
      <c r="W29" s="289"/>
      <c r="Y29" s="289"/>
      <c r="AA29" s="130">
        <f>IF(OR(J29="Fail",ISBLANK(J29)),INDEX('Issue Code Table'!C:C,MATCH(N:N,'Issue Code Table'!A:A,0)),IF(M29="Critical",6,IF(M29="Significant",5,IF(M29="Moderate",3,2))))</f>
        <v>5</v>
      </c>
    </row>
    <row r="30" spans="1:27" ht="114.75" x14ac:dyDescent="0.25">
      <c r="A30" s="257" t="s">
        <v>1998</v>
      </c>
      <c r="B30" s="258" t="s">
        <v>445</v>
      </c>
      <c r="C30" s="74" t="s">
        <v>446</v>
      </c>
      <c r="D30" s="257" t="s">
        <v>219</v>
      </c>
      <c r="E30" s="257" t="s">
        <v>447</v>
      </c>
      <c r="F30" s="257" t="s">
        <v>1999</v>
      </c>
      <c r="G30" s="257" t="s">
        <v>2000</v>
      </c>
      <c r="H30" s="258" t="s">
        <v>327</v>
      </c>
      <c r="I30" s="54"/>
      <c r="J30" s="56"/>
      <c r="K30" s="72" t="s">
        <v>450</v>
      </c>
      <c r="L30" s="54" t="s">
        <v>451</v>
      </c>
      <c r="M30" s="54" t="s">
        <v>140</v>
      </c>
      <c r="N30" s="54" t="s">
        <v>452</v>
      </c>
      <c r="O30" s="54" t="s">
        <v>453</v>
      </c>
      <c r="P30" s="288"/>
      <c r="Q30" s="54" t="s">
        <v>454</v>
      </c>
      <c r="R30" s="54" t="s">
        <v>455</v>
      </c>
      <c r="S30" s="257" t="s">
        <v>456</v>
      </c>
      <c r="T30" s="257" t="s">
        <v>2001</v>
      </c>
      <c r="U30" s="295" t="s">
        <v>3385</v>
      </c>
      <c r="V30" s="295" t="s">
        <v>3384</v>
      </c>
      <c r="W30" s="289"/>
      <c r="Y30" s="289"/>
      <c r="AA30" s="130">
        <f>IF(OR(J30="Fail",ISBLANK(J30)),INDEX('Issue Code Table'!C:C,MATCH(N:N,'Issue Code Table'!A:A,0)),IF(M30="Critical",6,IF(M30="Significant",5,IF(M30="Moderate",3,2))))</f>
        <v>7</v>
      </c>
    </row>
    <row r="31" spans="1:27" ht="165.75" x14ac:dyDescent="0.25">
      <c r="A31" s="257" t="s">
        <v>2002</v>
      </c>
      <c r="B31" s="258" t="s">
        <v>459</v>
      </c>
      <c r="C31" s="259" t="s">
        <v>460</v>
      </c>
      <c r="D31" s="257" t="s">
        <v>219</v>
      </c>
      <c r="E31" s="257" t="s">
        <v>461</v>
      </c>
      <c r="F31" s="257" t="s">
        <v>462</v>
      </c>
      <c r="G31" s="257" t="s">
        <v>2003</v>
      </c>
      <c r="H31" s="258" t="s">
        <v>464</v>
      </c>
      <c r="I31" s="54"/>
      <c r="J31" s="56"/>
      <c r="K31" s="72" t="s">
        <v>465</v>
      </c>
      <c r="L31" s="54"/>
      <c r="M31" s="54" t="s">
        <v>140</v>
      </c>
      <c r="N31" s="54" t="s">
        <v>452</v>
      </c>
      <c r="O31" s="54" t="s">
        <v>453</v>
      </c>
      <c r="P31" s="288"/>
      <c r="Q31" s="54" t="s">
        <v>454</v>
      </c>
      <c r="R31" s="54" t="s">
        <v>466</v>
      </c>
      <c r="S31" s="257" t="s">
        <v>467</v>
      </c>
      <c r="T31" s="257" t="s">
        <v>2004</v>
      </c>
      <c r="U31" s="295" t="s">
        <v>3621</v>
      </c>
      <c r="V31" s="295" t="s">
        <v>3384</v>
      </c>
      <c r="W31" s="289"/>
      <c r="Y31" s="289"/>
      <c r="AA31" s="130">
        <f>IF(OR(J31="Fail",ISBLANK(J31)),INDEX('Issue Code Table'!C:C,MATCH(N:N,'Issue Code Table'!A:A,0)),IF(M31="Critical",6,IF(M31="Significant",5,IF(M31="Moderate",3,2))))</f>
        <v>7</v>
      </c>
    </row>
    <row r="32" spans="1:27" ht="216.75" x14ac:dyDescent="0.25">
      <c r="A32" s="257" t="s">
        <v>2005</v>
      </c>
      <c r="B32" s="258" t="s">
        <v>459</v>
      </c>
      <c r="C32" s="259" t="s">
        <v>460</v>
      </c>
      <c r="D32" s="257" t="s">
        <v>219</v>
      </c>
      <c r="E32" s="257" t="s">
        <v>470</v>
      </c>
      <c r="F32" s="257" t="s">
        <v>2006</v>
      </c>
      <c r="G32" s="257" t="s">
        <v>2007</v>
      </c>
      <c r="H32" s="258" t="s">
        <v>473</v>
      </c>
      <c r="I32" s="54"/>
      <c r="J32" s="56"/>
      <c r="K32" s="72" t="s">
        <v>474</v>
      </c>
      <c r="L32" s="54"/>
      <c r="M32" s="54" t="s">
        <v>140</v>
      </c>
      <c r="N32" s="54" t="s">
        <v>225</v>
      </c>
      <c r="O32" s="54" t="s">
        <v>226</v>
      </c>
      <c r="P32" s="288"/>
      <c r="Q32" s="54" t="s">
        <v>454</v>
      </c>
      <c r="R32" s="54" t="s">
        <v>475</v>
      </c>
      <c r="S32" s="257" t="s">
        <v>2008</v>
      </c>
      <c r="T32" s="257" t="s">
        <v>2009</v>
      </c>
      <c r="U32" s="295" t="s">
        <v>3386</v>
      </c>
      <c r="V32" s="295" t="s">
        <v>3387</v>
      </c>
      <c r="W32" s="289"/>
      <c r="Y32" s="289"/>
      <c r="AA32" s="130">
        <f>IF(OR(J32="Fail",ISBLANK(J32)),INDEX('Issue Code Table'!C:C,MATCH(N:N,'Issue Code Table'!A:A,0)),IF(M32="Critical",6,IF(M32="Significant",5,IF(M32="Moderate",3,2))))</f>
        <v>5</v>
      </c>
    </row>
    <row r="33" spans="1:27" ht="191.25" x14ac:dyDescent="0.25">
      <c r="A33" s="257" t="s">
        <v>2010</v>
      </c>
      <c r="B33" s="258" t="s">
        <v>479</v>
      </c>
      <c r="C33" s="259" t="s">
        <v>480</v>
      </c>
      <c r="D33" s="257" t="s">
        <v>219</v>
      </c>
      <c r="E33" s="257" t="s">
        <v>481</v>
      </c>
      <c r="F33" s="257" t="s">
        <v>482</v>
      </c>
      <c r="G33" s="257" t="s">
        <v>2011</v>
      </c>
      <c r="H33" s="258" t="s">
        <v>484</v>
      </c>
      <c r="I33" s="54"/>
      <c r="J33" s="56"/>
      <c r="K33" s="72" t="s">
        <v>485</v>
      </c>
      <c r="L33" s="54"/>
      <c r="M33" s="54" t="s">
        <v>140</v>
      </c>
      <c r="N33" s="54" t="s">
        <v>225</v>
      </c>
      <c r="O33" s="54" t="s">
        <v>226</v>
      </c>
      <c r="P33" s="288"/>
      <c r="Q33" s="54" t="s">
        <v>486</v>
      </c>
      <c r="R33" s="54" t="s">
        <v>487</v>
      </c>
      <c r="S33" s="257" t="s">
        <v>488</v>
      </c>
      <c r="T33" s="257" t="s">
        <v>2012</v>
      </c>
      <c r="U33" s="295" t="s">
        <v>3388</v>
      </c>
      <c r="V33" s="295" t="s">
        <v>3389</v>
      </c>
      <c r="W33" s="289"/>
      <c r="Y33" s="289"/>
      <c r="AA33" s="130">
        <f>IF(OR(J33="Fail",ISBLANK(J33)),INDEX('Issue Code Table'!C:C,MATCH(N:N,'Issue Code Table'!A:A,0)),IF(M33="Critical",6,IF(M33="Significant",5,IF(M33="Moderate",3,2))))</f>
        <v>5</v>
      </c>
    </row>
    <row r="34" spans="1:27" s="75" customFormat="1" ht="280.5" x14ac:dyDescent="0.25">
      <c r="A34" s="257" t="s">
        <v>2013</v>
      </c>
      <c r="B34" s="258" t="s">
        <v>491</v>
      </c>
      <c r="C34" s="259" t="s">
        <v>492</v>
      </c>
      <c r="D34" s="257" t="s">
        <v>219</v>
      </c>
      <c r="E34" s="257" t="s">
        <v>493</v>
      </c>
      <c r="F34" s="257" t="s">
        <v>494</v>
      </c>
      <c r="G34" s="257" t="s">
        <v>495</v>
      </c>
      <c r="H34" s="258" t="s">
        <v>496</v>
      </c>
      <c r="I34" s="54"/>
      <c r="J34" s="56"/>
      <c r="K34" s="245" t="s">
        <v>497</v>
      </c>
      <c r="L34" s="54" t="s">
        <v>498</v>
      </c>
      <c r="M34" s="54" t="s">
        <v>151</v>
      </c>
      <c r="N34" s="54" t="s">
        <v>499</v>
      </c>
      <c r="O34" s="54" t="s">
        <v>500</v>
      </c>
      <c r="P34" s="288"/>
      <c r="Q34" s="245" t="s">
        <v>486</v>
      </c>
      <c r="R34" s="245" t="s">
        <v>501</v>
      </c>
      <c r="S34" s="257" t="s">
        <v>502</v>
      </c>
      <c r="T34" s="257" t="s">
        <v>503</v>
      </c>
      <c r="U34" s="295" t="s">
        <v>3390</v>
      </c>
      <c r="V34" s="295" t="s">
        <v>3391</v>
      </c>
      <c r="W34" s="290"/>
      <c r="X34" s="290"/>
      <c r="Y34" s="290"/>
      <c r="Z34" s="290"/>
      <c r="AA34" s="130">
        <f>IF(OR(J34="Fail",ISBLANK(J34)),INDEX('Issue Code Table'!C:C,MATCH(N:N,'Issue Code Table'!A:A,0)),IF(M34="Critical",6,IF(M34="Significant",5,IF(M34="Moderate",3,2))))</f>
        <v>5</v>
      </c>
    </row>
    <row r="35" spans="1:27" s="75" customFormat="1" ht="127.5" x14ac:dyDescent="0.25">
      <c r="A35" s="257" t="s">
        <v>2014</v>
      </c>
      <c r="B35" s="258" t="s">
        <v>491</v>
      </c>
      <c r="C35" s="259" t="s">
        <v>492</v>
      </c>
      <c r="D35" s="257" t="s">
        <v>219</v>
      </c>
      <c r="E35" s="257" t="s">
        <v>505</v>
      </c>
      <c r="F35" s="257" t="s">
        <v>506</v>
      </c>
      <c r="G35" s="257" t="s">
        <v>507</v>
      </c>
      <c r="H35" s="258" t="s">
        <v>508</v>
      </c>
      <c r="I35" s="54"/>
      <c r="J35" s="56"/>
      <c r="K35" s="72" t="s">
        <v>509</v>
      </c>
      <c r="L35" s="54"/>
      <c r="M35" s="54" t="s">
        <v>151</v>
      </c>
      <c r="N35" s="54" t="s">
        <v>499</v>
      </c>
      <c r="O35" s="54" t="s">
        <v>500</v>
      </c>
      <c r="P35" s="288"/>
      <c r="Q35" s="245" t="s">
        <v>486</v>
      </c>
      <c r="R35" s="245" t="s">
        <v>510</v>
      </c>
      <c r="S35" s="257" t="s">
        <v>511</v>
      </c>
      <c r="T35" s="257" t="s">
        <v>512</v>
      </c>
      <c r="U35" s="257" t="s">
        <v>3392</v>
      </c>
      <c r="V35" s="257"/>
      <c r="W35" s="290"/>
      <c r="X35" s="290"/>
      <c r="Y35" s="290"/>
      <c r="Z35" s="290"/>
      <c r="AA35" s="130">
        <f>IF(OR(J35="Fail",ISBLANK(J35)),INDEX('Issue Code Table'!C:C,MATCH(N:N,'Issue Code Table'!A:A,0)),IF(M35="Critical",6,IF(M35="Significant",5,IF(M35="Moderate",3,2))))</f>
        <v>5</v>
      </c>
    </row>
    <row r="36" spans="1:27" ht="102" x14ac:dyDescent="0.25">
      <c r="A36" s="257" t="s">
        <v>2015</v>
      </c>
      <c r="B36" s="257" t="s">
        <v>180</v>
      </c>
      <c r="C36" s="259" t="s">
        <v>181</v>
      </c>
      <c r="D36" s="257" t="s">
        <v>219</v>
      </c>
      <c r="E36" s="257" t="s">
        <v>2016</v>
      </c>
      <c r="F36" s="257" t="s">
        <v>514</v>
      </c>
      <c r="G36" s="257" t="s">
        <v>515</v>
      </c>
      <c r="H36" s="257" t="s">
        <v>516</v>
      </c>
      <c r="I36" s="54"/>
      <c r="J36" s="56"/>
      <c r="K36" s="54" t="s">
        <v>517</v>
      </c>
      <c r="L36" s="54"/>
      <c r="M36" s="54" t="s">
        <v>140</v>
      </c>
      <c r="N36" s="54" t="s">
        <v>225</v>
      </c>
      <c r="O36" s="54" t="s">
        <v>226</v>
      </c>
      <c r="P36" s="288"/>
      <c r="Q36" s="54" t="s">
        <v>486</v>
      </c>
      <c r="R36" s="54" t="s">
        <v>518</v>
      </c>
      <c r="S36" s="257" t="s">
        <v>519</v>
      </c>
      <c r="T36" s="257" t="s">
        <v>2017</v>
      </c>
      <c r="U36" s="295" t="s">
        <v>3394</v>
      </c>
      <c r="V36" s="295" t="s">
        <v>3395</v>
      </c>
      <c r="W36" s="289"/>
      <c r="Y36" s="289"/>
      <c r="AA36" s="130">
        <f>IF(OR(J36="Fail",ISBLANK(J36)),INDEX('Issue Code Table'!C:C,MATCH(N:N,'Issue Code Table'!A:A,0)),IF(M36="Critical",6,IF(M36="Significant",5,IF(M36="Moderate",3,2))))</f>
        <v>5</v>
      </c>
    </row>
    <row r="37" spans="1:27" ht="267.75" x14ac:dyDescent="0.25">
      <c r="A37" s="257" t="s">
        <v>2018</v>
      </c>
      <c r="B37" s="258" t="s">
        <v>522</v>
      </c>
      <c r="C37" s="259" t="s">
        <v>523</v>
      </c>
      <c r="D37" s="257" t="s">
        <v>219</v>
      </c>
      <c r="E37" s="257" t="s">
        <v>524</v>
      </c>
      <c r="F37" s="257" t="s">
        <v>525</v>
      </c>
      <c r="G37" s="257" t="s">
        <v>526</v>
      </c>
      <c r="H37" s="258" t="s">
        <v>527</v>
      </c>
      <c r="I37" s="54"/>
      <c r="J37" s="56"/>
      <c r="K37" s="54" t="s">
        <v>528</v>
      </c>
      <c r="L37" s="54"/>
      <c r="M37" s="252" t="s">
        <v>198</v>
      </c>
      <c r="N37" s="251" t="s">
        <v>529</v>
      </c>
      <c r="O37" s="54" t="s">
        <v>530</v>
      </c>
      <c r="P37" s="288"/>
      <c r="Q37" s="54" t="s">
        <v>531</v>
      </c>
      <c r="R37" s="54" t="s">
        <v>532</v>
      </c>
      <c r="S37" s="257" t="s">
        <v>533</v>
      </c>
      <c r="T37" s="257" t="s">
        <v>534</v>
      </c>
      <c r="U37" s="257" t="s">
        <v>3396</v>
      </c>
      <c r="V37" s="257"/>
      <c r="W37" s="289"/>
      <c r="Y37" s="289"/>
      <c r="AA37" s="130" t="e">
        <f>IF(OR(J37="Fail",ISBLANK(J37)),INDEX('Issue Code Table'!C:C,MATCH(N:N,'Issue Code Table'!A:A,0)),IF(M37="Critical",6,IF(M37="Significant",5,IF(M37="Moderate",3,2))))</f>
        <v>#N/A</v>
      </c>
    </row>
    <row r="38" spans="1:27" ht="242.25" x14ac:dyDescent="0.25">
      <c r="A38" s="257" t="s">
        <v>2019</v>
      </c>
      <c r="B38" s="257" t="s">
        <v>322</v>
      </c>
      <c r="C38" s="260" t="s">
        <v>323</v>
      </c>
      <c r="D38" s="257" t="s">
        <v>219</v>
      </c>
      <c r="E38" s="257" t="s">
        <v>536</v>
      </c>
      <c r="F38" s="257" t="s">
        <v>537</v>
      </c>
      <c r="G38" s="257" t="s">
        <v>538</v>
      </c>
      <c r="H38" s="258" t="s">
        <v>539</v>
      </c>
      <c r="I38" s="54"/>
      <c r="J38" s="56"/>
      <c r="K38" s="55" t="s">
        <v>540</v>
      </c>
      <c r="L38" s="54"/>
      <c r="M38" s="252" t="s">
        <v>151</v>
      </c>
      <c r="N38" s="251" t="s">
        <v>541</v>
      </c>
      <c r="O38" s="54" t="s">
        <v>542</v>
      </c>
      <c r="P38" s="288"/>
      <c r="Q38" s="54" t="s">
        <v>543</v>
      </c>
      <c r="R38" s="54" t="s">
        <v>544</v>
      </c>
      <c r="S38" s="257" t="s">
        <v>545</v>
      </c>
      <c r="T38" s="257" t="s">
        <v>546</v>
      </c>
      <c r="U38" s="257" t="s">
        <v>3397</v>
      </c>
      <c r="V38" s="257"/>
      <c r="W38" s="289"/>
      <c r="Y38" s="289"/>
      <c r="AA38" s="130">
        <f>IF(OR(J38="Fail",ISBLANK(J38)),INDEX('Issue Code Table'!C:C,MATCH(N:N,'Issue Code Table'!A:A,0)),IF(M38="Critical",6,IF(M38="Significant",5,IF(M38="Moderate",3,2))))</f>
        <v>4</v>
      </c>
    </row>
    <row r="39" spans="1:27" ht="242.25" x14ac:dyDescent="0.25">
      <c r="A39" s="257" t="s">
        <v>2020</v>
      </c>
      <c r="B39" s="258" t="s">
        <v>522</v>
      </c>
      <c r="C39" s="259" t="s">
        <v>523</v>
      </c>
      <c r="D39" s="257" t="s">
        <v>219</v>
      </c>
      <c r="E39" s="257" t="s">
        <v>548</v>
      </c>
      <c r="F39" s="257" t="s">
        <v>549</v>
      </c>
      <c r="G39" s="257" t="s">
        <v>2021</v>
      </c>
      <c r="H39" s="258" t="s">
        <v>551</v>
      </c>
      <c r="I39" s="54"/>
      <c r="J39" s="56"/>
      <c r="K39" s="55" t="s">
        <v>540</v>
      </c>
      <c r="L39" s="251"/>
      <c r="M39" s="252" t="s">
        <v>151</v>
      </c>
      <c r="N39" s="251" t="s">
        <v>541</v>
      </c>
      <c r="O39" s="54" t="s">
        <v>552</v>
      </c>
      <c r="P39" s="288"/>
      <c r="Q39" s="54" t="s">
        <v>543</v>
      </c>
      <c r="R39" s="54" t="s">
        <v>553</v>
      </c>
      <c r="S39" s="257" t="s">
        <v>545</v>
      </c>
      <c r="T39" s="257" t="s">
        <v>2022</v>
      </c>
      <c r="U39" s="257" t="s">
        <v>3398</v>
      </c>
      <c r="V39" s="257"/>
      <c r="W39" s="289"/>
      <c r="Y39" s="289"/>
      <c r="AA39" s="130">
        <f>IF(OR(J39="Fail",ISBLANK(J39)),INDEX('Issue Code Table'!C:C,MATCH(N:N,'Issue Code Table'!A:A,0)),IF(M39="Critical",6,IF(M39="Significant",5,IF(M39="Moderate",3,2))))</f>
        <v>4</v>
      </c>
    </row>
    <row r="40" spans="1:27" ht="242.25" x14ac:dyDescent="0.25">
      <c r="A40" s="257" t="s">
        <v>2023</v>
      </c>
      <c r="B40" s="258" t="s">
        <v>522</v>
      </c>
      <c r="C40" s="259" t="s">
        <v>523</v>
      </c>
      <c r="D40" s="257" t="s">
        <v>219</v>
      </c>
      <c r="E40" s="257" t="s">
        <v>556</v>
      </c>
      <c r="F40" s="257" t="s">
        <v>557</v>
      </c>
      <c r="G40" s="257" t="s">
        <v>2024</v>
      </c>
      <c r="H40" s="258" t="s">
        <v>559</v>
      </c>
      <c r="I40" s="54"/>
      <c r="J40" s="56"/>
      <c r="K40" s="55" t="s">
        <v>540</v>
      </c>
      <c r="L40" s="251"/>
      <c r="M40" s="252" t="s">
        <v>151</v>
      </c>
      <c r="N40" s="251" t="s">
        <v>541</v>
      </c>
      <c r="O40" s="54" t="s">
        <v>552</v>
      </c>
      <c r="P40" s="288"/>
      <c r="Q40" s="54" t="s">
        <v>543</v>
      </c>
      <c r="R40" s="54" t="s">
        <v>560</v>
      </c>
      <c r="S40" s="257" t="s">
        <v>545</v>
      </c>
      <c r="T40" s="257" t="s">
        <v>2025</v>
      </c>
      <c r="U40" s="257" t="s">
        <v>3399</v>
      </c>
      <c r="V40" s="257"/>
      <c r="W40" s="289"/>
      <c r="Y40" s="289"/>
      <c r="AA40" s="130">
        <f>IF(OR(J40="Fail",ISBLANK(J40)),INDEX('Issue Code Table'!C:C,MATCH(N:N,'Issue Code Table'!A:A,0)),IF(M40="Critical",6,IF(M40="Significant",5,IF(M40="Moderate",3,2))))</f>
        <v>4</v>
      </c>
    </row>
    <row r="41" spans="1:27" ht="102" x14ac:dyDescent="0.25">
      <c r="A41" s="257" t="s">
        <v>2026</v>
      </c>
      <c r="B41" s="257" t="s">
        <v>322</v>
      </c>
      <c r="C41" s="260" t="s">
        <v>323</v>
      </c>
      <c r="D41" s="257" t="s">
        <v>219</v>
      </c>
      <c r="E41" s="257" t="s">
        <v>563</v>
      </c>
      <c r="F41" s="257" t="s">
        <v>564</v>
      </c>
      <c r="G41" s="257" t="s">
        <v>2027</v>
      </c>
      <c r="H41" s="258" t="s">
        <v>566</v>
      </c>
      <c r="I41" s="54"/>
      <c r="J41" s="56"/>
      <c r="K41" s="54" t="s">
        <v>567</v>
      </c>
      <c r="L41" s="54"/>
      <c r="M41" s="55" t="s">
        <v>140</v>
      </c>
      <c r="N41" s="55" t="s">
        <v>329</v>
      </c>
      <c r="O41" s="54" t="s">
        <v>330</v>
      </c>
      <c r="P41" s="288"/>
      <c r="Q41" s="54" t="s">
        <v>543</v>
      </c>
      <c r="R41" s="54" t="s">
        <v>568</v>
      </c>
      <c r="S41" s="257" t="s">
        <v>569</v>
      </c>
      <c r="T41" s="257" t="s">
        <v>2028</v>
      </c>
      <c r="U41" s="257" t="s">
        <v>3400</v>
      </c>
      <c r="V41" s="257" t="s">
        <v>3622</v>
      </c>
      <c r="W41" s="289"/>
      <c r="Y41" s="289"/>
      <c r="AA41" s="130">
        <f>IF(OR(J41="Fail",ISBLANK(J41)),INDEX('Issue Code Table'!C:C,MATCH(N:N,'Issue Code Table'!A:A,0)),IF(M41="Critical",6,IF(M41="Significant",5,IF(M41="Moderate",3,2))))</f>
        <v>5</v>
      </c>
    </row>
    <row r="42" spans="1:27" ht="102" x14ac:dyDescent="0.25">
      <c r="A42" s="257" t="s">
        <v>2029</v>
      </c>
      <c r="B42" s="257" t="s">
        <v>322</v>
      </c>
      <c r="C42" s="260" t="s">
        <v>323</v>
      </c>
      <c r="D42" s="257" t="s">
        <v>219</v>
      </c>
      <c r="E42" s="257" t="s">
        <v>572</v>
      </c>
      <c r="F42" s="257" t="s">
        <v>573</v>
      </c>
      <c r="G42" s="257" t="s">
        <v>2030</v>
      </c>
      <c r="H42" s="258" t="s">
        <v>575</v>
      </c>
      <c r="I42" s="54"/>
      <c r="J42" s="56"/>
      <c r="K42" s="54" t="s">
        <v>576</v>
      </c>
      <c r="L42" s="54"/>
      <c r="M42" s="55" t="s">
        <v>140</v>
      </c>
      <c r="N42" s="55" t="s">
        <v>329</v>
      </c>
      <c r="O42" s="54" t="s">
        <v>330</v>
      </c>
      <c r="P42" s="288"/>
      <c r="Q42" s="54" t="s">
        <v>543</v>
      </c>
      <c r="R42" s="54" t="s">
        <v>577</v>
      </c>
      <c r="S42" s="257" t="s">
        <v>578</v>
      </c>
      <c r="T42" s="257" t="s">
        <v>2031</v>
      </c>
      <c r="U42" s="257" t="s">
        <v>3401</v>
      </c>
      <c r="V42" s="257" t="s">
        <v>3622</v>
      </c>
      <c r="W42" s="289"/>
      <c r="Y42" s="289"/>
      <c r="AA42" s="130">
        <f>IF(OR(J42="Fail",ISBLANK(J42)),INDEX('Issue Code Table'!C:C,MATCH(N:N,'Issue Code Table'!A:A,0)),IF(M42="Critical",6,IF(M42="Significant",5,IF(M42="Moderate",3,2))))</f>
        <v>5</v>
      </c>
    </row>
    <row r="43" spans="1:27" ht="102" x14ac:dyDescent="0.25">
      <c r="A43" s="257" t="s">
        <v>2032</v>
      </c>
      <c r="B43" s="257" t="s">
        <v>322</v>
      </c>
      <c r="C43" s="260" t="s">
        <v>323</v>
      </c>
      <c r="D43" s="257" t="s">
        <v>219</v>
      </c>
      <c r="E43" s="257" t="s">
        <v>581</v>
      </c>
      <c r="F43" s="257" t="s">
        <v>582</v>
      </c>
      <c r="G43" s="257" t="s">
        <v>2033</v>
      </c>
      <c r="H43" s="258" t="s">
        <v>584</v>
      </c>
      <c r="I43" s="54"/>
      <c r="J43" s="56"/>
      <c r="K43" s="54" t="s">
        <v>585</v>
      </c>
      <c r="L43" s="54"/>
      <c r="M43" s="55" t="s">
        <v>140</v>
      </c>
      <c r="N43" s="55" t="s">
        <v>329</v>
      </c>
      <c r="O43" s="54" t="s">
        <v>330</v>
      </c>
      <c r="P43" s="288"/>
      <c r="Q43" s="54" t="s">
        <v>543</v>
      </c>
      <c r="R43" s="54" t="s">
        <v>586</v>
      </c>
      <c r="S43" s="257" t="s">
        <v>587</v>
      </c>
      <c r="T43" s="257" t="s">
        <v>2034</v>
      </c>
      <c r="U43" s="257" t="s">
        <v>3402</v>
      </c>
      <c r="V43" s="257" t="s">
        <v>3622</v>
      </c>
      <c r="W43" s="289"/>
      <c r="Y43" s="289"/>
      <c r="AA43" s="130">
        <f>IF(OR(J43="Fail",ISBLANK(J43)),INDEX('Issue Code Table'!C:C,MATCH(N:N,'Issue Code Table'!A:A,0)),IF(M43="Critical",6,IF(M43="Significant",5,IF(M43="Moderate",3,2))))</f>
        <v>5</v>
      </c>
    </row>
    <row r="44" spans="1:27" ht="114.75" x14ac:dyDescent="0.25">
      <c r="A44" s="257" t="s">
        <v>2035</v>
      </c>
      <c r="B44" s="257" t="s">
        <v>180</v>
      </c>
      <c r="C44" s="259" t="s">
        <v>181</v>
      </c>
      <c r="D44" s="257" t="s">
        <v>219</v>
      </c>
      <c r="E44" s="257" t="s">
        <v>590</v>
      </c>
      <c r="F44" s="257" t="s">
        <v>591</v>
      </c>
      <c r="G44" s="257" t="s">
        <v>592</v>
      </c>
      <c r="H44" s="257" t="s">
        <v>593</v>
      </c>
      <c r="I44" s="245"/>
      <c r="J44" s="56"/>
      <c r="K44" s="54" t="s">
        <v>594</v>
      </c>
      <c r="L44" s="245"/>
      <c r="M44" s="54" t="s">
        <v>140</v>
      </c>
      <c r="N44" s="54" t="s">
        <v>225</v>
      </c>
      <c r="O44" s="54" t="s">
        <v>226</v>
      </c>
      <c r="P44" s="288"/>
      <c r="Q44" s="54" t="s">
        <v>595</v>
      </c>
      <c r="R44" s="54" t="s">
        <v>596</v>
      </c>
      <c r="S44" s="257" t="s">
        <v>597</v>
      </c>
      <c r="T44" s="257" t="s">
        <v>2036</v>
      </c>
      <c r="U44" s="257" t="s">
        <v>3590</v>
      </c>
      <c r="V44" s="296" t="s">
        <v>3591</v>
      </c>
      <c r="W44" s="289"/>
      <c r="Y44" s="289"/>
      <c r="AA44" s="130">
        <f>IF(OR(J44="Fail",ISBLANK(J44)),INDEX('Issue Code Table'!C:C,MATCH(N:N,'Issue Code Table'!A:A,0)),IF(M44="Critical",6,IF(M44="Significant",5,IF(M44="Moderate",3,2))))</f>
        <v>5</v>
      </c>
    </row>
    <row r="45" spans="1:27" ht="114.75" x14ac:dyDescent="0.25">
      <c r="A45" s="257" t="s">
        <v>2037</v>
      </c>
      <c r="B45" s="257" t="s">
        <v>180</v>
      </c>
      <c r="C45" s="259" t="s">
        <v>181</v>
      </c>
      <c r="D45" s="257" t="s">
        <v>219</v>
      </c>
      <c r="E45" s="257" t="s">
        <v>600</v>
      </c>
      <c r="F45" s="257" t="s">
        <v>601</v>
      </c>
      <c r="G45" s="257" t="s">
        <v>602</v>
      </c>
      <c r="H45" s="257" t="s">
        <v>603</v>
      </c>
      <c r="I45" s="54"/>
      <c r="J45" s="56"/>
      <c r="K45" s="54" t="s">
        <v>604</v>
      </c>
      <c r="L45" s="54"/>
      <c r="M45" s="54" t="s">
        <v>140</v>
      </c>
      <c r="N45" s="54" t="s">
        <v>225</v>
      </c>
      <c r="O45" s="54" t="s">
        <v>226</v>
      </c>
      <c r="P45" s="288"/>
      <c r="Q45" s="54" t="s">
        <v>595</v>
      </c>
      <c r="R45" s="54" t="s">
        <v>605</v>
      </c>
      <c r="S45" s="257" t="s">
        <v>597</v>
      </c>
      <c r="T45" s="257" t="s">
        <v>2038</v>
      </c>
      <c r="U45" s="257" t="s">
        <v>3592</v>
      </c>
      <c r="V45" s="296" t="s">
        <v>3593</v>
      </c>
      <c r="W45" s="289"/>
      <c r="Y45" s="289"/>
      <c r="AA45" s="130">
        <f>IF(OR(J45="Fail",ISBLANK(J45)),INDEX('Issue Code Table'!C:C,MATCH(N:N,'Issue Code Table'!A:A,0)),IF(M45="Critical",6,IF(M45="Significant",5,IF(M45="Moderate",3,2))))</f>
        <v>5</v>
      </c>
    </row>
    <row r="46" spans="1:27" ht="114.75" x14ac:dyDescent="0.25">
      <c r="A46" s="257" t="s">
        <v>2039</v>
      </c>
      <c r="B46" s="257" t="s">
        <v>180</v>
      </c>
      <c r="C46" s="259" t="s">
        <v>181</v>
      </c>
      <c r="D46" s="257" t="s">
        <v>219</v>
      </c>
      <c r="E46" s="257" t="s">
        <v>608</v>
      </c>
      <c r="F46" s="257" t="s">
        <v>609</v>
      </c>
      <c r="G46" s="257" t="s">
        <v>610</v>
      </c>
      <c r="H46" s="257" t="s">
        <v>611</v>
      </c>
      <c r="I46" s="54"/>
      <c r="J46" s="56"/>
      <c r="K46" s="54" t="s">
        <v>612</v>
      </c>
      <c r="L46" s="54"/>
      <c r="M46" s="54" t="s">
        <v>140</v>
      </c>
      <c r="N46" s="54" t="s">
        <v>225</v>
      </c>
      <c r="O46" s="54" t="s">
        <v>226</v>
      </c>
      <c r="P46" s="288"/>
      <c r="Q46" s="54" t="s">
        <v>595</v>
      </c>
      <c r="R46" s="54" t="s">
        <v>613</v>
      </c>
      <c r="S46" s="257" t="s">
        <v>597</v>
      </c>
      <c r="T46" s="257" t="s">
        <v>614</v>
      </c>
      <c r="U46" s="257" t="s">
        <v>3594</v>
      </c>
      <c r="V46" s="296" t="s">
        <v>3595</v>
      </c>
      <c r="W46" s="289"/>
      <c r="Y46" s="289"/>
      <c r="AA46" s="130">
        <f>IF(OR(J46="Fail",ISBLANK(J46)),INDEX('Issue Code Table'!C:C,MATCH(N:N,'Issue Code Table'!A:A,0)),IF(M46="Critical",6,IF(M46="Significant",5,IF(M46="Moderate",3,2))))</f>
        <v>5</v>
      </c>
    </row>
    <row r="47" spans="1:27" ht="114.75" x14ac:dyDescent="0.25">
      <c r="A47" s="257" t="s">
        <v>2040</v>
      </c>
      <c r="B47" s="258" t="s">
        <v>180</v>
      </c>
      <c r="C47" s="259" t="s">
        <v>181</v>
      </c>
      <c r="D47" s="257" t="s">
        <v>219</v>
      </c>
      <c r="E47" s="257" t="s">
        <v>616</v>
      </c>
      <c r="F47" s="257" t="s">
        <v>617</v>
      </c>
      <c r="G47" s="257" t="s">
        <v>618</v>
      </c>
      <c r="H47" s="257" t="s">
        <v>619</v>
      </c>
      <c r="I47" s="54"/>
      <c r="J47" s="56"/>
      <c r="K47" s="54" t="s">
        <v>620</v>
      </c>
      <c r="L47" s="54"/>
      <c r="M47" s="54" t="s">
        <v>140</v>
      </c>
      <c r="N47" s="54" t="s">
        <v>225</v>
      </c>
      <c r="O47" s="54" t="s">
        <v>226</v>
      </c>
      <c r="P47" s="288"/>
      <c r="Q47" s="54" t="s">
        <v>595</v>
      </c>
      <c r="R47" s="54" t="s">
        <v>621</v>
      </c>
      <c r="S47" s="257" t="s">
        <v>597</v>
      </c>
      <c r="T47" s="257" t="s">
        <v>622</v>
      </c>
      <c r="U47" s="257" t="s">
        <v>3623</v>
      </c>
      <c r="V47" s="296" t="s">
        <v>3596</v>
      </c>
      <c r="W47" s="289"/>
      <c r="Y47" s="289"/>
      <c r="AA47" s="130">
        <f>IF(OR(J47="Fail",ISBLANK(J47)),INDEX('Issue Code Table'!C:C,MATCH(N:N,'Issue Code Table'!A:A,0)),IF(M47="Critical",6,IF(M47="Significant",5,IF(M47="Moderate",3,2))))</f>
        <v>5</v>
      </c>
    </row>
    <row r="48" spans="1:27" ht="102" x14ac:dyDescent="0.25">
      <c r="A48" s="257" t="s">
        <v>2041</v>
      </c>
      <c r="B48" s="257" t="s">
        <v>180</v>
      </c>
      <c r="C48" s="259" t="s">
        <v>181</v>
      </c>
      <c r="D48" s="257" t="s">
        <v>219</v>
      </c>
      <c r="E48" s="257" t="s">
        <v>624</v>
      </c>
      <c r="F48" s="257" t="s">
        <v>625</v>
      </c>
      <c r="G48" s="257" t="s">
        <v>626</v>
      </c>
      <c r="H48" s="257" t="s">
        <v>627</v>
      </c>
      <c r="I48" s="54"/>
      <c r="J48" s="56"/>
      <c r="K48" s="54" t="s">
        <v>628</v>
      </c>
      <c r="L48" s="54"/>
      <c r="M48" s="54" t="s">
        <v>140</v>
      </c>
      <c r="N48" s="54" t="s">
        <v>225</v>
      </c>
      <c r="O48" s="54" t="s">
        <v>226</v>
      </c>
      <c r="P48" s="288"/>
      <c r="Q48" s="54" t="s">
        <v>595</v>
      </c>
      <c r="R48" s="54" t="s">
        <v>629</v>
      </c>
      <c r="S48" s="257" t="s">
        <v>597</v>
      </c>
      <c r="T48" s="257" t="s">
        <v>2042</v>
      </c>
      <c r="U48" s="257" t="s">
        <v>3624</v>
      </c>
      <c r="V48" s="296" t="s">
        <v>3597</v>
      </c>
      <c r="W48" s="289"/>
      <c r="Y48" s="289"/>
      <c r="AA48" s="130">
        <f>IF(OR(J48="Fail",ISBLANK(J48)),INDEX('Issue Code Table'!C:C,MATCH(N:N,'Issue Code Table'!A:A,0)),IF(M48="Critical",6,IF(M48="Significant",5,IF(M48="Moderate",3,2))))</f>
        <v>5</v>
      </c>
    </row>
    <row r="49" spans="1:27" ht="127.5" x14ac:dyDescent="0.25">
      <c r="A49" s="257" t="s">
        <v>2043</v>
      </c>
      <c r="B49" s="258" t="s">
        <v>180</v>
      </c>
      <c r="C49" s="259" t="s">
        <v>181</v>
      </c>
      <c r="D49" s="257" t="s">
        <v>219</v>
      </c>
      <c r="E49" s="257" t="s">
        <v>632</v>
      </c>
      <c r="F49" s="257" t="s">
        <v>633</v>
      </c>
      <c r="G49" s="257" t="s">
        <v>634</v>
      </c>
      <c r="H49" s="257" t="s">
        <v>635</v>
      </c>
      <c r="I49" s="54"/>
      <c r="J49" s="56"/>
      <c r="K49" s="54" t="s">
        <v>636</v>
      </c>
      <c r="L49" s="54"/>
      <c r="M49" s="54" t="s">
        <v>140</v>
      </c>
      <c r="N49" s="54" t="s">
        <v>225</v>
      </c>
      <c r="O49" s="54" t="s">
        <v>226</v>
      </c>
      <c r="P49" s="288"/>
      <c r="Q49" s="54" t="s">
        <v>595</v>
      </c>
      <c r="R49" s="54" t="s">
        <v>637</v>
      </c>
      <c r="S49" s="257" t="s">
        <v>638</v>
      </c>
      <c r="T49" s="257" t="s">
        <v>2044</v>
      </c>
      <c r="U49" s="257" t="s">
        <v>3625</v>
      </c>
      <c r="V49" s="296" t="s">
        <v>3673</v>
      </c>
      <c r="W49" s="289"/>
      <c r="Y49" s="289"/>
      <c r="AA49" s="130">
        <f>IF(OR(J49="Fail",ISBLANK(J49)),INDEX('Issue Code Table'!C:C,MATCH(N:N,'Issue Code Table'!A:A,0)),IF(M49="Critical",6,IF(M49="Significant",5,IF(M49="Moderate",3,2))))</f>
        <v>5</v>
      </c>
    </row>
    <row r="50" spans="1:27" ht="89.25" x14ac:dyDescent="0.25">
      <c r="A50" s="257" t="s">
        <v>2045</v>
      </c>
      <c r="B50" s="257" t="s">
        <v>180</v>
      </c>
      <c r="C50" s="259" t="s">
        <v>181</v>
      </c>
      <c r="D50" s="257" t="s">
        <v>219</v>
      </c>
      <c r="E50" s="257" t="s">
        <v>641</v>
      </c>
      <c r="F50" s="257" t="s">
        <v>642</v>
      </c>
      <c r="G50" s="257" t="s">
        <v>643</v>
      </c>
      <c r="H50" s="257" t="s">
        <v>644</v>
      </c>
      <c r="I50" s="54"/>
      <c r="J50" s="56"/>
      <c r="K50" s="54" t="s">
        <v>645</v>
      </c>
      <c r="L50" s="54"/>
      <c r="M50" s="54" t="s">
        <v>140</v>
      </c>
      <c r="N50" s="54" t="s">
        <v>225</v>
      </c>
      <c r="O50" s="54" t="s">
        <v>226</v>
      </c>
      <c r="P50" s="288"/>
      <c r="Q50" s="54" t="s">
        <v>595</v>
      </c>
      <c r="R50" s="54" t="s">
        <v>646</v>
      </c>
      <c r="S50" s="257" t="s">
        <v>647</v>
      </c>
      <c r="T50" s="257" t="s">
        <v>648</v>
      </c>
      <c r="U50" s="257" t="s">
        <v>3601</v>
      </c>
      <c r="V50" s="296" t="s">
        <v>3674</v>
      </c>
      <c r="W50" s="289"/>
      <c r="Y50" s="289"/>
      <c r="AA50" s="130">
        <f>IF(OR(J50="Fail",ISBLANK(J50)),INDEX('Issue Code Table'!C:C,MATCH(N:N,'Issue Code Table'!A:A,0)),IF(M50="Critical",6,IF(M50="Significant",5,IF(M50="Moderate",3,2))))</f>
        <v>5</v>
      </c>
    </row>
    <row r="51" spans="1:27" ht="89.25" x14ac:dyDescent="0.25">
      <c r="A51" s="257" t="s">
        <v>2046</v>
      </c>
      <c r="B51" s="258" t="s">
        <v>180</v>
      </c>
      <c r="C51" s="259" t="s">
        <v>181</v>
      </c>
      <c r="D51" s="257" t="s">
        <v>219</v>
      </c>
      <c r="E51" s="257" t="s">
        <v>650</v>
      </c>
      <c r="F51" s="257" t="s">
        <v>651</v>
      </c>
      <c r="G51" s="257" t="s">
        <v>652</v>
      </c>
      <c r="H51" s="257" t="s">
        <v>653</v>
      </c>
      <c r="I51" s="54"/>
      <c r="J51" s="56"/>
      <c r="K51" s="54" t="s">
        <v>654</v>
      </c>
      <c r="L51" s="54"/>
      <c r="M51" s="54" t="s">
        <v>140</v>
      </c>
      <c r="N51" s="54" t="s">
        <v>225</v>
      </c>
      <c r="O51" s="54" t="s">
        <v>226</v>
      </c>
      <c r="P51" s="288"/>
      <c r="Q51" s="54" t="s">
        <v>595</v>
      </c>
      <c r="R51" s="54" t="s">
        <v>655</v>
      </c>
      <c r="S51" s="257" t="s">
        <v>656</v>
      </c>
      <c r="T51" s="257" t="s">
        <v>657</v>
      </c>
      <c r="U51" s="257" t="s">
        <v>3602</v>
      </c>
      <c r="V51" s="296" t="s">
        <v>3603</v>
      </c>
      <c r="W51" s="289"/>
      <c r="Y51" s="289"/>
      <c r="AA51" s="130">
        <f>IF(OR(J51="Fail",ISBLANK(J51)),INDEX('Issue Code Table'!C:C,MATCH(N:N,'Issue Code Table'!A:A,0)),IF(M51="Critical",6,IF(M51="Significant",5,IF(M51="Moderate",3,2))))</f>
        <v>5</v>
      </c>
    </row>
    <row r="52" spans="1:27" ht="128.25" x14ac:dyDescent="0.25">
      <c r="A52" s="257" t="s">
        <v>2047</v>
      </c>
      <c r="B52" s="258" t="s">
        <v>180</v>
      </c>
      <c r="C52" s="259" t="s">
        <v>181</v>
      </c>
      <c r="D52" s="257" t="s">
        <v>219</v>
      </c>
      <c r="E52" s="257" t="s">
        <v>3598</v>
      </c>
      <c r="F52" s="257" t="s">
        <v>659</v>
      </c>
      <c r="G52" s="257" t="s">
        <v>660</v>
      </c>
      <c r="H52" s="257" t="s">
        <v>661</v>
      </c>
      <c r="I52" s="54"/>
      <c r="J52" s="56"/>
      <c r="K52" s="54" t="s">
        <v>662</v>
      </c>
      <c r="L52" s="54"/>
      <c r="M52" s="54" t="s">
        <v>140</v>
      </c>
      <c r="N52" s="54" t="s">
        <v>225</v>
      </c>
      <c r="O52" s="54" t="s">
        <v>226</v>
      </c>
      <c r="P52" s="288"/>
      <c r="Q52" s="54" t="s">
        <v>595</v>
      </c>
      <c r="R52" s="54" t="s">
        <v>663</v>
      </c>
      <c r="S52" s="257" t="s">
        <v>664</v>
      </c>
      <c r="T52" s="257" t="s">
        <v>665</v>
      </c>
      <c r="U52" s="257" t="s">
        <v>3599</v>
      </c>
      <c r="V52" s="296" t="s">
        <v>3600</v>
      </c>
      <c r="W52" s="289"/>
      <c r="Y52" s="289"/>
      <c r="AA52" s="130">
        <f>IF(OR(J52="Fail",ISBLANK(J52)),INDEX('Issue Code Table'!C:C,MATCH(N:N,'Issue Code Table'!A:A,0)),IF(M52="Critical",6,IF(M52="Significant",5,IF(M52="Moderate",3,2))))</f>
        <v>5</v>
      </c>
    </row>
    <row r="53" spans="1:27" ht="89.25" x14ac:dyDescent="0.25">
      <c r="A53" s="257" t="s">
        <v>2048</v>
      </c>
      <c r="B53" s="257" t="s">
        <v>180</v>
      </c>
      <c r="C53" s="259" t="s">
        <v>181</v>
      </c>
      <c r="D53" s="257" t="s">
        <v>219</v>
      </c>
      <c r="E53" s="257" t="s">
        <v>667</v>
      </c>
      <c r="F53" s="257" t="s">
        <v>668</v>
      </c>
      <c r="G53" s="257" t="s">
        <v>669</v>
      </c>
      <c r="H53" s="257" t="s">
        <v>670</v>
      </c>
      <c r="I53" s="54"/>
      <c r="J53" s="56"/>
      <c r="K53" s="54" t="s">
        <v>671</v>
      </c>
      <c r="L53" s="54"/>
      <c r="M53" s="54" t="s">
        <v>140</v>
      </c>
      <c r="N53" s="54" t="s">
        <v>225</v>
      </c>
      <c r="O53" s="54" t="s">
        <v>226</v>
      </c>
      <c r="P53" s="288"/>
      <c r="Q53" s="54" t="s">
        <v>595</v>
      </c>
      <c r="R53" s="54" t="s">
        <v>672</v>
      </c>
      <c r="S53" s="257" t="s">
        <v>673</v>
      </c>
      <c r="T53" s="257" t="s">
        <v>2049</v>
      </c>
      <c r="U53" s="257" t="s">
        <v>3684</v>
      </c>
      <c r="V53" s="296" t="s">
        <v>3604</v>
      </c>
      <c r="W53" s="289"/>
      <c r="Y53" s="289"/>
      <c r="AA53" s="130">
        <f>IF(OR(J53="Fail",ISBLANK(J53)),INDEX('Issue Code Table'!C:C,MATCH(N:N,'Issue Code Table'!A:A,0)),IF(M53="Critical",6,IF(M53="Significant",5,IF(M53="Moderate",3,2))))</f>
        <v>5</v>
      </c>
    </row>
    <row r="54" spans="1:27" ht="89.25" x14ac:dyDescent="0.25">
      <c r="A54" s="257" t="s">
        <v>2050</v>
      </c>
      <c r="B54" s="257" t="s">
        <v>180</v>
      </c>
      <c r="C54" s="259" t="s">
        <v>181</v>
      </c>
      <c r="D54" s="257" t="s">
        <v>219</v>
      </c>
      <c r="E54" s="257" t="s">
        <v>676</v>
      </c>
      <c r="F54" s="257" t="s">
        <v>677</v>
      </c>
      <c r="G54" s="257" t="s">
        <v>2051</v>
      </c>
      <c r="H54" s="257" t="s">
        <v>679</v>
      </c>
      <c r="I54" s="54"/>
      <c r="J54" s="56"/>
      <c r="K54" s="54" t="s">
        <v>680</v>
      </c>
      <c r="L54" s="54"/>
      <c r="M54" s="54" t="s">
        <v>140</v>
      </c>
      <c r="N54" s="54" t="s">
        <v>225</v>
      </c>
      <c r="O54" s="54" t="s">
        <v>226</v>
      </c>
      <c r="P54" s="288"/>
      <c r="Q54" s="54" t="s">
        <v>595</v>
      </c>
      <c r="R54" s="54" t="s">
        <v>681</v>
      </c>
      <c r="S54" s="257" t="s">
        <v>682</v>
      </c>
      <c r="T54" s="257" t="s">
        <v>2052</v>
      </c>
      <c r="U54" s="257" t="s">
        <v>3405</v>
      </c>
      <c r="V54" s="257" t="s">
        <v>3406</v>
      </c>
      <c r="W54" s="289"/>
      <c r="Y54" s="289"/>
      <c r="AA54" s="130">
        <f>IF(OR(J54="Fail",ISBLANK(J54)),INDEX('Issue Code Table'!C:C,MATCH(N:N,'Issue Code Table'!A:A,0)),IF(M54="Critical",6,IF(M54="Significant",5,IF(M54="Moderate",3,2))))</f>
        <v>5</v>
      </c>
    </row>
    <row r="55" spans="1:27" ht="89.25" x14ac:dyDescent="0.25">
      <c r="A55" s="257" t="s">
        <v>2053</v>
      </c>
      <c r="B55" s="258" t="s">
        <v>180</v>
      </c>
      <c r="C55" s="259" t="s">
        <v>181</v>
      </c>
      <c r="D55" s="257" t="s">
        <v>219</v>
      </c>
      <c r="E55" s="257" t="s">
        <v>685</v>
      </c>
      <c r="F55" s="257" t="s">
        <v>686</v>
      </c>
      <c r="G55" s="257" t="s">
        <v>687</v>
      </c>
      <c r="H55" s="257" t="s">
        <v>688</v>
      </c>
      <c r="I55" s="54"/>
      <c r="J55" s="56"/>
      <c r="K55" s="54" t="s">
        <v>689</v>
      </c>
      <c r="L55" s="54"/>
      <c r="M55" s="54" t="s">
        <v>140</v>
      </c>
      <c r="N55" s="54" t="s">
        <v>185</v>
      </c>
      <c r="O55" s="54" t="s">
        <v>186</v>
      </c>
      <c r="P55" s="288"/>
      <c r="Q55" s="54" t="s">
        <v>690</v>
      </c>
      <c r="R55" s="54" t="s">
        <v>691</v>
      </c>
      <c r="S55" s="257" t="s">
        <v>692</v>
      </c>
      <c r="T55" s="257" t="s">
        <v>693</v>
      </c>
      <c r="U55" s="257" t="s">
        <v>3403</v>
      </c>
      <c r="V55" s="257" t="s">
        <v>3404</v>
      </c>
      <c r="W55" s="289"/>
      <c r="Y55" s="289"/>
      <c r="AA55" s="130">
        <f>IF(OR(J55="Fail",ISBLANK(J55)),INDEX('Issue Code Table'!C:C,MATCH(N:N,'Issue Code Table'!A:A,0)),IF(M55="Critical",6,IF(M55="Significant",5,IF(M55="Moderate",3,2))))</f>
        <v>5</v>
      </c>
    </row>
    <row r="56" spans="1:27" ht="140.25" x14ac:dyDescent="0.25">
      <c r="A56" s="257" t="s">
        <v>2054</v>
      </c>
      <c r="B56" s="258" t="s">
        <v>180</v>
      </c>
      <c r="C56" s="259" t="s">
        <v>181</v>
      </c>
      <c r="D56" s="257" t="s">
        <v>219</v>
      </c>
      <c r="E56" s="257" t="s">
        <v>695</v>
      </c>
      <c r="F56" s="257" t="s">
        <v>696</v>
      </c>
      <c r="G56" s="257" t="s">
        <v>2055</v>
      </c>
      <c r="H56" s="257" t="s">
        <v>698</v>
      </c>
      <c r="I56" s="54"/>
      <c r="J56" s="56"/>
      <c r="K56" s="54" t="s">
        <v>699</v>
      </c>
      <c r="L56" s="54"/>
      <c r="M56" s="54" t="s">
        <v>140</v>
      </c>
      <c r="N56" s="54" t="s">
        <v>225</v>
      </c>
      <c r="O56" s="54" t="s">
        <v>226</v>
      </c>
      <c r="P56" s="288"/>
      <c r="Q56" s="54" t="s">
        <v>690</v>
      </c>
      <c r="R56" s="54" t="s">
        <v>700</v>
      </c>
      <c r="S56" s="257" t="s">
        <v>701</v>
      </c>
      <c r="T56" s="257" t="s">
        <v>2056</v>
      </c>
      <c r="U56" s="257" t="s">
        <v>3408</v>
      </c>
      <c r="V56" s="257" t="s">
        <v>3409</v>
      </c>
      <c r="W56" s="289"/>
      <c r="Y56" s="289"/>
      <c r="AA56" s="130">
        <f>IF(OR(J56="Fail",ISBLANK(J56)),INDEX('Issue Code Table'!C:C,MATCH(N:N,'Issue Code Table'!A:A,0)),IF(M56="Critical",6,IF(M56="Significant",5,IF(M56="Moderate",3,2))))</f>
        <v>5</v>
      </c>
    </row>
    <row r="57" spans="1:27" ht="89.25" x14ac:dyDescent="0.25">
      <c r="A57" s="257" t="s">
        <v>2057</v>
      </c>
      <c r="B57" s="258" t="s">
        <v>180</v>
      </c>
      <c r="C57" s="259" t="s">
        <v>181</v>
      </c>
      <c r="D57" s="257" t="s">
        <v>219</v>
      </c>
      <c r="E57" s="257" t="s">
        <v>3413</v>
      </c>
      <c r="F57" s="257" t="s">
        <v>704</v>
      </c>
      <c r="G57" s="257" t="s">
        <v>2058</v>
      </c>
      <c r="H57" s="257" t="s">
        <v>706</v>
      </c>
      <c r="I57" s="54"/>
      <c r="J57" s="56"/>
      <c r="K57" s="54" t="s">
        <v>707</v>
      </c>
      <c r="L57" s="54"/>
      <c r="M57" s="54" t="s">
        <v>140</v>
      </c>
      <c r="N57" s="54" t="s">
        <v>225</v>
      </c>
      <c r="O57" s="54" t="s">
        <v>226</v>
      </c>
      <c r="P57" s="288"/>
      <c r="Q57" s="54" t="s">
        <v>690</v>
      </c>
      <c r="R57" s="54" t="s">
        <v>708</v>
      </c>
      <c r="S57" s="257" t="s">
        <v>709</v>
      </c>
      <c r="T57" s="257" t="s">
        <v>2059</v>
      </c>
      <c r="U57" s="257" t="s">
        <v>3410</v>
      </c>
      <c r="V57" s="257" t="s">
        <v>3411</v>
      </c>
      <c r="W57" s="289"/>
      <c r="Y57" s="289"/>
      <c r="AA57" s="130">
        <f>IF(OR(J57="Fail",ISBLANK(J57)),INDEX('Issue Code Table'!C:C,MATCH(N:N,'Issue Code Table'!A:A,0)),IF(M57="Critical",6,IF(M57="Significant",5,IF(M57="Moderate",3,2))))</f>
        <v>5</v>
      </c>
    </row>
    <row r="58" spans="1:27" ht="89.25" x14ac:dyDescent="0.25">
      <c r="A58" s="257" t="s">
        <v>2060</v>
      </c>
      <c r="B58" s="258" t="s">
        <v>180</v>
      </c>
      <c r="C58" s="259" t="s">
        <v>181</v>
      </c>
      <c r="D58" s="257" t="s">
        <v>219</v>
      </c>
      <c r="E58" s="257" t="s">
        <v>3412</v>
      </c>
      <c r="F58" s="257" t="s">
        <v>712</v>
      </c>
      <c r="G58" s="257" t="s">
        <v>2061</v>
      </c>
      <c r="H58" s="257" t="s">
        <v>714</v>
      </c>
      <c r="I58" s="54"/>
      <c r="J58" s="56"/>
      <c r="K58" s="72" t="s">
        <v>715</v>
      </c>
      <c r="L58" s="54"/>
      <c r="M58" s="54" t="s">
        <v>140</v>
      </c>
      <c r="N58" s="54" t="s">
        <v>225</v>
      </c>
      <c r="O58" s="54" t="s">
        <v>226</v>
      </c>
      <c r="P58" s="288"/>
      <c r="Q58" s="54" t="s">
        <v>690</v>
      </c>
      <c r="R58" s="54" t="s">
        <v>716</v>
      </c>
      <c r="S58" s="257" t="s">
        <v>717</v>
      </c>
      <c r="T58" s="257" t="s">
        <v>2062</v>
      </c>
      <c r="U58" s="257" t="s">
        <v>3414</v>
      </c>
      <c r="V58" s="257" t="s">
        <v>3415</v>
      </c>
      <c r="W58" s="289"/>
      <c r="Y58" s="289"/>
      <c r="AA58" s="130">
        <f>IF(OR(J58="Fail",ISBLANK(J58)),INDEX('Issue Code Table'!C:C,MATCH(N:N,'Issue Code Table'!A:A,0)),IF(M58="Critical",6,IF(M58="Significant",5,IF(M58="Moderate",3,2))))</f>
        <v>5</v>
      </c>
    </row>
    <row r="59" spans="1:27" ht="102" x14ac:dyDescent="0.25">
      <c r="A59" s="257" t="s">
        <v>2063</v>
      </c>
      <c r="B59" s="258" t="s">
        <v>180</v>
      </c>
      <c r="C59" s="259" t="s">
        <v>181</v>
      </c>
      <c r="D59" s="257" t="s">
        <v>219</v>
      </c>
      <c r="E59" s="257" t="s">
        <v>3416</v>
      </c>
      <c r="F59" s="257" t="s">
        <v>720</v>
      </c>
      <c r="G59" s="257" t="s">
        <v>2064</v>
      </c>
      <c r="H59" s="257" t="s">
        <v>722</v>
      </c>
      <c r="I59" s="54"/>
      <c r="J59" s="56"/>
      <c r="K59" s="72" t="s">
        <v>723</v>
      </c>
      <c r="L59" s="72"/>
      <c r="M59" s="54" t="s">
        <v>140</v>
      </c>
      <c r="N59" s="54" t="s">
        <v>225</v>
      </c>
      <c r="O59" s="54" t="s">
        <v>226</v>
      </c>
      <c r="P59" s="288"/>
      <c r="Q59" s="54" t="s">
        <v>690</v>
      </c>
      <c r="R59" s="54" t="s">
        <v>724</v>
      </c>
      <c r="S59" s="257" t="s">
        <v>725</v>
      </c>
      <c r="T59" s="257" t="s">
        <v>2065</v>
      </c>
      <c r="U59" s="257" t="s">
        <v>3417</v>
      </c>
      <c r="V59" s="257" t="s">
        <v>3418</v>
      </c>
      <c r="W59" s="289"/>
      <c r="Y59" s="289"/>
      <c r="AA59" s="130">
        <f>IF(OR(J59="Fail",ISBLANK(J59)),INDEX('Issue Code Table'!C:C,MATCH(N:N,'Issue Code Table'!A:A,0)),IF(M59="Critical",6,IF(M59="Significant",5,IF(M59="Moderate",3,2))))</f>
        <v>5</v>
      </c>
    </row>
    <row r="60" spans="1:27" ht="153" x14ac:dyDescent="0.25">
      <c r="A60" s="257" t="s">
        <v>2066</v>
      </c>
      <c r="B60" s="258" t="s">
        <v>180</v>
      </c>
      <c r="C60" s="259" t="s">
        <v>181</v>
      </c>
      <c r="D60" s="257" t="s">
        <v>219</v>
      </c>
      <c r="E60" s="257" t="s">
        <v>728</v>
      </c>
      <c r="F60" s="257" t="s">
        <v>729</v>
      </c>
      <c r="G60" s="257" t="s">
        <v>2067</v>
      </c>
      <c r="H60" s="257" t="s">
        <v>731</v>
      </c>
      <c r="I60" s="54"/>
      <c r="J60" s="56"/>
      <c r="K60" s="72" t="s">
        <v>732</v>
      </c>
      <c r="L60" s="72"/>
      <c r="M60" s="72" t="s">
        <v>140</v>
      </c>
      <c r="N60" s="72" t="s">
        <v>225</v>
      </c>
      <c r="O60" s="54" t="s">
        <v>226</v>
      </c>
      <c r="P60" s="288"/>
      <c r="Q60" s="54" t="s">
        <v>690</v>
      </c>
      <c r="R60" s="54" t="s">
        <v>733</v>
      </c>
      <c r="S60" s="257" t="s">
        <v>734</v>
      </c>
      <c r="T60" s="257" t="s">
        <v>2068</v>
      </c>
      <c r="U60" s="295" t="s">
        <v>3419</v>
      </c>
      <c r="V60" s="295" t="s">
        <v>3675</v>
      </c>
      <c r="W60" s="289"/>
      <c r="Y60" s="289"/>
      <c r="AA60" s="130">
        <f>IF(OR(J60="Fail",ISBLANK(J60)),INDEX('Issue Code Table'!C:C,MATCH(N:N,'Issue Code Table'!A:A,0)),IF(M60="Critical",6,IF(M60="Significant",5,IF(M60="Moderate",3,2))))</f>
        <v>5</v>
      </c>
    </row>
    <row r="61" spans="1:27" ht="89.25" x14ac:dyDescent="0.25">
      <c r="A61" s="257" t="s">
        <v>2069</v>
      </c>
      <c r="B61" s="258" t="s">
        <v>180</v>
      </c>
      <c r="C61" s="259" t="s">
        <v>181</v>
      </c>
      <c r="D61" s="257" t="s">
        <v>219</v>
      </c>
      <c r="E61" s="257" t="s">
        <v>737</v>
      </c>
      <c r="F61" s="257" t="s">
        <v>738</v>
      </c>
      <c r="G61" s="257" t="s">
        <v>2070</v>
      </c>
      <c r="H61" s="257" t="s">
        <v>740</v>
      </c>
      <c r="I61" s="54"/>
      <c r="J61" s="56"/>
      <c r="K61" s="72" t="s">
        <v>741</v>
      </c>
      <c r="L61" s="72"/>
      <c r="M61" s="72" t="s">
        <v>140</v>
      </c>
      <c r="N61" s="72" t="s">
        <v>225</v>
      </c>
      <c r="O61" s="54" t="s">
        <v>226</v>
      </c>
      <c r="P61" s="288"/>
      <c r="Q61" s="54" t="s">
        <v>690</v>
      </c>
      <c r="R61" s="54" t="s">
        <v>742</v>
      </c>
      <c r="S61" s="257" t="s">
        <v>743</v>
      </c>
      <c r="T61" s="257" t="s">
        <v>2071</v>
      </c>
      <c r="U61" s="295" t="s">
        <v>3420</v>
      </c>
      <c r="V61" s="295" t="s">
        <v>3421</v>
      </c>
      <c r="W61" s="289"/>
      <c r="Y61" s="289"/>
      <c r="AA61" s="130">
        <f>IF(OR(J61="Fail",ISBLANK(J61)),INDEX('Issue Code Table'!C:C,MATCH(N:N,'Issue Code Table'!A:A,0)),IF(M61="Critical",6,IF(M61="Significant",5,IF(M61="Moderate",3,2))))</f>
        <v>5</v>
      </c>
    </row>
    <row r="62" spans="1:27" ht="102" x14ac:dyDescent="0.25">
      <c r="A62" s="257" t="s">
        <v>2072</v>
      </c>
      <c r="B62" s="258" t="s">
        <v>180</v>
      </c>
      <c r="C62" s="259" t="s">
        <v>181</v>
      </c>
      <c r="D62" s="257" t="s">
        <v>219</v>
      </c>
      <c r="E62" s="257" t="s">
        <v>746</v>
      </c>
      <c r="F62" s="257" t="s">
        <v>747</v>
      </c>
      <c r="G62" s="257" t="s">
        <v>2073</v>
      </c>
      <c r="H62" s="257" t="s">
        <v>749</v>
      </c>
      <c r="I62" s="54"/>
      <c r="J62" s="56"/>
      <c r="K62" s="72" t="s">
        <v>750</v>
      </c>
      <c r="L62" s="72"/>
      <c r="M62" s="72" t="s">
        <v>140</v>
      </c>
      <c r="N62" s="72" t="s">
        <v>225</v>
      </c>
      <c r="O62" s="54" t="s">
        <v>226</v>
      </c>
      <c r="P62" s="288"/>
      <c r="Q62" s="54" t="s">
        <v>690</v>
      </c>
      <c r="R62" s="54" t="s">
        <v>751</v>
      </c>
      <c r="S62" s="257" t="s">
        <v>752</v>
      </c>
      <c r="T62" s="257" t="s">
        <v>2074</v>
      </c>
      <c r="U62" s="295" t="s">
        <v>3422</v>
      </c>
      <c r="V62" s="295" t="s">
        <v>3423</v>
      </c>
      <c r="W62" s="289"/>
      <c r="Y62" s="289"/>
      <c r="AA62" s="130">
        <f>IF(OR(J62="Fail",ISBLANK(J62)),INDEX('Issue Code Table'!C:C,MATCH(N:N,'Issue Code Table'!A:A,0)),IF(M62="Critical",6,IF(M62="Significant",5,IF(M62="Moderate",3,2))))</f>
        <v>5</v>
      </c>
    </row>
    <row r="63" spans="1:27" ht="76.5" x14ac:dyDescent="0.25">
      <c r="A63" s="257" t="s">
        <v>2075</v>
      </c>
      <c r="B63" s="258" t="s">
        <v>180</v>
      </c>
      <c r="C63" s="259" t="s">
        <v>181</v>
      </c>
      <c r="D63" s="257" t="s">
        <v>219</v>
      </c>
      <c r="E63" s="257" t="s">
        <v>755</v>
      </c>
      <c r="F63" s="257" t="s">
        <v>756</v>
      </c>
      <c r="G63" s="257" t="s">
        <v>2076</v>
      </c>
      <c r="H63" s="257" t="s">
        <v>758</v>
      </c>
      <c r="I63" s="54"/>
      <c r="J63" s="56"/>
      <c r="K63" s="72" t="s">
        <v>759</v>
      </c>
      <c r="L63" s="72"/>
      <c r="M63" s="72" t="s">
        <v>140</v>
      </c>
      <c r="N63" s="72" t="s">
        <v>225</v>
      </c>
      <c r="O63" s="54" t="s">
        <v>226</v>
      </c>
      <c r="P63" s="288"/>
      <c r="Q63" s="54" t="s">
        <v>690</v>
      </c>
      <c r="R63" s="54" t="s">
        <v>760</v>
      </c>
      <c r="S63" s="257" t="s">
        <v>761</v>
      </c>
      <c r="T63" s="257" t="s">
        <v>2077</v>
      </c>
      <c r="U63" s="295" t="s">
        <v>3424</v>
      </c>
      <c r="V63" s="295" t="s">
        <v>3425</v>
      </c>
      <c r="W63" s="289"/>
      <c r="Y63" s="289"/>
      <c r="AA63" s="130">
        <f>IF(OR(J63="Fail",ISBLANK(J63)),INDEX('Issue Code Table'!C:C,MATCH(N:N,'Issue Code Table'!A:A,0)),IF(M63="Critical",6,IF(M63="Significant",5,IF(M63="Moderate",3,2))))</f>
        <v>5</v>
      </c>
    </row>
    <row r="64" spans="1:27" ht="76.5" x14ac:dyDescent="0.25">
      <c r="A64" s="257" t="s">
        <v>2078</v>
      </c>
      <c r="B64" s="258" t="s">
        <v>180</v>
      </c>
      <c r="C64" s="259" t="s">
        <v>181</v>
      </c>
      <c r="D64" s="257" t="s">
        <v>219</v>
      </c>
      <c r="E64" s="257" t="s">
        <v>764</v>
      </c>
      <c r="F64" s="257" t="s">
        <v>2079</v>
      </c>
      <c r="G64" s="257" t="s">
        <v>2080</v>
      </c>
      <c r="H64" s="257" t="s">
        <v>767</v>
      </c>
      <c r="I64" s="54"/>
      <c r="J64" s="56"/>
      <c r="K64" s="72" t="s">
        <v>768</v>
      </c>
      <c r="L64" s="72"/>
      <c r="M64" s="72" t="s">
        <v>140</v>
      </c>
      <c r="N64" s="72" t="s">
        <v>225</v>
      </c>
      <c r="O64" s="54" t="s">
        <v>226</v>
      </c>
      <c r="P64" s="288"/>
      <c r="Q64" s="54" t="s">
        <v>690</v>
      </c>
      <c r="R64" s="54" t="s">
        <v>769</v>
      </c>
      <c r="S64" s="257" t="s">
        <v>770</v>
      </c>
      <c r="T64" s="257" t="s">
        <v>2081</v>
      </c>
      <c r="U64" s="257" t="s">
        <v>3606</v>
      </c>
      <c r="V64" s="257" t="s">
        <v>3605</v>
      </c>
      <c r="W64" s="289"/>
      <c r="Y64" s="289"/>
      <c r="AA64" s="130">
        <f>IF(OR(J64="Fail",ISBLANK(J64)),INDEX('Issue Code Table'!C:C,MATCH(N:N,'Issue Code Table'!A:A,0)),IF(M64="Critical",6,IF(M64="Significant",5,IF(M64="Moderate",3,2))))</f>
        <v>5</v>
      </c>
    </row>
    <row r="65" spans="1:27" ht="127.5" x14ac:dyDescent="0.25">
      <c r="A65" s="257" t="s">
        <v>2082</v>
      </c>
      <c r="B65" s="258" t="s">
        <v>180</v>
      </c>
      <c r="C65" s="259" t="s">
        <v>181</v>
      </c>
      <c r="D65" s="257" t="s">
        <v>219</v>
      </c>
      <c r="E65" s="257" t="s">
        <v>773</v>
      </c>
      <c r="F65" s="257" t="s">
        <v>774</v>
      </c>
      <c r="G65" s="257" t="s">
        <v>2083</v>
      </c>
      <c r="H65" s="257" t="s">
        <v>776</v>
      </c>
      <c r="I65" s="54"/>
      <c r="J65" s="56"/>
      <c r="K65" s="72" t="s">
        <v>777</v>
      </c>
      <c r="L65" s="72"/>
      <c r="M65" s="72" t="s">
        <v>140</v>
      </c>
      <c r="N65" s="72" t="s">
        <v>225</v>
      </c>
      <c r="O65" s="54" t="s">
        <v>226</v>
      </c>
      <c r="P65" s="288"/>
      <c r="Q65" s="54" t="s">
        <v>690</v>
      </c>
      <c r="R65" s="291" t="s">
        <v>778</v>
      </c>
      <c r="S65" s="257" t="s">
        <v>779</v>
      </c>
      <c r="T65" s="257" t="s">
        <v>2084</v>
      </c>
      <c r="U65" s="295" t="s">
        <v>3426</v>
      </c>
      <c r="V65" s="295" t="s">
        <v>3427</v>
      </c>
      <c r="W65" s="289"/>
      <c r="Y65" s="289"/>
      <c r="AA65" s="130">
        <f>IF(OR(J65="Fail",ISBLANK(J65)),INDEX('Issue Code Table'!C:C,MATCH(N:N,'Issue Code Table'!A:A,0)),IF(M65="Critical",6,IF(M65="Significant",5,IF(M65="Moderate",3,2))))</f>
        <v>5</v>
      </c>
    </row>
    <row r="66" spans="1:27" ht="76.5" x14ac:dyDescent="0.25">
      <c r="A66" s="257" t="s">
        <v>2085</v>
      </c>
      <c r="B66" s="258" t="s">
        <v>180</v>
      </c>
      <c r="C66" s="259" t="s">
        <v>181</v>
      </c>
      <c r="D66" s="257" t="s">
        <v>219</v>
      </c>
      <c r="E66" s="257" t="s">
        <v>782</v>
      </c>
      <c r="F66" s="257" t="s">
        <v>2086</v>
      </c>
      <c r="G66" s="257" t="s">
        <v>2087</v>
      </c>
      <c r="H66" s="257" t="s">
        <v>785</v>
      </c>
      <c r="I66" s="54"/>
      <c r="J66" s="56"/>
      <c r="K66" s="54" t="s">
        <v>786</v>
      </c>
      <c r="L66" s="54"/>
      <c r="M66" s="72" t="s">
        <v>140</v>
      </c>
      <c r="N66" s="72" t="s">
        <v>225</v>
      </c>
      <c r="O66" s="54" t="s">
        <v>226</v>
      </c>
      <c r="P66" s="288"/>
      <c r="Q66" s="54" t="s">
        <v>690</v>
      </c>
      <c r="R66" s="54" t="s">
        <v>787</v>
      </c>
      <c r="S66" s="257" t="s">
        <v>788</v>
      </c>
      <c r="T66" s="257" t="s">
        <v>2088</v>
      </c>
      <c r="U66" s="295" t="s">
        <v>3428</v>
      </c>
      <c r="V66" s="295" t="s">
        <v>3425</v>
      </c>
      <c r="W66" s="289"/>
      <c r="Y66" s="289"/>
      <c r="AA66" s="130">
        <f>IF(OR(J66="Fail",ISBLANK(J66)),INDEX('Issue Code Table'!C:C,MATCH(N:N,'Issue Code Table'!A:A,0)),IF(M66="Critical",6,IF(M66="Significant",5,IF(M66="Moderate",3,2))))</f>
        <v>5</v>
      </c>
    </row>
    <row r="67" spans="1:27" ht="102" x14ac:dyDescent="0.25">
      <c r="A67" s="257" t="s">
        <v>2089</v>
      </c>
      <c r="B67" s="258" t="s">
        <v>180</v>
      </c>
      <c r="C67" s="259" t="s">
        <v>181</v>
      </c>
      <c r="D67" s="257" t="s">
        <v>219</v>
      </c>
      <c r="E67" s="257" t="s">
        <v>3431</v>
      </c>
      <c r="F67" s="257" t="s">
        <v>791</v>
      </c>
      <c r="G67" s="257" t="s">
        <v>2090</v>
      </c>
      <c r="H67" s="257" t="s">
        <v>793</v>
      </c>
      <c r="I67" s="54"/>
      <c r="J67" s="56"/>
      <c r="K67" s="54" t="s">
        <v>794</v>
      </c>
      <c r="L67" s="54"/>
      <c r="M67" s="72" t="s">
        <v>140</v>
      </c>
      <c r="N67" s="72" t="s">
        <v>225</v>
      </c>
      <c r="O67" s="54" t="s">
        <v>226</v>
      </c>
      <c r="P67" s="288"/>
      <c r="Q67" s="54" t="s">
        <v>690</v>
      </c>
      <c r="R67" s="54" t="s">
        <v>795</v>
      </c>
      <c r="S67" s="257" t="s">
        <v>796</v>
      </c>
      <c r="T67" s="257" t="s">
        <v>2091</v>
      </c>
      <c r="U67" s="295" t="s">
        <v>3429</v>
      </c>
      <c r="V67" s="295" t="s">
        <v>3430</v>
      </c>
      <c r="W67" s="289"/>
      <c r="Y67" s="289"/>
      <c r="AA67" s="130">
        <f>IF(OR(J67="Fail",ISBLANK(J67)),INDEX('Issue Code Table'!C:C,MATCH(N:N,'Issue Code Table'!A:A,0)),IF(M67="Critical",6,IF(M67="Significant",5,IF(M67="Moderate",3,2))))</f>
        <v>5</v>
      </c>
    </row>
    <row r="68" spans="1:27" ht="140.25" x14ac:dyDescent="0.25">
      <c r="A68" s="257" t="s">
        <v>2092</v>
      </c>
      <c r="B68" s="258" t="s">
        <v>180</v>
      </c>
      <c r="C68" s="259" t="s">
        <v>181</v>
      </c>
      <c r="D68" s="257" t="s">
        <v>219</v>
      </c>
      <c r="E68" s="257" t="s">
        <v>799</v>
      </c>
      <c r="F68" s="257" t="s">
        <v>800</v>
      </c>
      <c r="G68" s="257" t="s">
        <v>801</v>
      </c>
      <c r="H68" s="258" t="s">
        <v>802</v>
      </c>
      <c r="I68" s="246"/>
      <c r="J68" s="56"/>
      <c r="K68" s="54" t="s">
        <v>803</v>
      </c>
      <c r="L68" s="54"/>
      <c r="M68" s="54" t="s">
        <v>151</v>
      </c>
      <c r="N68" s="54" t="s">
        <v>541</v>
      </c>
      <c r="O68" s="54" t="s">
        <v>552</v>
      </c>
      <c r="P68" s="288"/>
      <c r="Q68" s="54" t="s">
        <v>690</v>
      </c>
      <c r="R68" s="54" t="s">
        <v>804</v>
      </c>
      <c r="S68" s="257" t="s">
        <v>805</v>
      </c>
      <c r="T68" s="257" t="s">
        <v>2093</v>
      </c>
      <c r="U68" s="295" t="s">
        <v>3432</v>
      </c>
      <c r="V68" s="257"/>
      <c r="W68" s="289"/>
      <c r="Y68" s="289"/>
      <c r="AA68" s="130">
        <f>IF(OR(J68="Fail",ISBLANK(J68)),INDEX('Issue Code Table'!C:C,MATCH(N:N,'Issue Code Table'!A:A,0)),IF(M68="Critical",6,IF(M68="Significant",5,IF(M68="Moderate",3,2))))</f>
        <v>4</v>
      </c>
    </row>
    <row r="69" spans="1:27" customFormat="1" ht="102" x14ac:dyDescent="0.25">
      <c r="A69" s="257" t="s">
        <v>2094</v>
      </c>
      <c r="B69" s="258" t="s">
        <v>180</v>
      </c>
      <c r="C69" s="259" t="s">
        <v>181</v>
      </c>
      <c r="D69" s="257" t="s">
        <v>219</v>
      </c>
      <c r="E69" s="257" t="s">
        <v>808</v>
      </c>
      <c r="F69" s="257" t="s">
        <v>809</v>
      </c>
      <c r="G69" s="257" t="s">
        <v>2095</v>
      </c>
      <c r="H69" s="257" t="s">
        <v>811</v>
      </c>
      <c r="I69" s="55"/>
      <c r="J69" s="56"/>
      <c r="K69" s="72" t="s">
        <v>812</v>
      </c>
      <c r="L69" s="54"/>
      <c r="M69" s="54" t="s">
        <v>140</v>
      </c>
      <c r="N69" s="54" t="s">
        <v>185</v>
      </c>
      <c r="O69" s="54" t="s">
        <v>186</v>
      </c>
      <c r="P69" s="288"/>
      <c r="Q69" s="54" t="s">
        <v>690</v>
      </c>
      <c r="R69" s="54" t="s">
        <v>813</v>
      </c>
      <c r="S69" s="257" t="s">
        <v>814</v>
      </c>
      <c r="T69" s="257" t="s">
        <v>2096</v>
      </c>
      <c r="U69" s="295" t="s">
        <v>3434</v>
      </c>
      <c r="V69" s="295" t="s">
        <v>3435</v>
      </c>
      <c r="W69" s="289"/>
      <c r="Y69" s="289"/>
      <c r="AA69" s="130">
        <f>IF(OR(J69="Fail",ISBLANK(J69)),INDEX('Issue Code Table'!C:C,MATCH(N:N,'Issue Code Table'!A:A,0)),IF(M69="Critical",6,IF(M69="Significant",5,IF(M69="Moderate",3,2))))</f>
        <v>5</v>
      </c>
    </row>
    <row r="70" spans="1:27" customFormat="1" ht="76.5" x14ac:dyDescent="0.25">
      <c r="A70" s="257" t="s">
        <v>2097</v>
      </c>
      <c r="B70" s="258" t="s">
        <v>180</v>
      </c>
      <c r="C70" s="259" t="s">
        <v>181</v>
      </c>
      <c r="D70" s="257" t="s">
        <v>219</v>
      </c>
      <c r="E70" s="257" t="s">
        <v>667</v>
      </c>
      <c r="F70" s="257" t="s">
        <v>668</v>
      </c>
      <c r="G70" s="257" t="s">
        <v>2098</v>
      </c>
      <c r="H70" s="257" t="s">
        <v>818</v>
      </c>
      <c r="I70" s="71"/>
      <c r="J70" s="56"/>
      <c r="K70" s="72" t="s">
        <v>819</v>
      </c>
      <c r="L70" s="54"/>
      <c r="M70" s="54" t="s">
        <v>140</v>
      </c>
      <c r="N70" s="54" t="s">
        <v>225</v>
      </c>
      <c r="O70" s="54" t="s">
        <v>226</v>
      </c>
      <c r="P70" s="288"/>
      <c r="Q70" s="54" t="s">
        <v>690</v>
      </c>
      <c r="R70" s="54" t="s">
        <v>2099</v>
      </c>
      <c r="S70" s="257" t="s">
        <v>673</v>
      </c>
      <c r="T70" s="257" t="s">
        <v>2100</v>
      </c>
      <c r="U70" s="295" t="s">
        <v>3436</v>
      </c>
      <c r="V70" s="295" t="s">
        <v>3407</v>
      </c>
      <c r="W70" s="289"/>
      <c r="Y70" s="289"/>
      <c r="AA70" s="130">
        <f>IF(OR(J70="Fail",ISBLANK(J70)),INDEX('Issue Code Table'!C:C,MATCH(N:N,'Issue Code Table'!A:A,0)),IF(M70="Critical",6,IF(M70="Significant",5,IF(M70="Moderate",3,2))))</f>
        <v>5</v>
      </c>
    </row>
    <row r="71" spans="1:27" customFormat="1" ht="178.5" x14ac:dyDescent="0.25">
      <c r="A71" s="257" t="s">
        <v>2101</v>
      </c>
      <c r="B71" s="257" t="s">
        <v>823</v>
      </c>
      <c r="C71" s="260" t="s">
        <v>824</v>
      </c>
      <c r="D71" s="257" t="s">
        <v>219</v>
      </c>
      <c r="E71" s="257" t="s">
        <v>825</v>
      </c>
      <c r="F71" s="257" t="s">
        <v>826</v>
      </c>
      <c r="G71" s="257" t="s">
        <v>827</v>
      </c>
      <c r="H71" s="258" t="s">
        <v>828</v>
      </c>
      <c r="I71" s="71"/>
      <c r="J71" s="56"/>
      <c r="K71" s="54" t="s">
        <v>829</v>
      </c>
      <c r="L71" s="54"/>
      <c r="M71" s="54" t="s">
        <v>198</v>
      </c>
      <c r="N71" s="54" t="s">
        <v>830</v>
      </c>
      <c r="O71" s="54" t="s">
        <v>831</v>
      </c>
      <c r="P71" s="288"/>
      <c r="Q71" s="54" t="s">
        <v>832</v>
      </c>
      <c r="R71" s="54" t="s">
        <v>833</v>
      </c>
      <c r="S71" s="257" t="s">
        <v>834</v>
      </c>
      <c r="T71" s="257" t="s">
        <v>2102</v>
      </c>
      <c r="U71" s="295" t="s">
        <v>3437</v>
      </c>
      <c r="V71" s="257"/>
      <c r="W71" s="289"/>
      <c r="Y71" s="289"/>
      <c r="AA71" s="130">
        <f>IF(OR(J71="Fail",ISBLANK(J71)),INDEX('Issue Code Table'!C:C,MATCH(N:N,'Issue Code Table'!A:A,0)),IF(M71="Critical",6,IF(M71="Significant",5,IF(M71="Moderate",3,2))))</f>
        <v>3</v>
      </c>
    </row>
    <row r="72" spans="1:27" customFormat="1" ht="395.25" x14ac:dyDescent="0.25">
      <c r="A72" s="257" t="s">
        <v>2103</v>
      </c>
      <c r="B72" s="258" t="s">
        <v>823</v>
      </c>
      <c r="C72" s="259" t="s">
        <v>824</v>
      </c>
      <c r="D72" s="257" t="s">
        <v>219</v>
      </c>
      <c r="E72" s="257" t="s">
        <v>3439</v>
      </c>
      <c r="F72" s="257" t="s">
        <v>837</v>
      </c>
      <c r="G72" s="257" t="s">
        <v>2104</v>
      </c>
      <c r="H72" s="257" t="s">
        <v>839</v>
      </c>
      <c r="I72" s="248"/>
      <c r="J72" s="56"/>
      <c r="K72" s="246" t="s">
        <v>3629</v>
      </c>
      <c r="L72" s="246" t="s">
        <v>840</v>
      </c>
      <c r="M72" s="246" t="s">
        <v>198</v>
      </c>
      <c r="N72" s="246" t="s">
        <v>830</v>
      </c>
      <c r="O72" s="54" t="s">
        <v>831</v>
      </c>
      <c r="P72" s="288"/>
      <c r="Q72" s="54" t="s">
        <v>832</v>
      </c>
      <c r="R72" s="54" t="s">
        <v>841</v>
      </c>
      <c r="S72" s="257" t="s">
        <v>842</v>
      </c>
      <c r="T72" s="257" t="s">
        <v>843</v>
      </c>
      <c r="U72" s="295" t="s">
        <v>3438</v>
      </c>
      <c r="V72" s="257"/>
      <c r="W72" s="289"/>
      <c r="Y72" s="289"/>
      <c r="AA72" s="130">
        <f>IF(OR(J72="Fail",ISBLANK(J72)),INDEX('Issue Code Table'!C:C,MATCH(N:N,'Issue Code Table'!A:A,0)),IF(M72="Critical",6,IF(M72="Significant",5,IF(M72="Moderate",3,2))))</f>
        <v>3</v>
      </c>
    </row>
    <row r="73" spans="1:27" customFormat="1" ht="204" x14ac:dyDescent="0.25">
      <c r="A73" s="257" t="s">
        <v>2105</v>
      </c>
      <c r="B73" s="257" t="s">
        <v>823</v>
      </c>
      <c r="C73" s="260" t="s">
        <v>824</v>
      </c>
      <c r="D73" s="257" t="s">
        <v>219</v>
      </c>
      <c r="E73" s="257" t="s">
        <v>845</v>
      </c>
      <c r="F73" s="257" t="s">
        <v>846</v>
      </c>
      <c r="G73" s="257" t="s">
        <v>847</v>
      </c>
      <c r="H73" s="257" t="s">
        <v>848</v>
      </c>
      <c r="I73" s="71"/>
      <c r="J73" s="56"/>
      <c r="K73" s="54" t="s">
        <v>3630</v>
      </c>
      <c r="L73" s="54"/>
      <c r="M73" s="252" t="s">
        <v>198</v>
      </c>
      <c r="N73" s="251" t="s">
        <v>830</v>
      </c>
      <c r="O73" s="54" t="s">
        <v>831</v>
      </c>
      <c r="P73" s="288"/>
      <c r="Q73" s="54" t="s">
        <v>832</v>
      </c>
      <c r="R73" s="54" t="s">
        <v>849</v>
      </c>
      <c r="S73" s="257" t="s">
        <v>850</v>
      </c>
      <c r="T73" s="257" t="s">
        <v>851</v>
      </c>
      <c r="U73" s="295" t="s">
        <v>3440</v>
      </c>
      <c r="V73" s="257"/>
      <c r="W73" s="289"/>
      <c r="Y73" s="289"/>
      <c r="AA73" s="130">
        <f>IF(OR(J73="Fail",ISBLANK(J73)),INDEX('Issue Code Table'!C:C,MATCH(N:N,'Issue Code Table'!A:A,0)),IF(M73="Critical",6,IF(M73="Significant",5,IF(M73="Moderate",3,2))))</f>
        <v>3</v>
      </c>
    </row>
    <row r="74" spans="1:27" customFormat="1" ht="102" x14ac:dyDescent="0.25">
      <c r="A74" s="257" t="s">
        <v>2106</v>
      </c>
      <c r="B74" s="258" t="s">
        <v>180</v>
      </c>
      <c r="C74" s="259" t="s">
        <v>181</v>
      </c>
      <c r="D74" s="257" t="s">
        <v>219</v>
      </c>
      <c r="E74" s="257" t="s">
        <v>3441</v>
      </c>
      <c r="F74" s="257" t="s">
        <v>853</v>
      </c>
      <c r="G74" s="257" t="s">
        <v>2107</v>
      </c>
      <c r="H74" s="257" t="s">
        <v>855</v>
      </c>
      <c r="I74" s="55"/>
      <c r="J74" s="56"/>
      <c r="K74" s="55" t="s">
        <v>856</v>
      </c>
      <c r="L74" s="55"/>
      <c r="M74" s="54" t="s">
        <v>140</v>
      </c>
      <c r="N74" s="54" t="s">
        <v>185</v>
      </c>
      <c r="O74" s="54" t="s">
        <v>186</v>
      </c>
      <c r="P74" s="288"/>
      <c r="Q74" s="54" t="s">
        <v>857</v>
      </c>
      <c r="R74" s="54" t="s">
        <v>858</v>
      </c>
      <c r="S74" s="257" t="s">
        <v>859</v>
      </c>
      <c r="T74" s="257" t="s">
        <v>2108</v>
      </c>
      <c r="U74" s="295" t="s">
        <v>3442</v>
      </c>
      <c r="V74" s="295" t="s">
        <v>3443</v>
      </c>
      <c r="W74" s="289"/>
      <c r="Y74" s="289"/>
      <c r="AA74" s="130">
        <f>IF(OR(J74="Fail",ISBLANK(J74)),INDEX('Issue Code Table'!C:C,MATCH(N:N,'Issue Code Table'!A:A,0)),IF(M74="Critical",6,IF(M74="Significant",5,IF(M74="Moderate",3,2))))</f>
        <v>5</v>
      </c>
    </row>
    <row r="75" spans="1:27" customFormat="1" ht="114.75" x14ac:dyDescent="0.25">
      <c r="A75" s="257" t="s">
        <v>2109</v>
      </c>
      <c r="B75" s="258" t="s">
        <v>180</v>
      </c>
      <c r="C75" s="259" t="s">
        <v>181</v>
      </c>
      <c r="D75" s="257" t="s">
        <v>219</v>
      </c>
      <c r="E75" s="257" t="s">
        <v>862</v>
      </c>
      <c r="F75" s="257" t="s">
        <v>863</v>
      </c>
      <c r="G75" s="262" t="s">
        <v>2110</v>
      </c>
      <c r="H75" s="257" t="s">
        <v>865</v>
      </c>
      <c r="I75" s="55"/>
      <c r="J75" s="56"/>
      <c r="K75" s="55" t="s">
        <v>866</v>
      </c>
      <c r="L75" s="55"/>
      <c r="M75" s="54" t="s">
        <v>140</v>
      </c>
      <c r="N75" s="54" t="s">
        <v>185</v>
      </c>
      <c r="O75" s="54" t="s">
        <v>186</v>
      </c>
      <c r="P75" s="288"/>
      <c r="Q75" s="54" t="s">
        <v>857</v>
      </c>
      <c r="R75" s="54" t="s">
        <v>867</v>
      </c>
      <c r="S75" s="257" t="s">
        <v>868</v>
      </c>
      <c r="T75" s="257" t="s">
        <v>2111</v>
      </c>
      <c r="U75" s="295" t="s">
        <v>3444</v>
      </c>
      <c r="V75" s="295" t="s">
        <v>3445</v>
      </c>
      <c r="W75" s="289"/>
      <c r="Y75" s="289"/>
      <c r="AA75" s="130">
        <f>IF(OR(J75="Fail",ISBLANK(J75)),INDEX('Issue Code Table'!C:C,MATCH(N:N,'Issue Code Table'!A:A,0)),IF(M75="Critical",6,IF(M75="Significant",5,IF(M75="Moderate",3,2))))</f>
        <v>5</v>
      </c>
    </row>
    <row r="76" spans="1:27" customFormat="1" ht="89.25" x14ac:dyDescent="0.25">
      <c r="A76" s="257" t="s">
        <v>2112</v>
      </c>
      <c r="B76" s="257" t="s">
        <v>180</v>
      </c>
      <c r="C76" s="259" t="s">
        <v>181</v>
      </c>
      <c r="D76" s="257" t="s">
        <v>219</v>
      </c>
      <c r="E76" s="257" t="s">
        <v>871</v>
      </c>
      <c r="F76" s="257" t="s">
        <v>872</v>
      </c>
      <c r="G76" s="257" t="s">
        <v>2113</v>
      </c>
      <c r="H76" s="257" t="s">
        <v>874</v>
      </c>
      <c r="I76" s="55"/>
      <c r="J76" s="56"/>
      <c r="K76" s="55" t="s">
        <v>875</v>
      </c>
      <c r="L76" s="55"/>
      <c r="M76" s="54" t="s">
        <v>140</v>
      </c>
      <c r="N76" s="54" t="s">
        <v>185</v>
      </c>
      <c r="O76" s="54" t="s">
        <v>186</v>
      </c>
      <c r="P76" s="293"/>
      <c r="Q76" s="54" t="s">
        <v>857</v>
      </c>
      <c r="R76" s="54" t="s">
        <v>876</v>
      </c>
      <c r="S76" s="257" t="s">
        <v>647</v>
      </c>
      <c r="T76" s="257" t="s">
        <v>2114</v>
      </c>
      <c r="U76" s="295" t="s">
        <v>3446</v>
      </c>
      <c r="V76" s="295" t="s">
        <v>3447</v>
      </c>
      <c r="W76" s="289"/>
      <c r="Y76" s="289"/>
      <c r="AA76" s="130">
        <f>IF(OR(J76="Fail",ISBLANK(J76)),INDEX('Issue Code Table'!C:C,MATCH(N:N,'Issue Code Table'!A:A,0)),IF(M76="Critical",6,IF(M76="Significant",5,IF(M76="Moderate",3,2))))</f>
        <v>5</v>
      </c>
    </row>
    <row r="77" spans="1:27" customFormat="1" ht="102" x14ac:dyDescent="0.25">
      <c r="A77" s="257" t="s">
        <v>2115</v>
      </c>
      <c r="B77" s="258" t="s">
        <v>180</v>
      </c>
      <c r="C77" s="259" t="s">
        <v>181</v>
      </c>
      <c r="D77" s="257" t="s">
        <v>219</v>
      </c>
      <c r="E77" s="257" t="s">
        <v>879</v>
      </c>
      <c r="F77" s="257" t="s">
        <v>880</v>
      </c>
      <c r="G77" s="257" t="s">
        <v>2116</v>
      </c>
      <c r="H77" s="257" t="s">
        <v>882</v>
      </c>
      <c r="I77" s="55"/>
      <c r="J77" s="56"/>
      <c r="K77" s="55" t="s">
        <v>883</v>
      </c>
      <c r="L77" s="55"/>
      <c r="M77" s="54" t="s">
        <v>140</v>
      </c>
      <c r="N77" s="54" t="s">
        <v>185</v>
      </c>
      <c r="O77" s="54" t="s">
        <v>186</v>
      </c>
      <c r="P77" s="293"/>
      <c r="Q77" s="54" t="s">
        <v>857</v>
      </c>
      <c r="R77" s="54" t="s">
        <v>884</v>
      </c>
      <c r="S77" s="257" t="s">
        <v>885</v>
      </c>
      <c r="T77" s="257" t="s">
        <v>2117</v>
      </c>
      <c r="U77" s="295" t="s">
        <v>3448</v>
      </c>
      <c r="V77" s="295" t="s">
        <v>3449</v>
      </c>
      <c r="W77" s="289"/>
      <c r="Y77" s="289"/>
      <c r="AA77" s="130">
        <f>IF(OR(J77="Fail",ISBLANK(J77)),INDEX('Issue Code Table'!C:C,MATCH(N:N,'Issue Code Table'!A:A,0)),IF(M77="Critical",6,IF(M77="Significant",5,IF(M77="Moderate",3,2))))</f>
        <v>5</v>
      </c>
    </row>
    <row r="78" spans="1:27" customFormat="1" ht="102" x14ac:dyDescent="0.25">
      <c r="A78" s="257" t="s">
        <v>2118</v>
      </c>
      <c r="B78" s="258" t="s">
        <v>180</v>
      </c>
      <c r="C78" s="259" t="s">
        <v>181</v>
      </c>
      <c r="D78" s="257" t="s">
        <v>219</v>
      </c>
      <c r="E78" s="257" t="s">
        <v>3452</v>
      </c>
      <c r="F78" s="257" t="s">
        <v>720</v>
      </c>
      <c r="G78" s="257" t="s">
        <v>2119</v>
      </c>
      <c r="H78" s="257" t="s">
        <v>889</v>
      </c>
      <c r="I78" s="55"/>
      <c r="J78" s="56"/>
      <c r="K78" s="55" t="s">
        <v>890</v>
      </c>
      <c r="L78" s="55"/>
      <c r="M78" s="54" t="s">
        <v>140</v>
      </c>
      <c r="N78" s="54" t="s">
        <v>185</v>
      </c>
      <c r="O78" s="54" t="s">
        <v>186</v>
      </c>
      <c r="P78" s="293"/>
      <c r="Q78" s="54" t="s">
        <v>857</v>
      </c>
      <c r="R78" s="54" t="s">
        <v>891</v>
      </c>
      <c r="S78" s="257" t="s">
        <v>892</v>
      </c>
      <c r="T78" s="257" t="s">
        <v>2120</v>
      </c>
      <c r="U78" s="295" t="s">
        <v>3450</v>
      </c>
      <c r="V78" s="295" t="s">
        <v>3451</v>
      </c>
      <c r="W78" s="289"/>
      <c r="Y78" s="289"/>
      <c r="AA78" s="130">
        <f>IF(OR(J78="Fail",ISBLANK(J78)),INDEX('Issue Code Table'!C:C,MATCH(N:N,'Issue Code Table'!A:A,0)),IF(M78="Critical",6,IF(M78="Significant",5,IF(M78="Moderate",3,2))))</f>
        <v>5</v>
      </c>
    </row>
    <row r="79" spans="1:27" customFormat="1" ht="140.25" x14ac:dyDescent="0.25">
      <c r="A79" s="257" t="s">
        <v>2121</v>
      </c>
      <c r="B79" s="257" t="s">
        <v>180</v>
      </c>
      <c r="C79" s="259" t="s">
        <v>181</v>
      </c>
      <c r="D79" s="257" t="s">
        <v>219</v>
      </c>
      <c r="E79" s="257" t="s">
        <v>895</v>
      </c>
      <c r="F79" s="257" t="s">
        <v>2122</v>
      </c>
      <c r="G79" s="257" t="s">
        <v>897</v>
      </c>
      <c r="H79" s="258" t="s">
        <v>898</v>
      </c>
      <c r="I79" s="247"/>
      <c r="J79" s="56"/>
      <c r="K79" s="55" t="s">
        <v>899</v>
      </c>
      <c r="L79" s="55"/>
      <c r="M79" s="55" t="s">
        <v>140</v>
      </c>
      <c r="N79" s="55" t="s">
        <v>225</v>
      </c>
      <c r="O79" s="54" t="s">
        <v>226</v>
      </c>
      <c r="P79" s="293"/>
      <c r="Q79" s="54" t="s">
        <v>900</v>
      </c>
      <c r="R79" s="54" t="s">
        <v>901</v>
      </c>
      <c r="S79" s="257" t="s">
        <v>902</v>
      </c>
      <c r="T79" s="257" t="s">
        <v>903</v>
      </c>
      <c r="U79" s="295" t="s">
        <v>3453</v>
      </c>
      <c r="V79" s="295" t="s">
        <v>3454</v>
      </c>
      <c r="W79" s="289"/>
      <c r="Y79" s="289"/>
      <c r="AA79" s="130">
        <f>IF(OR(J79="Fail",ISBLANK(J79)),INDEX('Issue Code Table'!C:C,MATCH(N:N,'Issue Code Table'!A:A,0)),IF(M79="Critical",6,IF(M79="Significant",5,IF(M79="Moderate",3,2))))</f>
        <v>5</v>
      </c>
    </row>
    <row r="80" spans="1:27" customFormat="1" ht="153" x14ac:dyDescent="0.25">
      <c r="A80" s="257" t="s">
        <v>2123</v>
      </c>
      <c r="B80" s="257" t="s">
        <v>180</v>
      </c>
      <c r="C80" s="260" t="s">
        <v>181</v>
      </c>
      <c r="D80" s="257" t="s">
        <v>219</v>
      </c>
      <c r="E80" s="257" t="s">
        <v>905</v>
      </c>
      <c r="F80" s="257" t="s">
        <v>906</v>
      </c>
      <c r="G80" s="257" t="s">
        <v>907</v>
      </c>
      <c r="H80" s="258" t="s">
        <v>908</v>
      </c>
      <c r="I80" s="55"/>
      <c r="J80" s="56"/>
      <c r="K80" s="54" t="s">
        <v>909</v>
      </c>
      <c r="L80" s="54"/>
      <c r="M80" s="72" t="s">
        <v>140</v>
      </c>
      <c r="N80" s="72" t="s">
        <v>225</v>
      </c>
      <c r="O80" s="54" t="s">
        <v>226</v>
      </c>
      <c r="P80" s="293"/>
      <c r="Q80" s="54" t="s">
        <v>910</v>
      </c>
      <c r="R80" s="54" t="s">
        <v>911</v>
      </c>
      <c r="S80" s="257" t="s">
        <v>912</v>
      </c>
      <c r="T80" s="257" t="s">
        <v>913</v>
      </c>
      <c r="U80" s="295" t="s">
        <v>3455</v>
      </c>
      <c r="V80" s="295" t="s">
        <v>3456</v>
      </c>
      <c r="W80" s="289"/>
      <c r="Y80" s="289"/>
      <c r="AA80" s="130">
        <f>IF(OR(J80="Fail",ISBLANK(J80)),INDEX('Issue Code Table'!C:C,MATCH(N:N,'Issue Code Table'!A:A,0)),IF(M80="Critical",6,IF(M80="Significant",5,IF(M80="Moderate",3,2))))</f>
        <v>5</v>
      </c>
    </row>
    <row r="81" spans="1:27" customFormat="1" ht="216.75" x14ac:dyDescent="0.25">
      <c r="A81" s="257" t="s">
        <v>2124</v>
      </c>
      <c r="B81" s="258" t="s">
        <v>180</v>
      </c>
      <c r="C81" s="259" t="s">
        <v>181</v>
      </c>
      <c r="D81" s="257" t="s">
        <v>219</v>
      </c>
      <c r="E81" s="257" t="s">
        <v>915</v>
      </c>
      <c r="F81" s="257" t="s">
        <v>916</v>
      </c>
      <c r="G81" s="257" t="s">
        <v>917</v>
      </c>
      <c r="H81" s="258" t="s">
        <v>918</v>
      </c>
      <c r="I81" s="55"/>
      <c r="J81" s="56"/>
      <c r="K81" s="54" t="s">
        <v>919</v>
      </c>
      <c r="L81" s="54"/>
      <c r="M81" s="72" t="s">
        <v>140</v>
      </c>
      <c r="N81" s="72" t="s">
        <v>225</v>
      </c>
      <c r="O81" s="54" t="s">
        <v>226</v>
      </c>
      <c r="P81" s="293"/>
      <c r="Q81" s="54" t="s">
        <v>910</v>
      </c>
      <c r="R81" s="54" t="s">
        <v>920</v>
      </c>
      <c r="S81" s="257" t="s">
        <v>921</v>
      </c>
      <c r="T81" s="257" t="s">
        <v>922</v>
      </c>
      <c r="U81" s="257" t="s">
        <v>3457</v>
      </c>
      <c r="V81" s="257" t="s">
        <v>3458</v>
      </c>
      <c r="W81" s="289"/>
      <c r="Y81" s="289"/>
      <c r="AA81" s="130">
        <f>IF(OR(J81="Fail",ISBLANK(J81)),INDEX('Issue Code Table'!C:C,MATCH(N:N,'Issue Code Table'!A:A,0)),IF(M81="Critical",6,IF(M81="Significant",5,IF(M81="Moderate",3,2))))</f>
        <v>5</v>
      </c>
    </row>
    <row r="82" spans="1:27" customFormat="1" ht="293.25" x14ac:dyDescent="0.25">
      <c r="A82" s="257" t="s">
        <v>2125</v>
      </c>
      <c r="B82" s="258" t="s">
        <v>924</v>
      </c>
      <c r="C82" s="259" t="s">
        <v>925</v>
      </c>
      <c r="D82" s="257" t="s">
        <v>219</v>
      </c>
      <c r="E82" s="257" t="s">
        <v>3471</v>
      </c>
      <c r="F82" s="257" t="s">
        <v>926</v>
      </c>
      <c r="G82" s="257" t="s">
        <v>927</v>
      </c>
      <c r="H82" s="258" t="s">
        <v>928</v>
      </c>
      <c r="I82" s="55"/>
      <c r="J82" s="56"/>
      <c r="K82" s="54" t="s">
        <v>929</v>
      </c>
      <c r="L82" s="274"/>
      <c r="M82" s="72" t="s">
        <v>140</v>
      </c>
      <c r="N82" s="72" t="s">
        <v>225</v>
      </c>
      <c r="O82" s="54" t="s">
        <v>226</v>
      </c>
      <c r="P82" s="293"/>
      <c r="Q82" s="54" t="s">
        <v>930</v>
      </c>
      <c r="R82" s="54" t="s">
        <v>931</v>
      </c>
      <c r="S82" s="257" t="s">
        <v>932</v>
      </c>
      <c r="T82" s="257" t="s">
        <v>933</v>
      </c>
      <c r="U82" s="257" t="s">
        <v>3459</v>
      </c>
      <c r="V82" s="257" t="s">
        <v>3460</v>
      </c>
      <c r="W82" s="289"/>
      <c r="Y82" s="289"/>
      <c r="AA82" s="130">
        <f>IF(OR(J82="Fail",ISBLANK(J82)),INDEX('Issue Code Table'!C:C,MATCH(N:N,'Issue Code Table'!A:A,0)),IF(M82="Critical",6,IF(M82="Significant",5,IF(M82="Moderate",3,2))))</f>
        <v>5</v>
      </c>
    </row>
    <row r="83" spans="1:27" customFormat="1" ht="255" x14ac:dyDescent="0.25">
      <c r="A83" s="257" t="s">
        <v>2126</v>
      </c>
      <c r="B83" s="258" t="s">
        <v>924</v>
      </c>
      <c r="C83" s="259" t="s">
        <v>925</v>
      </c>
      <c r="D83" s="257" t="s">
        <v>219</v>
      </c>
      <c r="E83" s="257" t="s">
        <v>3469</v>
      </c>
      <c r="F83" s="257" t="s">
        <v>935</v>
      </c>
      <c r="G83" s="257" t="s">
        <v>936</v>
      </c>
      <c r="H83" s="258" t="s">
        <v>937</v>
      </c>
      <c r="I83" s="55"/>
      <c r="J83" s="56"/>
      <c r="K83" s="54" t="s">
        <v>938</v>
      </c>
      <c r="L83" s="55"/>
      <c r="M83" s="72" t="s">
        <v>140</v>
      </c>
      <c r="N83" s="72" t="s">
        <v>225</v>
      </c>
      <c r="O83" s="54" t="s">
        <v>226</v>
      </c>
      <c r="P83" s="293"/>
      <c r="Q83" s="54" t="s">
        <v>930</v>
      </c>
      <c r="R83" s="54" t="s">
        <v>939</v>
      </c>
      <c r="S83" s="257" t="s">
        <v>940</v>
      </c>
      <c r="T83" s="257" t="s">
        <v>941</v>
      </c>
      <c r="U83" s="257" t="s">
        <v>3461</v>
      </c>
      <c r="V83" s="257" t="s">
        <v>3462</v>
      </c>
      <c r="W83" s="289"/>
      <c r="Y83" s="289"/>
      <c r="AA83" s="130">
        <f>IF(OR(J83="Fail",ISBLANK(J83)),INDEX('Issue Code Table'!C:C,MATCH(N:N,'Issue Code Table'!A:A,0)),IF(M83="Critical",6,IF(M83="Significant",5,IF(M83="Moderate",3,2))))</f>
        <v>5</v>
      </c>
    </row>
    <row r="84" spans="1:27" customFormat="1" ht="255" x14ac:dyDescent="0.25">
      <c r="A84" s="257" t="s">
        <v>2127</v>
      </c>
      <c r="B84" s="258" t="s">
        <v>924</v>
      </c>
      <c r="C84" s="259" t="s">
        <v>925</v>
      </c>
      <c r="D84" s="257" t="s">
        <v>219</v>
      </c>
      <c r="E84" s="257" t="s">
        <v>3470</v>
      </c>
      <c r="F84" s="257" t="s">
        <v>943</v>
      </c>
      <c r="G84" s="257" t="s">
        <v>944</v>
      </c>
      <c r="H84" s="258" t="s">
        <v>945</v>
      </c>
      <c r="I84" s="55"/>
      <c r="J84" s="56"/>
      <c r="K84" s="54" t="s">
        <v>946</v>
      </c>
      <c r="L84" s="55"/>
      <c r="M84" s="72" t="s">
        <v>140</v>
      </c>
      <c r="N84" s="72" t="s">
        <v>225</v>
      </c>
      <c r="O84" s="54" t="s">
        <v>226</v>
      </c>
      <c r="P84" s="293"/>
      <c r="Q84" s="54" t="s">
        <v>930</v>
      </c>
      <c r="R84" s="54" t="s">
        <v>947</v>
      </c>
      <c r="S84" s="257" t="s">
        <v>948</v>
      </c>
      <c r="T84" s="257" t="s">
        <v>949</v>
      </c>
      <c r="U84" s="257" t="s">
        <v>3463</v>
      </c>
      <c r="V84" s="257" t="s">
        <v>3464</v>
      </c>
      <c r="W84" s="289"/>
      <c r="Y84" s="289"/>
      <c r="AA84" s="130">
        <f>IF(OR(J84="Fail",ISBLANK(J84)),INDEX('Issue Code Table'!C:C,MATCH(N:N,'Issue Code Table'!A:A,0)),IF(M84="Critical",6,IF(M84="Significant",5,IF(M84="Moderate",3,2))))</f>
        <v>5</v>
      </c>
    </row>
    <row r="85" spans="1:27" customFormat="1" ht="216.75" x14ac:dyDescent="0.25">
      <c r="A85" s="257" t="s">
        <v>2128</v>
      </c>
      <c r="B85" s="261" t="s">
        <v>951</v>
      </c>
      <c r="C85" s="261" t="s">
        <v>952</v>
      </c>
      <c r="D85" s="257" t="s">
        <v>219</v>
      </c>
      <c r="E85" s="257" t="s">
        <v>953</v>
      </c>
      <c r="F85" s="257" t="s">
        <v>954</v>
      </c>
      <c r="G85" s="257" t="s">
        <v>955</v>
      </c>
      <c r="H85" s="258" t="s">
        <v>956</v>
      </c>
      <c r="I85" s="55"/>
      <c r="J85" s="56"/>
      <c r="K85" s="54" t="s">
        <v>957</v>
      </c>
      <c r="L85" s="55"/>
      <c r="M85" s="55" t="s">
        <v>151</v>
      </c>
      <c r="N85" s="55" t="s">
        <v>193</v>
      </c>
      <c r="O85" s="54" t="s">
        <v>194</v>
      </c>
      <c r="P85" s="293"/>
      <c r="Q85" s="54" t="s">
        <v>930</v>
      </c>
      <c r="R85" s="54" t="s">
        <v>958</v>
      </c>
      <c r="S85" s="257" t="s">
        <v>959</v>
      </c>
      <c r="T85" s="257" t="s">
        <v>960</v>
      </c>
      <c r="U85" s="257" t="s">
        <v>3465</v>
      </c>
      <c r="V85" s="257" t="s">
        <v>3466</v>
      </c>
      <c r="W85" s="289"/>
      <c r="Y85" s="289"/>
      <c r="AA85" s="130">
        <f>IF(OR(J85="Fail",ISBLANK(J85)),INDEX('Issue Code Table'!C:C,MATCH(N:N,'Issue Code Table'!A:A,0)),IF(M85="Critical",6,IF(M85="Significant",5,IF(M85="Moderate",3,2))))</f>
        <v>2</v>
      </c>
    </row>
    <row r="86" spans="1:27" customFormat="1" ht="165.75" x14ac:dyDescent="0.25">
      <c r="A86" s="257" t="s">
        <v>2129</v>
      </c>
      <c r="B86" s="258" t="s">
        <v>962</v>
      </c>
      <c r="C86" s="259" t="s">
        <v>963</v>
      </c>
      <c r="D86" s="257" t="s">
        <v>219</v>
      </c>
      <c r="E86" s="257" t="s">
        <v>3467</v>
      </c>
      <c r="F86" s="257" t="s">
        <v>964</v>
      </c>
      <c r="G86" s="257" t="s">
        <v>965</v>
      </c>
      <c r="H86" s="258" t="s">
        <v>966</v>
      </c>
      <c r="I86" s="55"/>
      <c r="J86" s="56"/>
      <c r="K86" s="54" t="s">
        <v>967</v>
      </c>
      <c r="L86" s="55"/>
      <c r="M86" s="55" t="s">
        <v>140</v>
      </c>
      <c r="N86" s="55" t="s">
        <v>968</v>
      </c>
      <c r="O86" s="54" t="s">
        <v>969</v>
      </c>
      <c r="P86" s="293"/>
      <c r="Q86" s="54" t="s">
        <v>930</v>
      </c>
      <c r="R86" s="54" t="s">
        <v>970</v>
      </c>
      <c r="S86" s="257" t="s">
        <v>971</v>
      </c>
      <c r="T86" s="257" t="s">
        <v>972</v>
      </c>
      <c r="U86" s="257" t="s">
        <v>973</v>
      </c>
      <c r="V86" s="257" t="s">
        <v>3631</v>
      </c>
      <c r="W86" s="289"/>
      <c r="Y86" s="289"/>
      <c r="AA86" s="130">
        <f>IF(OR(J86="Fail",ISBLANK(J86)),INDEX('Issue Code Table'!C:C,MATCH(N:N,'Issue Code Table'!A:A,0)),IF(M86="Critical",6,IF(M86="Significant",5,IF(M86="Moderate",3,2))))</f>
        <v>5</v>
      </c>
    </row>
    <row r="87" spans="1:27" customFormat="1" ht="191.25" x14ac:dyDescent="0.25">
      <c r="A87" s="257" t="s">
        <v>2130</v>
      </c>
      <c r="B87" s="258" t="s">
        <v>962</v>
      </c>
      <c r="C87" s="259" t="s">
        <v>963</v>
      </c>
      <c r="D87" s="257" t="s">
        <v>219</v>
      </c>
      <c r="E87" s="257" t="s">
        <v>3468</v>
      </c>
      <c r="F87" s="257" t="s">
        <v>975</v>
      </c>
      <c r="G87" s="257" t="s">
        <v>976</v>
      </c>
      <c r="H87" s="258" t="s">
        <v>977</v>
      </c>
      <c r="I87" s="55"/>
      <c r="J87" s="56"/>
      <c r="K87" s="54" t="s">
        <v>978</v>
      </c>
      <c r="L87" s="55"/>
      <c r="M87" s="55" t="s">
        <v>140</v>
      </c>
      <c r="N87" s="55" t="s">
        <v>968</v>
      </c>
      <c r="O87" s="54" t="s">
        <v>969</v>
      </c>
      <c r="P87" s="293"/>
      <c r="Q87" s="54" t="s">
        <v>930</v>
      </c>
      <c r="R87" s="54" t="s">
        <v>979</v>
      </c>
      <c r="S87" s="257" t="s">
        <v>980</v>
      </c>
      <c r="T87" s="257" t="s">
        <v>981</v>
      </c>
      <c r="U87" s="257" t="s">
        <v>982</v>
      </c>
      <c r="V87" s="257" t="s">
        <v>3632</v>
      </c>
      <c r="W87" s="289"/>
      <c r="Y87" s="289"/>
      <c r="AA87" s="130">
        <f>IF(OR(J87="Fail",ISBLANK(J87)),INDEX('Issue Code Table'!C:C,MATCH(N:N,'Issue Code Table'!A:A,0)),IF(M87="Critical",6,IF(M87="Significant",5,IF(M87="Moderate",3,2))))</f>
        <v>5</v>
      </c>
    </row>
    <row r="88" spans="1:27" customFormat="1" ht="229.5" x14ac:dyDescent="0.25">
      <c r="A88" s="257" t="s">
        <v>2131</v>
      </c>
      <c r="B88" s="261" t="s">
        <v>984</v>
      </c>
      <c r="C88" s="261" t="s">
        <v>985</v>
      </c>
      <c r="D88" s="257" t="s">
        <v>219</v>
      </c>
      <c r="E88" s="257" t="s">
        <v>986</v>
      </c>
      <c r="F88" s="257" t="s">
        <v>987</v>
      </c>
      <c r="G88" s="257" t="s">
        <v>988</v>
      </c>
      <c r="H88" s="258" t="s">
        <v>989</v>
      </c>
      <c r="I88" s="55"/>
      <c r="J88" s="56"/>
      <c r="K88" s="54" t="s">
        <v>990</v>
      </c>
      <c r="L88" s="55"/>
      <c r="M88" s="55" t="s">
        <v>140</v>
      </c>
      <c r="N88" s="55" t="s">
        <v>968</v>
      </c>
      <c r="O88" s="54" t="s">
        <v>969</v>
      </c>
      <c r="P88" s="293"/>
      <c r="Q88" s="54" t="s">
        <v>930</v>
      </c>
      <c r="R88" s="54" t="s">
        <v>991</v>
      </c>
      <c r="S88" s="257" t="s">
        <v>992</v>
      </c>
      <c r="T88" s="257" t="s">
        <v>993</v>
      </c>
      <c r="U88" s="257" t="s">
        <v>3473</v>
      </c>
      <c r="V88" s="257" t="s">
        <v>3474</v>
      </c>
      <c r="W88" s="289"/>
      <c r="Y88" s="289"/>
      <c r="AA88" s="130">
        <f>IF(OR(J88="Fail",ISBLANK(J88)),INDEX('Issue Code Table'!C:C,MATCH(N:N,'Issue Code Table'!A:A,0)),IF(M88="Critical",6,IF(M88="Significant",5,IF(M88="Moderate",3,2))))</f>
        <v>5</v>
      </c>
    </row>
    <row r="89" spans="1:27" customFormat="1" ht="242.25" x14ac:dyDescent="0.25">
      <c r="A89" s="257" t="s">
        <v>2132</v>
      </c>
      <c r="B89" s="258" t="s">
        <v>962</v>
      </c>
      <c r="C89" s="259" t="s">
        <v>963</v>
      </c>
      <c r="D89" s="257" t="s">
        <v>219</v>
      </c>
      <c r="E89" s="257" t="s">
        <v>995</v>
      </c>
      <c r="F89" s="257" t="s">
        <v>996</v>
      </c>
      <c r="G89" s="257" t="s">
        <v>997</v>
      </c>
      <c r="H89" s="258" t="s">
        <v>998</v>
      </c>
      <c r="I89" s="55"/>
      <c r="J89" s="56"/>
      <c r="K89" s="54" t="s">
        <v>999</v>
      </c>
      <c r="L89" s="55"/>
      <c r="M89" s="55" t="s">
        <v>140</v>
      </c>
      <c r="N89" s="55" t="s">
        <v>968</v>
      </c>
      <c r="O89" s="54" t="s">
        <v>969</v>
      </c>
      <c r="P89" s="293"/>
      <c r="Q89" s="54" t="s">
        <v>930</v>
      </c>
      <c r="R89" s="54" t="s">
        <v>1000</v>
      </c>
      <c r="S89" s="257" t="s">
        <v>1001</v>
      </c>
      <c r="T89" s="257" t="s">
        <v>1002</v>
      </c>
      <c r="U89" s="257" t="s">
        <v>3475</v>
      </c>
      <c r="V89" s="257" t="s">
        <v>3476</v>
      </c>
      <c r="W89" s="289"/>
      <c r="Y89" s="289"/>
      <c r="AA89" s="130">
        <f>IF(OR(J89="Fail",ISBLANK(J89)),INDEX('Issue Code Table'!C:C,MATCH(N:N,'Issue Code Table'!A:A,0)),IF(M89="Critical",6,IF(M89="Significant",5,IF(M89="Moderate",3,2))))</f>
        <v>5</v>
      </c>
    </row>
    <row r="90" spans="1:27" customFormat="1" ht="191.25" x14ac:dyDescent="0.25">
      <c r="A90" s="257" t="s">
        <v>2133</v>
      </c>
      <c r="B90" s="258" t="s">
        <v>180</v>
      </c>
      <c r="C90" s="259" t="s">
        <v>181</v>
      </c>
      <c r="D90" s="257" t="s">
        <v>219</v>
      </c>
      <c r="E90" s="257" t="s">
        <v>1004</v>
      </c>
      <c r="F90" s="257" t="s">
        <v>1005</v>
      </c>
      <c r="G90" s="257" t="s">
        <v>1006</v>
      </c>
      <c r="H90" s="258" t="s">
        <v>1007</v>
      </c>
      <c r="I90" s="55"/>
      <c r="J90" s="56"/>
      <c r="K90" s="54" t="s">
        <v>1008</v>
      </c>
      <c r="L90" s="55"/>
      <c r="M90" s="55" t="s">
        <v>140</v>
      </c>
      <c r="N90" s="55" t="s">
        <v>968</v>
      </c>
      <c r="O90" s="54" t="s">
        <v>969</v>
      </c>
      <c r="P90" s="293"/>
      <c r="Q90" s="54" t="s">
        <v>1009</v>
      </c>
      <c r="R90" s="54" t="s">
        <v>1010</v>
      </c>
      <c r="S90" s="257" t="s">
        <v>1011</v>
      </c>
      <c r="T90" s="257" t="s">
        <v>1012</v>
      </c>
      <c r="U90" s="257" t="s">
        <v>1013</v>
      </c>
      <c r="V90" s="257" t="s">
        <v>3633</v>
      </c>
      <c r="W90" s="289"/>
      <c r="Y90" s="289"/>
      <c r="AA90" s="130">
        <f>IF(OR(J90="Fail",ISBLANK(J90)),INDEX('Issue Code Table'!C:C,MATCH(N:N,'Issue Code Table'!A:A,0)),IF(M90="Critical",6,IF(M90="Significant",5,IF(M90="Moderate",3,2))))</f>
        <v>5</v>
      </c>
    </row>
    <row r="91" spans="1:27" customFormat="1" ht="255" x14ac:dyDescent="0.25">
      <c r="A91" s="257" t="s">
        <v>2134</v>
      </c>
      <c r="B91" s="258" t="s">
        <v>180</v>
      </c>
      <c r="C91" s="259" t="s">
        <v>181</v>
      </c>
      <c r="D91" s="257" t="s">
        <v>219</v>
      </c>
      <c r="E91" s="257" t="s">
        <v>1015</v>
      </c>
      <c r="F91" s="257" t="s">
        <v>1016</v>
      </c>
      <c r="G91" s="257" t="s">
        <v>1017</v>
      </c>
      <c r="H91" s="258" t="s">
        <v>1018</v>
      </c>
      <c r="I91" s="55"/>
      <c r="J91" s="56"/>
      <c r="K91" s="54" t="s">
        <v>1019</v>
      </c>
      <c r="L91" s="55"/>
      <c r="M91" s="55" t="s">
        <v>140</v>
      </c>
      <c r="N91" s="55" t="s">
        <v>968</v>
      </c>
      <c r="O91" s="54" t="s">
        <v>969</v>
      </c>
      <c r="P91" s="293"/>
      <c r="Q91" s="54" t="s">
        <v>1009</v>
      </c>
      <c r="R91" s="54" t="s">
        <v>1020</v>
      </c>
      <c r="S91" s="257" t="s">
        <v>1021</v>
      </c>
      <c r="T91" s="257" t="s">
        <v>1022</v>
      </c>
      <c r="U91" s="257" t="s">
        <v>3477</v>
      </c>
      <c r="V91" s="257" t="s">
        <v>3478</v>
      </c>
      <c r="W91" s="289"/>
      <c r="Y91" s="289"/>
      <c r="AA91" s="130">
        <f>IF(OR(J91="Fail",ISBLANK(J91)),INDEX('Issue Code Table'!C:C,MATCH(N:N,'Issue Code Table'!A:A,0)),IF(M91="Critical",6,IF(M91="Significant",5,IF(M91="Moderate",3,2))))</f>
        <v>5</v>
      </c>
    </row>
    <row r="92" spans="1:27" customFormat="1" ht="140.25" x14ac:dyDescent="0.25">
      <c r="A92" s="257" t="s">
        <v>2135</v>
      </c>
      <c r="B92" s="258" t="s">
        <v>180</v>
      </c>
      <c r="C92" s="259" t="s">
        <v>181</v>
      </c>
      <c r="D92" s="257" t="s">
        <v>219</v>
      </c>
      <c r="E92" s="257" t="s">
        <v>1024</v>
      </c>
      <c r="F92" s="257" t="s">
        <v>1025</v>
      </c>
      <c r="G92" s="257" t="s">
        <v>3685</v>
      </c>
      <c r="H92" s="258" t="s">
        <v>1027</v>
      </c>
      <c r="I92" s="55"/>
      <c r="J92" s="56"/>
      <c r="K92" s="54" t="s">
        <v>1028</v>
      </c>
      <c r="L92" s="55"/>
      <c r="M92" s="72" t="s">
        <v>140</v>
      </c>
      <c r="N92" s="72" t="s">
        <v>225</v>
      </c>
      <c r="O92" s="54" t="s">
        <v>226</v>
      </c>
      <c r="P92" s="293"/>
      <c r="Q92" s="54" t="s">
        <v>1009</v>
      </c>
      <c r="R92" s="54" t="s">
        <v>1029</v>
      </c>
      <c r="S92" s="257" t="s">
        <v>1030</v>
      </c>
      <c r="T92" s="257" t="s">
        <v>2136</v>
      </c>
      <c r="U92" s="257" t="s">
        <v>3634</v>
      </c>
      <c r="V92" s="296" t="s">
        <v>3481</v>
      </c>
      <c r="W92" s="289"/>
      <c r="Y92" s="289"/>
      <c r="AA92" s="130">
        <f>IF(OR(J92="Fail",ISBLANK(J92)),INDEX('Issue Code Table'!C:C,MATCH(N:N,'Issue Code Table'!A:A,0)),IF(M92="Critical",6,IF(M92="Significant",5,IF(M92="Moderate",3,2))))</f>
        <v>5</v>
      </c>
    </row>
    <row r="93" spans="1:27" customFormat="1" ht="114.75" x14ac:dyDescent="0.25">
      <c r="A93" s="257" t="s">
        <v>2137</v>
      </c>
      <c r="B93" s="258" t="s">
        <v>180</v>
      </c>
      <c r="C93" s="259" t="s">
        <v>181</v>
      </c>
      <c r="D93" s="257" t="s">
        <v>219</v>
      </c>
      <c r="E93" s="257" t="s">
        <v>1033</v>
      </c>
      <c r="F93" s="257" t="s">
        <v>1034</v>
      </c>
      <c r="G93" s="257" t="s">
        <v>1035</v>
      </c>
      <c r="H93" s="258" t="s">
        <v>1036</v>
      </c>
      <c r="I93" s="55"/>
      <c r="J93" s="56"/>
      <c r="K93" s="54" t="s">
        <v>1037</v>
      </c>
      <c r="L93" s="55"/>
      <c r="M93" s="72" t="s">
        <v>140</v>
      </c>
      <c r="N93" s="72" t="s">
        <v>225</v>
      </c>
      <c r="O93" s="54" t="s">
        <v>226</v>
      </c>
      <c r="P93" s="293"/>
      <c r="Q93" s="54" t="s">
        <v>1038</v>
      </c>
      <c r="R93" s="54" t="s">
        <v>1039</v>
      </c>
      <c r="S93" s="257" t="s">
        <v>1040</v>
      </c>
      <c r="T93" s="257" t="s">
        <v>2138</v>
      </c>
      <c r="U93" s="257" t="s">
        <v>3479</v>
      </c>
      <c r="V93" s="296" t="s">
        <v>3480</v>
      </c>
      <c r="W93" s="289"/>
      <c r="Y93" s="289"/>
      <c r="AA93" s="130">
        <f>IF(OR(J93="Fail",ISBLANK(J93)),INDEX('Issue Code Table'!C:C,MATCH(N:N,'Issue Code Table'!A:A,0)),IF(M93="Critical",6,IF(M93="Significant",5,IF(M93="Moderate",3,2))))</f>
        <v>5</v>
      </c>
    </row>
    <row r="94" spans="1:27" customFormat="1" ht="114.75" x14ac:dyDescent="0.25">
      <c r="A94" s="257" t="s">
        <v>2139</v>
      </c>
      <c r="B94" s="257" t="s">
        <v>144</v>
      </c>
      <c r="C94" s="74" t="s">
        <v>145</v>
      </c>
      <c r="D94" s="257" t="s">
        <v>219</v>
      </c>
      <c r="E94" s="257" t="s">
        <v>1043</v>
      </c>
      <c r="F94" s="257" t="s">
        <v>1044</v>
      </c>
      <c r="G94" s="257" t="s">
        <v>1045</v>
      </c>
      <c r="H94" s="258" t="s">
        <v>1046</v>
      </c>
      <c r="I94" s="55"/>
      <c r="J94" s="56"/>
      <c r="K94" s="54" t="s">
        <v>1047</v>
      </c>
      <c r="L94" s="55"/>
      <c r="M94" s="55" t="s">
        <v>140</v>
      </c>
      <c r="N94" s="55" t="s">
        <v>329</v>
      </c>
      <c r="O94" s="54" t="s">
        <v>330</v>
      </c>
      <c r="P94" s="293"/>
      <c r="Q94" s="54" t="s">
        <v>1038</v>
      </c>
      <c r="R94" s="54" t="s">
        <v>1048</v>
      </c>
      <c r="S94" s="257" t="s">
        <v>1049</v>
      </c>
      <c r="T94" s="257" t="s">
        <v>2140</v>
      </c>
      <c r="U94" s="257" t="s">
        <v>3482</v>
      </c>
      <c r="V94" s="296" t="s">
        <v>3483</v>
      </c>
      <c r="W94" s="289"/>
      <c r="Y94" s="289"/>
      <c r="AA94" s="130">
        <f>IF(OR(J94="Fail",ISBLANK(J94)),INDEX('Issue Code Table'!C:C,MATCH(N:N,'Issue Code Table'!A:A,0)),IF(M94="Critical",6,IF(M94="Significant",5,IF(M94="Moderate",3,2))))</f>
        <v>5</v>
      </c>
    </row>
    <row r="95" spans="1:27" customFormat="1" ht="99.75" x14ac:dyDescent="0.25">
      <c r="A95" s="257" t="s">
        <v>2141</v>
      </c>
      <c r="B95" s="257" t="s">
        <v>144</v>
      </c>
      <c r="C95" s="74" t="s">
        <v>145</v>
      </c>
      <c r="D95" s="257" t="s">
        <v>219</v>
      </c>
      <c r="E95" s="257" t="s">
        <v>1052</v>
      </c>
      <c r="F95" s="257" t="s">
        <v>1053</v>
      </c>
      <c r="G95" s="257" t="s">
        <v>1054</v>
      </c>
      <c r="H95" s="258" t="s">
        <v>1055</v>
      </c>
      <c r="I95" s="55"/>
      <c r="J95" s="56"/>
      <c r="K95" s="54" t="s">
        <v>1056</v>
      </c>
      <c r="L95" s="55"/>
      <c r="M95" s="55" t="s">
        <v>140</v>
      </c>
      <c r="N95" s="55" t="s">
        <v>329</v>
      </c>
      <c r="O95" s="54" t="s">
        <v>330</v>
      </c>
      <c r="P95" s="293"/>
      <c r="Q95" s="54" t="s">
        <v>1038</v>
      </c>
      <c r="R95" s="54" t="s">
        <v>1057</v>
      </c>
      <c r="S95" s="257" t="s">
        <v>1058</v>
      </c>
      <c r="T95" s="257" t="s">
        <v>2142</v>
      </c>
      <c r="U95" s="257" t="s">
        <v>3484</v>
      </c>
      <c r="V95" s="296" t="s">
        <v>3635</v>
      </c>
      <c r="W95" s="289"/>
      <c r="Y95" s="289"/>
      <c r="AA95" s="130">
        <f>IF(OR(J95="Fail",ISBLANK(J95)),INDEX('Issue Code Table'!C:C,MATCH(N:N,'Issue Code Table'!A:A,0)),IF(M95="Critical",6,IF(M95="Significant",5,IF(M95="Moderate",3,2))))</f>
        <v>5</v>
      </c>
    </row>
    <row r="96" spans="1:27" customFormat="1" ht="114" x14ac:dyDescent="0.25">
      <c r="A96" s="257" t="s">
        <v>2143</v>
      </c>
      <c r="B96" s="257" t="s">
        <v>445</v>
      </c>
      <c r="C96" s="74" t="s">
        <v>446</v>
      </c>
      <c r="D96" s="257" t="s">
        <v>219</v>
      </c>
      <c r="E96" s="257" t="s">
        <v>1061</v>
      </c>
      <c r="F96" s="257" t="s">
        <v>1062</v>
      </c>
      <c r="G96" s="257" t="s">
        <v>2144</v>
      </c>
      <c r="H96" s="258" t="s">
        <v>1064</v>
      </c>
      <c r="I96" s="55"/>
      <c r="J96" s="56"/>
      <c r="K96" s="54" t="s">
        <v>1065</v>
      </c>
      <c r="L96" s="55"/>
      <c r="M96" s="55" t="s">
        <v>140</v>
      </c>
      <c r="N96" s="55" t="s">
        <v>329</v>
      </c>
      <c r="O96" s="54" t="s">
        <v>330</v>
      </c>
      <c r="P96" s="293"/>
      <c r="Q96" s="54" t="s">
        <v>1038</v>
      </c>
      <c r="R96" s="54" t="s">
        <v>1066</v>
      </c>
      <c r="S96" s="257" t="s">
        <v>1067</v>
      </c>
      <c r="T96" s="257" t="s">
        <v>2145</v>
      </c>
      <c r="U96" s="257" t="s">
        <v>3485</v>
      </c>
      <c r="V96" s="296" t="s">
        <v>3636</v>
      </c>
      <c r="W96" s="289"/>
      <c r="Y96" s="289"/>
      <c r="AA96" s="130">
        <f>IF(OR(J96="Fail",ISBLANK(J96)),INDEX('Issue Code Table'!C:C,MATCH(N:N,'Issue Code Table'!A:A,0)),IF(M96="Critical",6,IF(M96="Significant",5,IF(M96="Moderate",3,2))))</f>
        <v>5</v>
      </c>
    </row>
    <row r="97" spans="1:27" customFormat="1" ht="114" x14ac:dyDescent="0.25">
      <c r="A97" s="257" t="s">
        <v>2146</v>
      </c>
      <c r="B97" s="257" t="s">
        <v>445</v>
      </c>
      <c r="C97" s="74" t="s">
        <v>446</v>
      </c>
      <c r="D97" s="257" t="s">
        <v>219</v>
      </c>
      <c r="E97" s="257" t="s">
        <v>1070</v>
      </c>
      <c r="F97" s="257" t="s">
        <v>1071</v>
      </c>
      <c r="G97" s="257" t="s">
        <v>2147</v>
      </c>
      <c r="H97" s="258" t="s">
        <v>1073</v>
      </c>
      <c r="I97" s="55"/>
      <c r="J97" s="56"/>
      <c r="K97" s="54" t="s">
        <v>1074</v>
      </c>
      <c r="L97" s="55"/>
      <c r="M97" s="55" t="s">
        <v>140</v>
      </c>
      <c r="N97" s="55" t="s">
        <v>329</v>
      </c>
      <c r="O97" s="54" t="s">
        <v>330</v>
      </c>
      <c r="P97" s="293"/>
      <c r="Q97" s="54" t="s">
        <v>1038</v>
      </c>
      <c r="R97" s="54" t="s">
        <v>1075</v>
      </c>
      <c r="S97" s="257" t="s">
        <v>1076</v>
      </c>
      <c r="T97" s="257" t="s">
        <v>2148</v>
      </c>
      <c r="U97" s="257" t="s">
        <v>3486</v>
      </c>
      <c r="V97" s="296" t="s">
        <v>3487</v>
      </c>
      <c r="W97" s="289"/>
      <c r="Y97" s="289"/>
      <c r="AA97" s="130">
        <f>IF(OR(J97="Fail",ISBLANK(J97)),INDEX('Issue Code Table'!C:C,MATCH(N:N,'Issue Code Table'!A:A,0)),IF(M97="Critical",6,IF(M97="Significant",5,IF(M97="Moderate",3,2))))</f>
        <v>5</v>
      </c>
    </row>
    <row r="98" spans="1:27" customFormat="1" ht="102" x14ac:dyDescent="0.25">
      <c r="A98" s="257" t="s">
        <v>2149</v>
      </c>
      <c r="B98" s="258" t="s">
        <v>180</v>
      </c>
      <c r="C98" s="259" t="s">
        <v>181</v>
      </c>
      <c r="D98" s="257" t="s">
        <v>219</v>
      </c>
      <c r="E98" s="257" t="s">
        <v>3489</v>
      </c>
      <c r="F98" s="257" t="s">
        <v>1079</v>
      </c>
      <c r="G98" s="257" t="s">
        <v>1080</v>
      </c>
      <c r="H98" s="258" t="s">
        <v>1081</v>
      </c>
      <c r="I98" s="55"/>
      <c r="J98" s="56"/>
      <c r="K98" s="54" t="s">
        <v>1082</v>
      </c>
      <c r="L98" s="55"/>
      <c r="M98" s="55" t="s">
        <v>140</v>
      </c>
      <c r="N98" s="55" t="s">
        <v>225</v>
      </c>
      <c r="O98" s="54" t="s">
        <v>226</v>
      </c>
      <c r="P98" s="293"/>
      <c r="Q98" s="54" t="s">
        <v>1083</v>
      </c>
      <c r="R98" s="54" t="s">
        <v>1084</v>
      </c>
      <c r="S98" s="257" t="s">
        <v>1085</v>
      </c>
      <c r="T98" s="257" t="s">
        <v>2150</v>
      </c>
      <c r="U98" s="257" t="s">
        <v>3490</v>
      </c>
      <c r="V98" s="296" t="s">
        <v>3491</v>
      </c>
      <c r="W98" s="289"/>
      <c r="Y98" s="289"/>
      <c r="AA98" s="130">
        <f>IF(OR(J98="Fail",ISBLANK(J98)),INDEX('Issue Code Table'!C:C,MATCH(N:N,'Issue Code Table'!A:A,0)),IF(M98="Critical",6,IF(M98="Significant",5,IF(M98="Moderate",3,2))))</f>
        <v>5</v>
      </c>
    </row>
    <row r="99" spans="1:27" customFormat="1" ht="127.5" x14ac:dyDescent="0.25">
      <c r="A99" s="257" t="s">
        <v>2151</v>
      </c>
      <c r="B99" s="258" t="s">
        <v>180</v>
      </c>
      <c r="C99" s="259" t="s">
        <v>181</v>
      </c>
      <c r="D99" s="257" t="s">
        <v>219</v>
      </c>
      <c r="E99" s="257" t="s">
        <v>3488</v>
      </c>
      <c r="F99" s="257" t="s">
        <v>1088</v>
      </c>
      <c r="G99" s="257" t="s">
        <v>1089</v>
      </c>
      <c r="H99" s="258" t="s">
        <v>395</v>
      </c>
      <c r="I99" s="55"/>
      <c r="J99" s="56"/>
      <c r="K99" s="54" t="s">
        <v>1090</v>
      </c>
      <c r="L99" s="55"/>
      <c r="M99" s="55" t="s">
        <v>140</v>
      </c>
      <c r="N99" s="55" t="s">
        <v>225</v>
      </c>
      <c r="O99" s="54" t="s">
        <v>226</v>
      </c>
      <c r="P99" s="293"/>
      <c r="Q99" s="54" t="s">
        <v>1083</v>
      </c>
      <c r="R99" s="54" t="s">
        <v>1091</v>
      </c>
      <c r="S99" s="257" t="s">
        <v>1092</v>
      </c>
      <c r="T99" s="257" t="s">
        <v>2152</v>
      </c>
      <c r="U99" s="257" t="s">
        <v>3492</v>
      </c>
      <c r="V99" s="296" t="s">
        <v>3493</v>
      </c>
      <c r="W99" s="289"/>
      <c r="Y99" s="289"/>
      <c r="AA99" s="130">
        <f>IF(OR(J99="Fail",ISBLANK(J99)),INDEX('Issue Code Table'!C:C,MATCH(N:N,'Issue Code Table'!A:A,0)),IF(M99="Critical",6,IF(M99="Significant",5,IF(M99="Moderate",3,2))))</f>
        <v>5</v>
      </c>
    </row>
    <row r="100" spans="1:27" customFormat="1" ht="102" x14ac:dyDescent="0.25">
      <c r="A100" s="257" t="s">
        <v>2153</v>
      </c>
      <c r="B100" s="258" t="s">
        <v>180</v>
      </c>
      <c r="C100" s="259" t="s">
        <v>181</v>
      </c>
      <c r="D100" s="257" t="s">
        <v>219</v>
      </c>
      <c r="E100" s="257" t="s">
        <v>3494</v>
      </c>
      <c r="F100" s="257" t="s">
        <v>1095</v>
      </c>
      <c r="G100" s="257" t="s">
        <v>1096</v>
      </c>
      <c r="H100" s="258" t="s">
        <v>1097</v>
      </c>
      <c r="I100" s="55"/>
      <c r="J100" s="56"/>
      <c r="K100" s="54" t="s">
        <v>1098</v>
      </c>
      <c r="L100" s="55"/>
      <c r="M100" s="55" t="s">
        <v>140</v>
      </c>
      <c r="N100" s="55" t="s">
        <v>225</v>
      </c>
      <c r="O100" s="54" t="s">
        <v>226</v>
      </c>
      <c r="P100" s="293"/>
      <c r="Q100" s="54" t="s">
        <v>1083</v>
      </c>
      <c r="R100" s="54" t="s">
        <v>1099</v>
      </c>
      <c r="S100" s="257" t="s">
        <v>1092</v>
      </c>
      <c r="T100" s="257" t="s">
        <v>2154</v>
      </c>
      <c r="U100" s="257" t="s">
        <v>3496</v>
      </c>
      <c r="V100" s="296" t="s">
        <v>3497</v>
      </c>
      <c r="W100" s="289"/>
      <c r="Y100" s="289"/>
      <c r="AA100" s="130">
        <f>IF(OR(J100="Fail",ISBLANK(J100)),INDEX('Issue Code Table'!C:C,MATCH(N:N,'Issue Code Table'!A:A,0)),IF(M100="Critical",6,IF(M100="Significant",5,IF(M100="Moderate",3,2))))</f>
        <v>5</v>
      </c>
    </row>
    <row r="101" spans="1:27" customFormat="1" ht="102" x14ac:dyDescent="0.25">
      <c r="A101" s="257" t="s">
        <v>2155</v>
      </c>
      <c r="B101" s="258" t="s">
        <v>180</v>
      </c>
      <c r="C101" s="259" t="s">
        <v>181</v>
      </c>
      <c r="D101" s="257" t="s">
        <v>219</v>
      </c>
      <c r="E101" s="257" t="s">
        <v>3495</v>
      </c>
      <c r="F101" s="257" t="s">
        <v>1102</v>
      </c>
      <c r="G101" s="257" t="s">
        <v>1103</v>
      </c>
      <c r="H101" s="258" t="s">
        <v>1104</v>
      </c>
      <c r="I101" s="55"/>
      <c r="J101" s="56"/>
      <c r="K101" s="54" t="s">
        <v>1105</v>
      </c>
      <c r="L101" s="55"/>
      <c r="M101" s="55" t="s">
        <v>140</v>
      </c>
      <c r="N101" s="55" t="s">
        <v>225</v>
      </c>
      <c r="O101" s="54" t="s">
        <v>226</v>
      </c>
      <c r="P101" s="293"/>
      <c r="Q101" s="54" t="s">
        <v>1083</v>
      </c>
      <c r="R101" s="54" t="s">
        <v>1106</v>
      </c>
      <c r="S101" s="257" t="s">
        <v>1092</v>
      </c>
      <c r="T101" s="257" t="s">
        <v>2156</v>
      </c>
      <c r="U101" s="257" t="s">
        <v>3498</v>
      </c>
      <c r="V101" s="296" t="s">
        <v>3499</v>
      </c>
      <c r="W101" s="289"/>
      <c r="Y101" s="289"/>
      <c r="AA101" s="130">
        <f>IF(OR(J101="Fail",ISBLANK(J101)),INDEX('Issue Code Table'!C:C,MATCH(N:N,'Issue Code Table'!A:A,0)),IF(M101="Critical",6,IF(M101="Significant",5,IF(M101="Moderate",3,2))))</f>
        <v>5</v>
      </c>
    </row>
    <row r="102" spans="1:27" customFormat="1" ht="114" x14ac:dyDescent="0.25">
      <c r="A102" s="257" t="s">
        <v>2157</v>
      </c>
      <c r="B102" s="258" t="s">
        <v>180</v>
      </c>
      <c r="C102" s="259" t="s">
        <v>250</v>
      </c>
      <c r="D102" s="257" t="s">
        <v>219</v>
      </c>
      <c r="E102" s="257" t="s">
        <v>1109</v>
      </c>
      <c r="F102" s="257" t="s">
        <v>3637</v>
      </c>
      <c r="G102" s="257" t="s">
        <v>1110</v>
      </c>
      <c r="H102" s="258" t="s">
        <v>1111</v>
      </c>
      <c r="I102" s="55"/>
      <c r="J102" s="56"/>
      <c r="K102" s="54" t="s">
        <v>1112</v>
      </c>
      <c r="L102" s="54"/>
      <c r="M102" s="249" t="s">
        <v>140</v>
      </c>
      <c r="N102" s="250" t="s">
        <v>225</v>
      </c>
      <c r="O102" s="54" t="s">
        <v>226</v>
      </c>
      <c r="P102" s="293"/>
      <c r="Q102" s="54" t="s">
        <v>1113</v>
      </c>
      <c r="R102" s="54" t="s">
        <v>1114</v>
      </c>
      <c r="S102" s="257" t="s">
        <v>1115</v>
      </c>
      <c r="T102" s="257" t="s">
        <v>2158</v>
      </c>
      <c r="U102" s="257" t="s">
        <v>3500</v>
      </c>
      <c r="V102" s="296" t="s">
        <v>3501</v>
      </c>
      <c r="W102" s="289"/>
      <c r="Y102" s="289"/>
      <c r="AA102" s="130">
        <f>IF(OR(J102="Fail",ISBLANK(J102)),INDEX('Issue Code Table'!C:C,MATCH(N:N,'Issue Code Table'!A:A,0)),IF(M102="Critical",6,IF(M102="Significant",5,IF(M102="Moderate",3,2))))</f>
        <v>5</v>
      </c>
    </row>
    <row r="103" spans="1:27" customFormat="1" ht="127.5" x14ac:dyDescent="0.25">
      <c r="A103" s="257" t="s">
        <v>2159</v>
      </c>
      <c r="B103" s="258" t="s">
        <v>445</v>
      </c>
      <c r="C103" s="259" t="s">
        <v>1118</v>
      </c>
      <c r="D103" s="257" t="s">
        <v>219</v>
      </c>
      <c r="E103" s="257" t="s">
        <v>1119</v>
      </c>
      <c r="F103" s="257" t="s">
        <v>1120</v>
      </c>
      <c r="G103" s="257" t="s">
        <v>2160</v>
      </c>
      <c r="H103" s="258" t="s">
        <v>1122</v>
      </c>
      <c r="I103" s="55"/>
      <c r="J103" s="56"/>
      <c r="K103" s="54" t="s">
        <v>1123</v>
      </c>
      <c r="L103" s="54"/>
      <c r="M103" s="249" t="s">
        <v>140</v>
      </c>
      <c r="N103" s="250" t="s">
        <v>225</v>
      </c>
      <c r="O103" s="54" t="s">
        <v>226</v>
      </c>
      <c r="P103" s="293"/>
      <c r="Q103" s="54" t="s">
        <v>1113</v>
      </c>
      <c r="R103" s="54" t="s">
        <v>1124</v>
      </c>
      <c r="S103" s="257" t="s">
        <v>1125</v>
      </c>
      <c r="T103" s="257" t="s">
        <v>2161</v>
      </c>
      <c r="U103" s="257" t="s">
        <v>3502</v>
      </c>
      <c r="V103" s="296" t="s">
        <v>3503</v>
      </c>
      <c r="W103" s="289"/>
      <c r="Y103" s="289"/>
      <c r="AA103" s="130">
        <f>IF(OR(J103="Fail",ISBLANK(J103)),INDEX('Issue Code Table'!C:C,MATCH(N:N,'Issue Code Table'!A:A,0)),IF(M103="Critical",6,IF(M103="Significant",5,IF(M103="Moderate",3,2))))</f>
        <v>5</v>
      </c>
    </row>
    <row r="104" spans="1:27" customFormat="1" ht="280.5" x14ac:dyDescent="0.25">
      <c r="A104" s="257" t="s">
        <v>2162</v>
      </c>
      <c r="B104" s="258" t="s">
        <v>924</v>
      </c>
      <c r="C104" s="259" t="s">
        <v>925</v>
      </c>
      <c r="D104" s="257" t="s">
        <v>206</v>
      </c>
      <c r="E104" s="257" t="s">
        <v>1128</v>
      </c>
      <c r="F104" s="257" t="s">
        <v>1129</v>
      </c>
      <c r="G104" s="257" t="s">
        <v>1130</v>
      </c>
      <c r="H104" s="258" t="s">
        <v>1131</v>
      </c>
      <c r="I104" s="55"/>
      <c r="J104" s="56"/>
      <c r="K104" s="54" t="s">
        <v>1132</v>
      </c>
      <c r="L104" s="54"/>
      <c r="M104" s="249" t="s">
        <v>140</v>
      </c>
      <c r="N104" s="250" t="s">
        <v>225</v>
      </c>
      <c r="O104" s="54" t="s">
        <v>226</v>
      </c>
      <c r="P104" s="293"/>
      <c r="Q104" s="54" t="s">
        <v>1113</v>
      </c>
      <c r="R104" s="54" t="s">
        <v>1133</v>
      </c>
      <c r="S104" s="257" t="s">
        <v>1134</v>
      </c>
      <c r="T104" s="257" t="s">
        <v>2163</v>
      </c>
      <c r="U104" s="257" t="s">
        <v>3504</v>
      </c>
      <c r="V104" s="296" t="s">
        <v>3638</v>
      </c>
      <c r="W104" s="289"/>
      <c r="Y104" s="289"/>
      <c r="AA104" s="130">
        <f>IF(OR(J104="Fail",ISBLANK(J104)),INDEX('Issue Code Table'!C:C,MATCH(N:N,'Issue Code Table'!A:A,0)),IF(M104="Critical",6,IF(M104="Significant",5,IF(M104="Moderate",3,2))))</f>
        <v>5</v>
      </c>
    </row>
    <row r="105" spans="1:27" customFormat="1" ht="229.5" x14ac:dyDescent="0.25">
      <c r="A105" s="257" t="s">
        <v>2164</v>
      </c>
      <c r="B105" s="258" t="s">
        <v>924</v>
      </c>
      <c r="C105" s="259" t="s">
        <v>925</v>
      </c>
      <c r="D105" s="257" t="s">
        <v>206</v>
      </c>
      <c r="E105" s="257" t="s">
        <v>1137</v>
      </c>
      <c r="F105" s="257" t="s">
        <v>1138</v>
      </c>
      <c r="G105" s="257" t="s">
        <v>1139</v>
      </c>
      <c r="H105" s="258" t="s">
        <v>3639</v>
      </c>
      <c r="I105" s="55"/>
      <c r="J105" s="56"/>
      <c r="K105" s="54" t="s">
        <v>1140</v>
      </c>
      <c r="L105" s="54"/>
      <c r="M105" s="249" t="s">
        <v>140</v>
      </c>
      <c r="N105" s="250" t="s">
        <v>225</v>
      </c>
      <c r="O105" s="54" t="s">
        <v>226</v>
      </c>
      <c r="P105" s="293"/>
      <c r="Q105" s="54" t="s">
        <v>1113</v>
      </c>
      <c r="R105" s="54" t="s">
        <v>1141</v>
      </c>
      <c r="S105" s="257" t="s">
        <v>1142</v>
      </c>
      <c r="T105" s="257" t="s">
        <v>2165</v>
      </c>
      <c r="U105" s="257" t="s">
        <v>3505</v>
      </c>
      <c r="V105" s="296" t="s">
        <v>3676</v>
      </c>
      <c r="W105" s="289"/>
      <c r="Y105" s="289"/>
      <c r="AA105" s="130">
        <f>IF(OR(J105="Fail",ISBLANK(J105)),INDEX('Issue Code Table'!C:C,MATCH(N:N,'Issue Code Table'!A:A,0)),IF(M105="Critical",6,IF(M105="Significant",5,IF(M105="Moderate",3,2))))</f>
        <v>5</v>
      </c>
    </row>
    <row r="106" spans="1:27" customFormat="1" ht="409.5" x14ac:dyDescent="0.25">
      <c r="A106" s="257" t="s">
        <v>2166</v>
      </c>
      <c r="B106" s="258" t="s">
        <v>180</v>
      </c>
      <c r="C106" s="259" t="s">
        <v>250</v>
      </c>
      <c r="D106" s="257" t="s">
        <v>206</v>
      </c>
      <c r="E106" s="257" t="s">
        <v>3640</v>
      </c>
      <c r="F106" s="257" t="s">
        <v>1145</v>
      </c>
      <c r="G106" s="257" t="s">
        <v>1146</v>
      </c>
      <c r="H106" s="258" t="s">
        <v>1147</v>
      </c>
      <c r="I106" s="55"/>
      <c r="J106" s="56"/>
      <c r="K106" s="54" t="s">
        <v>3641</v>
      </c>
      <c r="L106" s="54"/>
      <c r="M106" s="249" t="s">
        <v>140</v>
      </c>
      <c r="N106" s="250" t="s">
        <v>225</v>
      </c>
      <c r="O106" s="54" t="s">
        <v>226</v>
      </c>
      <c r="P106" s="293"/>
      <c r="Q106" s="54" t="s">
        <v>1113</v>
      </c>
      <c r="R106" s="54" t="s">
        <v>1148</v>
      </c>
      <c r="S106" s="257" t="s">
        <v>1149</v>
      </c>
      <c r="T106" s="257" t="s">
        <v>2167</v>
      </c>
      <c r="U106" s="257" t="s">
        <v>3506</v>
      </c>
      <c r="V106" s="296" t="s">
        <v>3507</v>
      </c>
      <c r="W106" s="289"/>
      <c r="Y106" s="289"/>
      <c r="AA106" s="130">
        <f>IF(OR(J106="Fail",ISBLANK(J106)),INDEX('Issue Code Table'!C:C,MATCH(N:N,'Issue Code Table'!A:A,0)),IF(M106="Critical",6,IF(M106="Significant",5,IF(M106="Moderate",3,2))))</f>
        <v>5</v>
      </c>
    </row>
    <row r="107" spans="1:27" customFormat="1" ht="89.25" x14ac:dyDescent="0.25">
      <c r="A107" s="257" t="s">
        <v>2168</v>
      </c>
      <c r="B107" s="258" t="s">
        <v>155</v>
      </c>
      <c r="C107" s="259" t="s">
        <v>1152</v>
      </c>
      <c r="D107" s="257" t="s">
        <v>206</v>
      </c>
      <c r="E107" s="257" t="s">
        <v>1153</v>
      </c>
      <c r="F107" s="257" t="s">
        <v>1154</v>
      </c>
      <c r="G107" s="257" t="s">
        <v>1155</v>
      </c>
      <c r="H107" s="258" t="s">
        <v>3642</v>
      </c>
      <c r="I107" s="55"/>
      <c r="J107" s="56"/>
      <c r="K107" s="54" t="s">
        <v>1156</v>
      </c>
      <c r="L107" s="55"/>
      <c r="M107" s="55" t="s">
        <v>151</v>
      </c>
      <c r="N107" s="55" t="s">
        <v>1157</v>
      </c>
      <c r="O107" s="54" t="s">
        <v>1158</v>
      </c>
      <c r="P107" s="293"/>
      <c r="Q107" s="54" t="s">
        <v>1159</v>
      </c>
      <c r="R107" s="54" t="s">
        <v>1160</v>
      </c>
      <c r="S107" s="257" t="s">
        <v>1161</v>
      </c>
      <c r="T107" s="257" t="s">
        <v>1162</v>
      </c>
      <c r="U107" s="257" t="s">
        <v>3508</v>
      </c>
      <c r="V107" s="257"/>
      <c r="W107" s="289"/>
      <c r="Y107" s="289"/>
      <c r="AA107" s="130">
        <f>IF(OR(J107="Fail",ISBLANK(J107)),INDEX('Issue Code Table'!C:C,MATCH(N:N,'Issue Code Table'!A:A,0)),IF(M107="Critical",6,IF(M107="Significant",5,IF(M107="Moderate",3,2))))</f>
        <v>4</v>
      </c>
    </row>
    <row r="108" spans="1:27" customFormat="1" ht="102" x14ac:dyDescent="0.25">
      <c r="A108" s="257" t="s">
        <v>2169</v>
      </c>
      <c r="B108" s="258" t="s">
        <v>951</v>
      </c>
      <c r="C108" s="259" t="s">
        <v>952</v>
      </c>
      <c r="D108" s="257" t="s">
        <v>206</v>
      </c>
      <c r="E108" s="257" t="s">
        <v>1164</v>
      </c>
      <c r="F108" s="257" t="s">
        <v>1165</v>
      </c>
      <c r="G108" s="257" t="s">
        <v>1166</v>
      </c>
      <c r="H108" s="258" t="s">
        <v>1167</v>
      </c>
      <c r="I108" s="55"/>
      <c r="J108" s="56"/>
      <c r="K108" s="54" t="s">
        <v>1168</v>
      </c>
      <c r="L108" s="55"/>
      <c r="M108" s="55" t="s">
        <v>151</v>
      </c>
      <c r="N108" s="55" t="s">
        <v>1169</v>
      </c>
      <c r="O108" s="54" t="s">
        <v>1170</v>
      </c>
      <c r="P108" s="293"/>
      <c r="Q108" s="54" t="s">
        <v>1171</v>
      </c>
      <c r="R108" s="54" t="s">
        <v>1172</v>
      </c>
      <c r="S108" s="257" t="s">
        <v>1173</v>
      </c>
      <c r="T108" s="257" t="s">
        <v>2170</v>
      </c>
      <c r="U108" s="295" t="s">
        <v>3643</v>
      </c>
      <c r="V108" s="257"/>
      <c r="W108" s="289"/>
      <c r="Y108" s="289"/>
      <c r="AA108" s="130">
        <f>IF(OR(J108="Fail",ISBLANK(J108)),INDEX('Issue Code Table'!C:C,MATCH(N:N,'Issue Code Table'!A:A,0)),IF(M108="Critical",6,IF(M108="Significant",5,IF(M108="Moderate",3,2))))</f>
        <v>4</v>
      </c>
    </row>
    <row r="109" spans="1:27" customFormat="1" ht="142.5" x14ac:dyDescent="0.25">
      <c r="A109" s="257" t="s">
        <v>2171</v>
      </c>
      <c r="B109" s="258" t="s">
        <v>445</v>
      </c>
      <c r="C109" s="259" t="s">
        <v>1118</v>
      </c>
      <c r="D109" s="257" t="s">
        <v>206</v>
      </c>
      <c r="E109" s="257" t="s">
        <v>1176</v>
      </c>
      <c r="F109" s="257" t="s">
        <v>1177</v>
      </c>
      <c r="G109" s="257" t="s">
        <v>1178</v>
      </c>
      <c r="H109" s="258" t="s">
        <v>1179</v>
      </c>
      <c r="I109" s="55"/>
      <c r="J109" s="56"/>
      <c r="K109" s="54" t="s">
        <v>1180</v>
      </c>
      <c r="L109" s="55"/>
      <c r="M109" s="55" t="s">
        <v>140</v>
      </c>
      <c r="N109" s="55" t="s">
        <v>329</v>
      </c>
      <c r="O109" s="54" t="s">
        <v>330</v>
      </c>
      <c r="P109" s="293"/>
      <c r="Q109" s="54" t="s">
        <v>1171</v>
      </c>
      <c r="R109" s="54" t="s">
        <v>1181</v>
      </c>
      <c r="S109" s="257" t="s">
        <v>1182</v>
      </c>
      <c r="T109" s="257" t="s">
        <v>2172</v>
      </c>
      <c r="U109" s="257" t="s">
        <v>3509</v>
      </c>
      <c r="V109" s="296" t="s">
        <v>3510</v>
      </c>
      <c r="W109" s="289"/>
      <c r="Y109" s="289"/>
      <c r="AA109" s="130">
        <f>IF(OR(J109="Fail",ISBLANK(J109)),INDEX('Issue Code Table'!C:C,MATCH(N:N,'Issue Code Table'!A:A,0)),IF(M109="Critical",6,IF(M109="Significant",5,IF(M109="Moderate",3,2))))</f>
        <v>5</v>
      </c>
    </row>
    <row r="110" spans="1:27" customFormat="1" ht="76.5" x14ac:dyDescent="0.25">
      <c r="A110" s="257" t="s">
        <v>2173</v>
      </c>
      <c r="B110" s="258" t="s">
        <v>951</v>
      </c>
      <c r="C110" s="259" t="s">
        <v>952</v>
      </c>
      <c r="D110" s="257" t="s">
        <v>206</v>
      </c>
      <c r="E110" s="257" t="s">
        <v>1185</v>
      </c>
      <c r="F110" s="257" t="s">
        <v>1186</v>
      </c>
      <c r="G110" s="257" t="s">
        <v>2174</v>
      </c>
      <c r="H110" s="258" t="s">
        <v>1188</v>
      </c>
      <c r="I110" s="55"/>
      <c r="J110" s="56"/>
      <c r="K110" s="54" t="s">
        <v>1189</v>
      </c>
      <c r="L110" s="55"/>
      <c r="M110" s="55" t="s">
        <v>151</v>
      </c>
      <c r="N110" s="55" t="s">
        <v>1169</v>
      </c>
      <c r="O110" s="54" t="s">
        <v>1170</v>
      </c>
      <c r="P110" s="293"/>
      <c r="Q110" s="54" t="s">
        <v>1190</v>
      </c>
      <c r="R110" s="54" t="s">
        <v>1191</v>
      </c>
      <c r="S110" s="257" t="s">
        <v>1192</v>
      </c>
      <c r="T110" s="257" t="s">
        <v>2175</v>
      </c>
      <c r="U110" s="257" t="s">
        <v>3511</v>
      </c>
      <c r="V110" s="257"/>
      <c r="W110" s="289"/>
      <c r="Y110" s="289"/>
      <c r="AA110" s="130">
        <f>IF(OR(J110="Fail",ISBLANK(J110)),INDEX('Issue Code Table'!C:C,MATCH(N:N,'Issue Code Table'!A:A,0)),IF(M110="Critical",6,IF(M110="Significant",5,IF(M110="Moderate",3,2))))</f>
        <v>4</v>
      </c>
    </row>
    <row r="111" spans="1:27" customFormat="1" ht="318.75" x14ac:dyDescent="0.25">
      <c r="A111" s="257" t="s">
        <v>2176</v>
      </c>
      <c r="B111" s="258" t="s">
        <v>951</v>
      </c>
      <c r="C111" s="259" t="s">
        <v>952</v>
      </c>
      <c r="D111" s="257" t="s">
        <v>206</v>
      </c>
      <c r="E111" s="257" t="s">
        <v>1195</v>
      </c>
      <c r="F111" s="257" t="s">
        <v>1196</v>
      </c>
      <c r="G111" s="257" t="s">
        <v>1197</v>
      </c>
      <c r="H111" s="258" t="s">
        <v>1198</v>
      </c>
      <c r="I111" s="55"/>
      <c r="J111" s="56"/>
      <c r="K111" s="54" t="s">
        <v>1199</v>
      </c>
      <c r="L111" s="55"/>
      <c r="M111" s="55" t="s">
        <v>151</v>
      </c>
      <c r="N111" s="55" t="s">
        <v>1200</v>
      </c>
      <c r="O111" s="54" t="s">
        <v>1201</v>
      </c>
      <c r="P111" s="293"/>
      <c r="Q111" s="54" t="s">
        <v>1190</v>
      </c>
      <c r="R111" s="54" t="s">
        <v>1202</v>
      </c>
      <c r="S111" s="257" t="s">
        <v>1203</v>
      </c>
      <c r="T111" s="257" t="s">
        <v>2177</v>
      </c>
      <c r="U111" s="257" t="s">
        <v>3512</v>
      </c>
      <c r="V111" s="257"/>
      <c r="W111" s="289"/>
      <c r="Y111" s="289"/>
      <c r="AA111" s="130">
        <f>IF(OR(J111="Fail",ISBLANK(J111)),INDEX('Issue Code Table'!C:C,MATCH(N:N,'Issue Code Table'!A:A,0)),IF(M111="Critical",6,IF(M111="Significant",5,IF(M111="Moderate",3,2))))</f>
        <v>5</v>
      </c>
    </row>
    <row r="112" spans="1:27" customFormat="1" ht="89.25" x14ac:dyDescent="0.25">
      <c r="A112" s="257" t="s">
        <v>2178</v>
      </c>
      <c r="B112" s="258" t="s">
        <v>445</v>
      </c>
      <c r="C112" s="74" t="s">
        <v>446</v>
      </c>
      <c r="D112" s="257" t="s">
        <v>206</v>
      </c>
      <c r="E112" s="257" t="s">
        <v>1206</v>
      </c>
      <c r="F112" s="257" t="s">
        <v>1207</v>
      </c>
      <c r="G112" s="257" t="s">
        <v>1208</v>
      </c>
      <c r="H112" s="258" t="s">
        <v>1209</v>
      </c>
      <c r="I112" s="55"/>
      <c r="J112" s="56"/>
      <c r="K112" s="54" t="s">
        <v>1210</v>
      </c>
      <c r="L112" s="55"/>
      <c r="M112" s="55" t="s">
        <v>151</v>
      </c>
      <c r="N112" s="55" t="s">
        <v>177</v>
      </c>
      <c r="O112" s="54" t="s">
        <v>178</v>
      </c>
      <c r="P112" s="293"/>
      <c r="Q112" s="54" t="s">
        <v>1190</v>
      </c>
      <c r="R112" s="54" t="s">
        <v>1211</v>
      </c>
      <c r="S112" s="257" t="s">
        <v>1182</v>
      </c>
      <c r="T112" s="257" t="s">
        <v>2179</v>
      </c>
      <c r="U112" s="257" t="s">
        <v>3644</v>
      </c>
      <c r="V112" s="257"/>
      <c r="W112" s="289"/>
      <c r="Y112" s="289"/>
      <c r="AA112" s="130">
        <f>IF(OR(J112="Fail",ISBLANK(J112)),INDEX('Issue Code Table'!C:C,MATCH(N:N,'Issue Code Table'!A:A,0)),IF(M112="Critical",6,IF(M112="Significant",5,IF(M112="Moderate",3,2))))</f>
        <v>4</v>
      </c>
    </row>
    <row r="113" spans="1:27" customFormat="1" ht="153" x14ac:dyDescent="0.25">
      <c r="A113" s="257" t="s">
        <v>2180</v>
      </c>
      <c r="B113" s="258" t="s">
        <v>951</v>
      </c>
      <c r="C113" s="259" t="s">
        <v>952</v>
      </c>
      <c r="D113" s="257" t="s">
        <v>206</v>
      </c>
      <c r="E113" s="257" t="s">
        <v>1214</v>
      </c>
      <c r="F113" s="257" t="s">
        <v>1215</v>
      </c>
      <c r="G113" s="257" t="s">
        <v>1216</v>
      </c>
      <c r="H113" s="258" t="s">
        <v>1217</v>
      </c>
      <c r="I113" s="55"/>
      <c r="J113" s="56"/>
      <c r="K113" s="54" t="s">
        <v>1218</v>
      </c>
      <c r="L113" s="55"/>
      <c r="M113" s="55" t="s">
        <v>198</v>
      </c>
      <c r="N113" s="55" t="s">
        <v>1169</v>
      </c>
      <c r="O113" s="54" t="s">
        <v>1170</v>
      </c>
      <c r="P113" s="293"/>
      <c r="Q113" s="54" t="s">
        <v>1190</v>
      </c>
      <c r="R113" s="54" t="s">
        <v>1219</v>
      </c>
      <c r="S113" s="257" t="s">
        <v>1220</v>
      </c>
      <c r="T113" s="257" t="s">
        <v>2181</v>
      </c>
      <c r="U113" s="257" t="s">
        <v>3686</v>
      </c>
      <c r="V113" s="257"/>
      <c r="W113" s="289"/>
      <c r="Y113" s="289"/>
      <c r="AA113" s="130">
        <f>IF(OR(J113="Fail",ISBLANK(J113)),INDEX('Issue Code Table'!C:C,MATCH(N:N,'Issue Code Table'!A:A,0)),IF(M113="Critical",6,IF(M113="Significant",5,IF(M113="Moderate",3,2))))</f>
        <v>4</v>
      </c>
    </row>
    <row r="114" spans="1:27" customFormat="1" ht="242.25" x14ac:dyDescent="0.25">
      <c r="A114" s="257" t="s">
        <v>2182</v>
      </c>
      <c r="B114" s="258" t="s">
        <v>180</v>
      </c>
      <c r="C114" s="259" t="s">
        <v>181</v>
      </c>
      <c r="D114" s="257" t="s">
        <v>206</v>
      </c>
      <c r="E114" s="257" t="s">
        <v>1223</v>
      </c>
      <c r="F114" s="257" t="s">
        <v>1224</v>
      </c>
      <c r="G114" s="257" t="s">
        <v>1225</v>
      </c>
      <c r="H114" s="258" t="s">
        <v>1226</v>
      </c>
      <c r="I114" s="55"/>
      <c r="J114" s="56"/>
      <c r="K114" s="54" t="s">
        <v>1227</v>
      </c>
      <c r="L114" s="55"/>
      <c r="M114" s="55" t="s">
        <v>140</v>
      </c>
      <c r="N114" s="55" t="s">
        <v>1228</v>
      </c>
      <c r="O114" s="54" t="s">
        <v>1229</v>
      </c>
      <c r="P114" s="293"/>
      <c r="Q114" s="54" t="s">
        <v>1190</v>
      </c>
      <c r="R114" s="54" t="s">
        <v>1230</v>
      </c>
      <c r="S114" s="257" t="s">
        <v>1231</v>
      </c>
      <c r="T114" s="257" t="s">
        <v>2183</v>
      </c>
      <c r="U114" s="257" t="s">
        <v>3687</v>
      </c>
      <c r="V114" s="257" t="s">
        <v>1233</v>
      </c>
      <c r="W114" s="289"/>
      <c r="Y114" s="289"/>
      <c r="AA114" s="130">
        <f>IF(OR(J114="Fail",ISBLANK(J114)),INDEX('Issue Code Table'!C:C,MATCH(N:N,'Issue Code Table'!A:A,0)),IF(M114="Critical",6,IF(M114="Significant",5,IF(M114="Moderate",3,2))))</f>
        <v>6</v>
      </c>
    </row>
    <row r="115" spans="1:27" customFormat="1" ht="76.5" x14ac:dyDescent="0.25">
      <c r="A115" s="257" t="s">
        <v>2184</v>
      </c>
      <c r="B115" s="258" t="s">
        <v>180</v>
      </c>
      <c r="C115" s="259" t="s">
        <v>181</v>
      </c>
      <c r="D115" s="257" t="s">
        <v>206</v>
      </c>
      <c r="E115" s="257" t="s">
        <v>1235</v>
      </c>
      <c r="F115" s="257" t="s">
        <v>1236</v>
      </c>
      <c r="G115" s="257" t="s">
        <v>2185</v>
      </c>
      <c r="H115" s="258" t="s">
        <v>1238</v>
      </c>
      <c r="I115" s="55"/>
      <c r="J115" s="56"/>
      <c r="K115" s="54" t="s">
        <v>1239</v>
      </c>
      <c r="L115" s="55"/>
      <c r="M115" s="55" t="s">
        <v>151</v>
      </c>
      <c r="N115" s="55" t="s">
        <v>1169</v>
      </c>
      <c r="O115" s="54" t="s">
        <v>1170</v>
      </c>
      <c r="P115" s="293"/>
      <c r="Q115" s="54" t="s">
        <v>1240</v>
      </c>
      <c r="R115" s="54" t="s">
        <v>1241</v>
      </c>
      <c r="S115" s="257" t="s">
        <v>1242</v>
      </c>
      <c r="T115" s="257" t="s">
        <v>2186</v>
      </c>
      <c r="U115" s="257" t="s">
        <v>3688</v>
      </c>
      <c r="V115" s="257"/>
      <c r="W115" s="289"/>
      <c r="Y115" s="289"/>
      <c r="AA115" s="130">
        <f>IF(OR(J115="Fail",ISBLANK(J115)),INDEX('Issue Code Table'!C:C,MATCH(N:N,'Issue Code Table'!A:A,0)),IF(M115="Critical",6,IF(M115="Significant",5,IF(M115="Moderate",3,2))))</f>
        <v>4</v>
      </c>
    </row>
    <row r="116" spans="1:27" customFormat="1" ht="409.5" x14ac:dyDescent="0.25">
      <c r="A116" s="257" t="s">
        <v>2187</v>
      </c>
      <c r="B116" s="258" t="s">
        <v>188</v>
      </c>
      <c r="C116" s="263" t="s">
        <v>189</v>
      </c>
      <c r="D116" s="257" t="s">
        <v>206</v>
      </c>
      <c r="E116" s="257" t="s">
        <v>1245</v>
      </c>
      <c r="F116" s="257" t="s">
        <v>1246</v>
      </c>
      <c r="G116" s="257" t="s">
        <v>1247</v>
      </c>
      <c r="H116" s="258" t="s">
        <v>1248</v>
      </c>
      <c r="I116" s="55"/>
      <c r="J116" s="56"/>
      <c r="K116" s="54" t="s">
        <v>1249</v>
      </c>
      <c r="L116" s="55"/>
      <c r="M116" s="55" t="s">
        <v>151</v>
      </c>
      <c r="N116" s="55" t="s">
        <v>1200</v>
      </c>
      <c r="O116" s="54" t="s">
        <v>1201</v>
      </c>
      <c r="P116" s="293"/>
      <c r="Q116" s="54" t="s">
        <v>1240</v>
      </c>
      <c r="R116" s="54" t="s">
        <v>1250</v>
      </c>
      <c r="S116" s="257" t="s">
        <v>1251</v>
      </c>
      <c r="T116" s="257" t="s">
        <v>1252</v>
      </c>
      <c r="U116" s="257" t="s">
        <v>3607</v>
      </c>
      <c r="V116" s="257"/>
      <c r="W116" s="289"/>
      <c r="Y116" s="289"/>
      <c r="AA116" s="130">
        <f>IF(OR(J116="Fail",ISBLANK(J116)),INDEX('Issue Code Table'!C:C,MATCH(N:N,'Issue Code Table'!A:A,0)),IF(M116="Critical",6,IF(M116="Significant",5,IF(M116="Moderate",3,2))))</f>
        <v>5</v>
      </c>
    </row>
    <row r="117" spans="1:27" customFormat="1" ht="127.5" x14ac:dyDescent="0.25">
      <c r="A117" s="257" t="s">
        <v>2188</v>
      </c>
      <c r="B117" s="258" t="s">
        <v>445</v>
      </c>
      <c r="C117" s="74" t="s">
        <v>446</v>
      </c>
      <c r="D117" s="257" t="s">
        <v>206</v>
      </c>
      <c r="E117" s="257" t="s">
        <v>1254</v>
      </c>
      <c r="F117" s="257" t="s">
        <v>1255</v>
      </c>
      <c r="G117" s="257" t="s">
        <v>1256</v>
      </c>
      <c r="H117" s="258" t="s">
        <v>1257</v>
      </c>
      <c r="I117" s="54"/>
      <c r="J117" s="56"/>
      <c r="K117" s="54" t="s">
        <v>1249</v>
      </c>
      <c r="L117" s="55"/>
      <c r="M117" s="55" t="s">
        <v>151</v>
      </c>
      <c r="N117" s="55" t="s">
        <v>177</v>
      </c>
      <c r="O117" s="54" t="s">
        <v>178</v>
      </c>
      <c r="P117" s="293"/>
      <c r="Q117" s="54" t="s">
        <v>1240</v>
      </c>
      <c r="R117" s="54" t="s">
        <v>1258</v>
      </c>
      <c r="S117" s="257" t="s">
        <v>1259</v>
      </c>
      <c r="T117" s="257" t="s">
        <v>1260</v>
      </c>
      <c r="U117" s="257" t="s">
        <v>1261</v>
      </c>
      <c r="V117" s="257"/>
      <c r="W117" s="289"/>
      <c r="Y117" s="289"/>
      <c r="AA117" s="130">
        <f>IF(OR(J117="Fail",ISBLANK(J117)),INDEX('Issue Code Table'!C:C,MATCH(N:N,'Issue Code Table'!A:A,0)),IF(M117="Critical",6,IF(M117="Significant",5,IF(M117="Moderate",3,2))))</f>
        <v>4</v>
      </c>
    </row>
    <row r="118" spans="1:27" customFormat="1" ht="178.5" x14ac:dyDescent="0.25">
      <c r="A118" s="257" t="s">
        <v>2189</v>
      </c>
      <c r="B118" s="258" t="s">
        <v>951</v>
      </c>
      <c r="C118" s="259" t="s">
        <v>952</v>
      </c>
      <c r="D118" s="257" t="s">
        <v>206</v>
      </c>
      <c r="E118" s="257" t="s">
        <v>1263</v>
      </c>
      <c r="F118" s="257" t="s">
        <v>1264</v>
      </c>
      <c r="G118" s="257" t="s">
        <v>1265</v>
      </c>
      <c r="H118" s="258" t="s">
        <v>1266</v>
      </c>
      <c r="I118" s="55"/>
      <c r="J118" s="56"/>
      <c r="K118" s="54" t="s">
        <v>1218</v>
      </c>
      <c r="L118" s="55"/>
      <c r="M118" s="55" t="s">
        <v>198</v>
      </c>
      <c r="N118" s="55" t="s">
        <v>1169</v>
      </c>
      <c r="O118" s="54" t="s">
        <v>1170</v>
      </c>
      <c r="P118" s="293"/>
      <c r="Q118" s="54" t="s">
        <v>1240</v>
      </c>
      <c r="R118" s="54" t="s">
        <v>1267</v>
      </c>
      <c r="S118" s="257" t="s">
        <v>1220</v>
      </c>
      <c r="T118" s="257" t="s">
        <v>2190</v>
      </c>
      <c r="U118" s="257" t="s">
        <v>3608</v>
      </c>
      <c r="V118" s="257"/>
      <c r="W118" s="289"/>
      <c r="Y118" s="289"/>
      <c r="AA118" s="130">
        <f>IF(OR(J118="Fail",ISBLANK(J118)),INDEX('Issue Code Table'!C:C,MATCH(N:N,'Issue Code Table'!A:A,0)),IF(M118="Critical",6,IF(M118="Significant",5,IF(M118="Moderate",3,2))))</f>
        <v>4</v>
      </c>
    </row>
    <row r="119" spans="1:27" customFormat="1" ht="242.25" x14ac:dyDescent="0.25">
      <c r="A119" s="257" t="s">
        <v>2191</v>
      </c>
      <c r="B119" s="258" t="s">
        <v>180</v>
      </c>
      <c r="C119" s="259" t="s">
        <v>181</v>
      </c>
      <c r="D119" s="257" t="s">
        <v>206</v>
      </c>
      <c r="E119" s="257" t="s">
        <v>1271</v>
      </c>
      <c r="F119" s="257" t="s">
        <v>1272</v>
      </c>
      <c r="G119" s="257" t="s">
        <v>1273</v>
      </c>
      <c r="H119" s="258" t="s">
        <v>1274</v>
      </c>
      <c r="I119" s="55"/>
      <c r="J119" s="56"/>
      <c r="K119" s="54" t="s">
        <v>1227</v>
      </c>
      <c r="L119" s="55"/>
      <c r="M119" s="55" t="s">
        <v>140</v>
      </c>
      <c r="N119" s="55" t="s">
        <v>1228</v>
      </c>
      <c r="O119" s="54" t="s">
        <v>1229</v>
      </c>
      <c r="P119" s="293"/>
      <c r="Q119" s="54" t="s">
        <v>1240</v>
      </c>
      <c r="R119" s="54" t="s">
        <v>1275</v>
      </c>
      <c r="S119" s="257" t="s">
        <v>1276</v>
      </c>
      <c r="T119" s="257" t="s">
        <v>1277</v>
      </c>
      <c r="U119" s="257" t="s">
        <v>1278</v>
      </c>
      <c r="V119" s="257" t="s">
        <v>1279</v>
      </c>
      <c r="W119" s="289"/>
      <c r="Y119" s="289"/>
      <c r="AA119" s="130">
        <f>IF(OR(J119="Fail",ISBLANK(J119)),INDEX('Issue Code Table'!C:C,MATCH(N:N,'Issue Code Table'!A:A,0)),IF(M119="Critical",6,IF(M119="Significant",5,IF(M119="Moderate",3,2))))</f>
        <v>6</v>
      </c>
    </row>
    <row r="120" spans="1:27" customFormat="1" ht="114" x14ac:dyDescent="0.25">
      <c r="A120" s="257" t="s">
        <v>2192</v>
      </c>
      <c r="B120" s="258" t="s">
        <v>322</v>
      </c>
      <c r="C120" s="259" t="s">
        <v>323</v>
      </c>
      <c r="D120" s="257" t="s">
        <v>219</v>
      </c>
      <c r="E120" s="257" t="s">
        <v>3647</v>
      </c>
      <c r="F120" s="257" t="s">
        <v>1281</v>
      </c>
      <c r="G120" s="257" t="s">
        <v>2193</v>
      </c>
      <c r="H120" s="258" t="s">
        <v>1283</v>
      </c>
      <c r="I120" s="55"/>
      <c r="J120" s="56"/>
      <c r="K120" s="54" t="s">
        <v>1284</v>
      </c>
      <c r="L120" s="55"/>
      <c r="M120" s="55" t="s">
        <v>140</v>
      </c>
      <c r="N120" s="55" t="s">
        <v>329</v>
      </c>
      <c r="O120" s="54" t="s">
        <v>330</v>
      </c>
      <c r="P120" s="293"/>
      <c r="Q120" s="54" t="s">
        <v>1285</v>
      </c>
      <c r="R120" s="54" t="s">
        <v>1286</v>
      </c>
      <c r="S120" s="257" t="s">
        <v>1287</v>
      </c>
      <c r="T120" s="257" t="s">
        <v>1288</v>
      </c>
      <c r="U120" s="257" t="s">
        <v>3515</v>
      </c>
      <c r="V120" s="296" t="s">
        <v>3516</v>
      </c>
      <c r="W120" s="289"/>
      <c r="Y120" s="289"/>
      <c r="AA120" s="130">
        <f>IF(OR(J120="Fail",ISBLANK(J120)),INDEX('Issue Code Table'!C:C,MATCH(N:N,'Issue Code Table'!A:A,0)),IF(M120="Critical",6,IF(M120="Significant",5,IF(M120="Moderate",3,2))))</f>
        <v>5</v>
      </c>
    </row>
    <row r="121" spans="1:27" customFormat="1" ht="165.75" x14ac:dyDescent="0.25">
      <c r="A121" s="257" t="s">
        <v>2194</v>
      </c>
      <c r="B121" s="258" t="s">
        <v>445</v>
      </c>
      <c r="C121" s="259" t="s">
        <v>1118</v>
      </c>
      <c r="D121" s="257" t="s">
        <v>219</v>
      </c>
      <c r="E121" s="257" t="s">
        <v>3648</v>
      </c>
      <c r="F121" s="257" t="s">
        <v>1290</v>
      </c>
      <c r="G121" s="257" t="s">
        <v>1291</v>
      </c>
      <c r="H121" s="258" t="s">
        <v>1292</v>
      </c>
      <c r="I121" s="55"/>
      <c r="J121" s="56"/>
      <c r="K121" s="54" t="s">
        <v>1293</v>
      </c>
      <c r="L121" s="55"/>
      <c r="M121" s="55" t="s">
        <v>140</v>
      </c>
      <c r="N121" s="55" t="s">
        <v>329</v>
      </c>
      <c r="O121" s="54" t="s">
        <v>330</v>
      </c>
      <c r="P121" s="293"/>
      <c r="Q121" s="54" t="s">
        <v>1285</v>
      </c>
      <c r="R121" s="54" t="s">
        <v>1294</v>
      </c>
      <c r="S121" s="257" t="s">
        <v>1295</v>
      </c>
      <c r="T121" s="257" t="s">
        <v>2195</v>
      </c>
      <c r="U121" s="257" t="s">
        <v>3517</v>
      </c>
      <c r="V121" s="296" t="s">
        <v>3649</v>
      </c>
      <c r="W121" s="289"/>
      <c r="Y121" s="289"/>
      <c r="AA121" s="130">
        <f>IF(OR(J121="Fail",ISBLANK(J121)),INDEX('Issue Code Table'!C:C,MATCH(N:N,'Issue Code Table'!A:A,0)),IF(M121="Critical",6,IF(M121="Significant",5,IF(M121="Moderate",3,2))))</f>
        <v>5</v>
      </c>
    </row>
    <row r="122" spans="1:27" customFormat="1" ht="89.25" x14ac:dyDescent="0.25">
      <c r="A122" s="257" t="s">
        <v>2196</v>
      </c>
      <c r="B122" s="258" t="s">
        <v>322</v>
      </c>
      <c r="C122" s="259" t="s">
        <v>323</v>
      </c>
      <c r="D122" s="257" t="s">
        <v>219</v>
      </c>
      <c r="E122" s="257" t="s">
        <v>1298</v>
      </c>
      <c r="F122" s="257" t="s">
        <v>1299</v>
      </c>
      <c r="G122" s="257" t="s">
        <v>2197</v>
      </c>
      <c r="H122" s="258" t="s">
        <v>1301</v>
      </c>
      <c r="I122" s="55"/>
      <c r="J122" s="56"/>
      <c r="K122" s="54" t="s">
        <v>1302</v>
      </c>
      <c r="L122" s="55"/>
      <c r="M122" s="55" t="s">
        <v>151</v>
      </c>
      <c r="N122" s="55" t="s">
        <v>1303</v>
      </c>
      <c r="O122" s="54" t="s">
        <v>1304</v>
      </c>
      <c r="P122" s="293"/>
      <c r="Q122" s="54" t="s">
        <v>1305</v>
      </c>
      <c r="R122" s="54" t="s">
        <v>1306</v>
      </c>
      <c r="S122" s="257" t="s">
        <v>1307</v>
      </c>
      <c r="T122" s="257" t="s">
        <v>2198</v>
      </c>
      <c r="U122" s="257" t="s">
        <v>3650</v>
      </c>
      <c r="V122" s="257"/>
      <c r="W122" s="289"/>
      <c r="Y122" s="289"/>
      <c r="AA122" s="130">
        <f>IF(OR(J122="Fail",ISBLANK(J122)),INDEX('Issue Code Table'!C:C,MATCH(N:N,'Issue Code Table'!A:A,0)),IF(M122="Critical",6,IF(M122="Significant",5,IF(M122="Moderate",3,2))))</f>
        <v>4</v>
      </c>
    </row>
    <row r="123" spans="1:27" customFormat="1" ht="114.75" x14ac:dyDescent="0.25">
      <c r="A123" s="257" t="s">
        <v>2199</v>
      </c>
      <c r="B123" s="258" t="s">
        <v>445</v>
      </c>
      <c r="C123" s="259" t="s">
        <v>1118</v>
      </c>
      <c r="D123" s="257" t="s">
        <v>219</v>
      </c>
      <c r="E123" s="257" t="s">
        <v>1310</v>
      </c>
      <c r="F123" s="257" t="s">
        <v>1311</v>
      </c>
      <c r="G123" s="257" t="s">
        <v>2200</v>
      </c>
      <c r="H123" s="258" t="s">
        <v>1313</v>
      </c>
      <c r="I123" s="55"/>
      <c r="J123" s="56"/>
      <c r="K123" s="54" t="s">
        <v>1314</v>
      </c>
      <c r="L123" s="55"/>
      <c r="M123" s="55" t="s">
        <v>140</v>
      </c>
      <c r="N123" s="55" t="s">
        <v>329</v>
      </c>
      <c r="O123" s="54" t="s">
        <v>330</v>
      </c>
      <c r="P123" s="293"/>
      <c r="Q123" s="54" t="s">
        <v>1305</v>
      </c>
      <c r="R123" s="54" t="s">
        <v>1315</v>
      </c>
      <c r="S123" s="257" t="s">
        <v>1316</v>
      </c>
      <c r="T123" s="257" t="s">
        <v>2201</v>
      </c>
      <c r="U123" s="257" t="s">
        <v>3518</v>
      </c>
      <c r="V123" s="257" t="s">
        <v>1318</v>
      </c>
      <c r="W123" s="289"/>
      <c r="Y123" s="289"/>
      <c r="AA123" s="130">
        <f>IF(OR(J123="Fail",ISBLANK(J123)),INDEX('Issue Code Table'!C:C,MATCH(N:N,'Issue Code Table'!A:A,0)),IF(M123="Critical",6,IF(M123="Significant",5,IF(M123="Moderate",3,2))))</f>
        <v>5</v>
      </c>
    </row>
    <row r="124" spans="1:27" customFormat="1" ht="114.75" x14ac:dyDescent="0.25">
      <c r="A124" s="257" t="s">
        <v>2202</v>
      </c>
      <c r="B124" s="258" t="s">
        <v>445</v>
      </c>
      <c r="C124" s="259" t="s">
        <v>1118</v>
      </c>
      <c r="D124" s="257" t="s">
        <v>219</v>
      </c>
      <c r="E124" s="257" t="s">
        <v>1320</v>
      </c>
      <c r="F124" s="257" t="s">
        <v>1321</v>
      </c>
      <c r="G124" s="257" t="s">
        <v>2203</v>
      </c>
      <c r="H124" s="258" t="s">
        <v>1323</v>
      </c>
      <c r="I124" s="55"/>
      <c r="J124" s="56"/>
      <c r="K124" s="54" t="s">
        <v>1324</v>
      </c>
      <c r="L124" s="55"/>
      <c r="M124" s="55" t="s">
        <v>140</v>
      </c>
      <c r="N124" s="55" t="s">
        <v>329</v>
      </c>
      <c r="O124" s="54" t="s">
        <v>330</v>
      </c>
      <c r="P124" s="293"/>
      <c r="Q124" s="54" t="s">
        <v>1305</v>
      </c>
      <c r="R124" s="54" t="s">
        <v>1325</v>
      </c>
      <c r="S124" s="257" t="s">
        <v>1326</v>
      </c>
      <c r="T124" s="257" t="s">
        <v>2204</v>
      </c>
      <c r="U124" s="257" t="s">
        <v>3519</v>
      </c>
      <c r="V124" s="257" t="s">
        <v>1328</v>
      </c>
      <c r="W124" s="289"/>
      <c r="Y124" s="289"/>
      <c r="AA124" s="130">
        <f>IF(OR(J124="Fail",ISBLANK(J124)),INDEX('Issue Code Table'!C:C,MATCH(N:N,'Issue Code Table'!A:A,0)),IF(M124="Critical",6,IF(M124="Significant",5,IF(M124="Moderate",3,2))))</f>
        <v>5</v>
      </c>
    </row>
    <row r="125" spans="1:27" customFormat="1" ht="127.5" x14ac:dyDescent="0.25">
      <c r="A125" s="257" t="s">
        <v>2205</v>
      </c>
      <c r="B125" s="258" t="s">
        <v>445</v>
      </c>
      <c r="C125" s="259" t="s">
        <v>1118</v>
      </c>
      <c r="D125" s="257" t="s">
        <v>219</v>
      </c>
      <c r="E125" s="257" t="s">
        <v>1330</v>
      </c>
      <c r="F125" s="257" t="s">
        <v>1331</v>
      </c>
      <c r="G125" s="257" t="s">
        <v>2206</v>
      </c>
      <c r="H125" s="258" t="s">
        <v>1333</v>
      </c>
      <c r="I125" s="55"/>
      <c r="J125" s="56"/>
      <c r="K125" s="54" t="s">
        <v>1334</v>
      </c>
      <c r="L125" s="55"/>
      <c r="M125" s="55" t="s">
        <v>140</v>
      </c>
      <c r="N125" s="55" t="s">
        <v>329</v>
      </c>
      <c r="O125" s="54" t="s">
        <v>330</v>
      </c>
      <c r="P125" s="293"/>
      <c r="Q125" s="54" t="s">
        <v>1305</v>
      </c>
      <c r="R125" s="54" t="s">
        <v>1335</v>
      </c>
      <c r="S125" s="257" t="s">
        <v>1326</v>
      </c>
      <c r="T125" s="257" t="s">
        <v>2207</v>
      </c>
      <c r="U125" s="257" t="s">
        <v>3520</v>
      </c>
      <c r="V125" s="257" t="s">
        <v>1337</v>
      </c>
      <c r="W125" s="289"/>
      <c r="Y125" s="289"/>
      <c r="AA125" s="130">
        <f>IF(OR(J125="Fail",ISBLANK(J125)),INDEX('Issue Code Table'!C:C,MATCH(N:N,'Issue Code Table'!A:A,0)),IF(M125="Critical",6,IF(M125="Significant",5,IF(M125="Moderate",3,2))))</f>
        <v>5</v>
      </c>
    </row>
    <row r="126" spans="1:27" customFormat="1" ht="127.5" x14ac:dyDescent="0.25">
      <c r="A126" s="257" t="s">
        <v>2208</v>
      </c>
      <c r="B126" s="258" t="s">
        <v>445</v>
      </c>
      <c r="C126" s="259" t="s">
        <v>1118</v>
      </c>
      <c r="D126" s="257" t="s">
        <v>219</v>
      </c>
      <c r="E126" s="257" t="s">
        <v>1339</v>
      </c>
      <c r="F126" s="257" t="s">
        <v>1340</v>
      </c>
      <c r="G126" s="257" t="s">
        <v>2209</v>
      </c>
      <c r="H126" s="258" t="s">
        <v>1342</v>
      </c>
      <c r="I126" s="55"/>
      <c r="J126" s="56"/>
      <c r="K126" s="54" t="s">
        <v>1343</v>
      </c>
      <c r="L126" s="55"/>
      <c r="M126" s="55" t="s">
        <v>140</v>
      </c>
      <c r="N126" s="55" t="s">
        <v>329</v>
      </c>
      <c r="O126" s="54" t="s">
        <v>330</v>
      </c>
      <c r="P126" s="293"/>
      <c r="Q126" s="54" t="s">
        <v>1305</v>
      </c>
      <c r="R126" s="54" t="s">
        <v>1344</v>
      </c>
      <c r="S126" s="257" t="s">
        <v>1326</v>
      </c>
      <c r="T126" s="257" t="s">
        <v>2210</v>
      </c>
      <c r="U126" s="257" t="s">
        <v>3521</v>
      </c>
      <c r="V126" s="257" t="s">
        <v>1346</v>
      </c>
      <c r="W126" s="289"/>
      <c r="Y126" s="289"/>
      <c r="AA126" s="130">
        <f>IF(OR(J126="Fail",ISBLANK(J126)),INDEX('Issue Code Table'!C:C,MATCH(N:N,'Issue Code Table'!A:A,0)),IF(M126="Critical",6,IF(M126="Significant",5,IF(M126="Moderate",3,2))))</f>
        <v>5</v>
      </c>
    </row>
    <row r="127" spans="1:27" customFormat="1" ht="127.5" x14ac:dyDescent="0.25">
      <c r="A127" s="257" t="s">
        <v>2211</v>
      </c>
      <c r="B127" s="258" t="s">
        <v>445</v>
      </c>
      <c r="C127" s="259" t="s">
        <v>1118</v>
      </c>
      <c r="D127" s="257" t="s">
        <v>219</v>
      </c>
      <c r="E127" s="257" t="s">
        <v>1348</v>
      </c>
      <c r="F127" s="257" t="s">
        <v>1349</v>
      </c>
      <c r="G127" s="257" t="s">
        <v>2212</v>
      </c>
      <c r="H127" s="258" t="s">
        <v>1351</v>
      </c>
      <c r="I127" s="55"/>
      <c r="J127" s="56"/>
      <c r="K127" s="54" t="s">
        <v>1352</v>
      </c>
      <c r="L127" s="55"/>
      <c r="M127" s="55" t="s">
        <v>140</v>
      </c>
      <c r="N127" s="55" t="s">
        <v>329</v>
      </c>
      <c r="O127" s="54" t="s">
        <v>330</v>
      </c>
      <c r="P127" s="293"/>
      <c r="Q127" s="54" t="s">
        <v>1305</v>
      </c>
      <c r="R127" s="54" t="s">
        <v>1353</v>
      </c>
      <c r="S127" s="257" t="s">
        <v>1326</v>
      </c>
      <c r="T127" s="257" t="s">
        <v>2213</v>
      </c>
      <c r="U127" s="257" t="s">
        <v>3522</v>
      </c>
      <c r="V127" s="257" t="s">
        <v>1355</v>
      </c>
      <c r="W127" s="289"/>
      <c r="Y127" s="289"/>
      <c r="AA127" s="130">
        <f>IF(OR(J127="Fail",ISBLANK(J127)),INDEX('Issue Code Table'!C:C,MATCH(N:N,'Issue Code Table'!A:A,0)),IF(M127="Critical",6,IF(M127="Significant",5,IF(M127="Moderate",3,2))))</f>
        <v>5</v>
      </c>
    </row>
    <row r="128" spans="1:27" customFormat="1" ht="165.75" x14ac:dyDescent="0.25">
      <c r="A128" s="257" t="s">
        <v>2214</v>
      </c>
      <c r="B128" s="258" t="s">
        <v>445</v>
      </c>
      <c r="C128" s="259" t="s">
        <v>1118</v>
      </c>
      <c r="D128" s="257" t="s">
        <v>219</v>
      </c>
      <c r="E128" s="257" t="s">
        <v>1357</v>
      </c>
      <c r="F128" s="257" t="s">
        <v>1358</v>
      </c>
      <c r="G128" s="257" t="s">
        <v>2215</v>
      </c>
      <c r="H128" s="258" t="s">
        <v>1360</v>
      </c>
      <c r="I128" s="55"/>
      <c r="J128" s="56"/>
      <c r="K128" s="54" t="s">
        <v>1361</v>
      </c>
      <c r="L128" s="55"/>
      <c r="M128" s="55" t="s">
        <v>140</v>
      </c>
      <c r="N128" s="55" t="s">
        <v>329</v>
      </c>
      <c r="O128" s="54" t="s">
        <v>330</v>
      </c>
      <c r="P128" s="293"/>
      <c r="Q128" s="54" t="s">
        <v>1305</v>
      </c>
      <c r="R128" s="54" t="s">
        <v>1362</v>
      </c>
      <c r="S128" s="257" t="s">
        <v>1326</v>
      </c>
      <c r="T128" s="257" t="s">
        <v>2216</v>
      </c>
      <c r="U128" s="257" t="s">
        <v>3523</v>
      </c>
      <c r="V128" s="257" t="s">
        <v>1364</v>
      </c>
      <c r="W128" s="289"/>
      <c r="Y128" s="289"/>
      <c r="AA128" s="130">
        <f>IF(OR(J128="Fail",ISBLANK(J128)),INDEX('Issue Code Table'!C:C,MATCH(N:N,'Issue Code Table'!A:A,0)),IF(M128="Critical",6,IF(M128="Significant",5,IF(M128="Moderate",3,2))))</f>
        <v>5</v>
      </c>
    </row>
    <row r="129" spans="1:27" customFormat="1" ht="306" x14ac:dyDescent="0.25">
      <c r="A129" s="257" t="s">
        <v>2217</v>
      </c>
      <c r="B129" s="258" t="s">
        <v>445</v>
      </c>
      <c r="C129" s="259" t="s">
        <v>1118</v>
      </c>
      <c r="D129" s="257" t="s">
        <v>206</v>
      </c>
      <c r="E129" s="257" t="s">
        <v>3651</v>
      </c>
      <c r="F129" s="257" t="s">
        <v>1366</v>
      </c>
      <c r="G129" s="257" t="s">
        <v>2218</v>
      </c>
      <c r="H129" s="258" t="s">
        <v>1368</v>
      </c>
      <c r="I129" s="55"/>
      <c r="J129" s="56"/>
      <c r="K129" s="54" t="s">
        <v>1369</v>
      </c>
      <c r="L129" s="55"/>
      <c r="M129" s="55" t="s">
        <v>140</v>
      </c>
      <c r="N129" s="55" t="s">
        <v>329</v>
      </c>
      <c r="O129" s="54" t="s">
        <v>330</v>
      </c>
      <c r="P129" s="293"/>
      <c r="Q129" s="54" t="s">
        <v>1305</v>
      </c>
      <c r="R129" s="54" t="s">
        <v>1370</v>
      </c>
      <c r="S129" s="257" t="s">
        <v>1371</v>
      </c>
      <c r="T129" s="257" t="s">
        <v>2219</v>
      </c>
      <c r="U129" s="257" t="s">
        <v>3524</v>
      </c>
      <c r="V129" s="296" t="s">
        <v>3525</v>
      </c>
      <c r="W129" s="289"/>
      <c r="Y129" s="289"/>
      <c r="AA129" s="130">
        <f>IF(OR(J129="Fail",ISBLANK(J129)),INDEX('Issue Code Table'!C:C,MATCH(N:N,'Issue Code Table'!A:A,0)),IF(M129="Critical",6,IF(M129="Significant",5,IF(M129="Moderate",3,2))))</f>
        <v>5</v>
      </c>
    </row>
    <row r="130" spans="1:27" customFormat="1" ht="114.75" x14ac:dyDescent="0.25">
      <c r="A130" s="257" t="s">
        <v>2220</v>
      </c>
      <c r="B130" s="258" t="s">
        <v>445</v>
      </c>
      <c r="C130" s="74" t="s">
        <v>446</v>
      </c>
      <c r="D130" s="257" t="s">
        <v>219</v>
      </c>
      <c r="E130" s="257" t="s">
        <v>1374</v>
      </c>
      <c r="F130" s="257" t="s">
        <v>1375</v>
      </c>
      <c r="G130" s="257" t="s">
        <v>1376</v>
      </c>
      <c r="H130" s="258" t="s">
        <v>1377</v>
      </c>
      <c r="I130" s="55"/>
      <c r="J130" s="56"/>
      <c r="K130" s="54" t="s">
        <v>1378</v>
      </c>
      <c r="L130" s="55"/>
      <c r="M130" s="55" t="s">
        <v>140</v>
      </c>
      <c r="N130" s="55" t="s">
        <v>329</v>
      </c>
      <c r="O130" s="54" t="s">
        <v>330</v>
      </c>
      <c r="P130" s="293"/>
      <c r="Q130" s="54" t="s">
        <v>1379</v>
      </c>
      <c r="R130" s="54" t="s">
        <v>1380</v>
      </c>
      <c r="S130" s="257" t="s">
        <v>1381</v>
      </c>
      <c r="T130" s="257" t="s">
        <v>1382</v>
      </c>
      <c r="U130" s="257" t="s">
        <v>3526</v>
      </c>
      <c r="V130" s="257" t="s">
        <v>1383</v>
      </c>
      <c r="W130" s="289"/>
      <c r="Y130" s="289"/>
      <c r="AA130" s="130">
        <f>IF(OR(J130="Fail",ISBLANK(J130)),INDEX('Issue Code Table'!C:C,MATCH(N:N,'Issue Code Table'!A:A,0)),IF(M130="Critical",6,IF(M130="Significant",5,IF(M130="Moderate",3,2))))</f>
        <v>5</v>
      </c>
    </row>
    <row r="131" spans="1:27" customFormat="1" ht="114" x14ac:dyDescent="0.25">
      <c r="A131" s="257" t="s">
        <v>2221</v>
      </c>
      <c r="B131" s="258" t="s">
        <v>180</v>
      </c>
      <c r="C131" s="259" t="s">
        <v>181</v>
      </c>
      <c r="D131" s="257" t="s">
        <v>219</v>
      </c>
      <c r="E131" s="257" t="s">
        <v>1385</v>
      </c>
      <c r="F131" s="257" t="s">
        <v>1386</v>
      </c>
      <c r="G131" s="257" t="s">
        <v>1387</v>
      </c>
      <c r="H131" s="258" t="s">
        <v>1388</v>
      </c>
      <c r="I131" s="55"/>
      <c r="J131" s="56"/>
      <c r="K131" s="54" t="s">
        <v>1389</v>
      </c>
      <c r="L131" s="55"/>
      <c r="M131" s="55" t="s">
        <v>140</v>
      </c>
      <c r="N131" s="55" t="s">
        <v>225</v>
      </c>
      <c r="O131" s="54" t="s">
        <v>226</v>
      </c>
      <c r="P131" s="293"/>
      <c r="Q131" s="54" t="s">
        <v>1379</v>
      </c>
      <c r="R131" s="54" t="s">
        <v>1390</v>
      </c>
      <c r="S131" s="257" t="s">
        <v>1391</v>
      </c>
      <c r="T131" s="257" t="s">
        <v>1392</v>
      </c>
      <c r="U131" s="257" t="s">
        <v>3527</v>
      </c>
      <c r="V131" s="297" t="s">
        <v>3652</v>
      </c>
      <c r="W131" s="289"/>
      <c r="Y131" s="289"/>
      <c r="AA131" s="130">
        <f>IF(OR(J131="Fail",ISBLANK(J131)),INDEX('Issue Code Table'!C:C,MATCH(N:N,'Issue Code Table'!A:A,0)),IF(M131="Critical",6,IF(M131="Significant",5,IF(M131="Moderate",3,2))))</f>
        <v>5</v>
      </c>
    </row>
    <row r="132" spans="1:27" customFormat="1" ht="153" x14ac:dyDescent="0.25">
      <c r="A132" s="257" t="s">
        <v>2222</v>
      </c>
      <c r="B132" s="258" t="s">
        <v>322</v>
      </c>
      <c r="C132" s="259" t="s">
        <v>323</v>
      </c>
      <c r="D132" s="257" t="s">
        <v>219</v>
      </c>
      <c r="E132" s="257" t="s">
        <v>1394</v>
      </c>
      <c r="F132" s="257" t="s">
        <v>1395</v>
      </c>
      <c r="G132" s="257" t="s">
        <v>1396</v>
      </c>
      <c r="H132" s="258" t="s">
        <v>1397</v>
      </c>
      <c r="I132" s="55"/>
      <c r="J132" s="56"/>
      <c r="K132" s="54" t="s">
        <v>1398</v>
      </c>
      <c r="L132" s="55"/>
      <c r="M132" s="55" t="s">
        <v>151</v>
      </c>
      <c r="N132" s="55" t="s">
        <v>1200</v>
      </c>
      <c r="O132" s="54" t="s">
        <v>1201</v>
      </c>
      <c r="P132" s="293"/>
      <c r="Q132" s="54" t="s">
        <v>1379</v>
      </c>
      <c r="R132" s="54" t="s">
        <v>1399</v>
      </c>
      <c r="S132" s="257" t="s">
        <v>1400</v>
      </c>
      <c r="T132" s="257" t="s">
        <v>2223</v>
      </c>
      <c r="U132" s="257" t="s">
        <v>3528</v>
      </c>
      <c r="V132" s="257"/>
      <c r="W132" s="289"/>
      <c r="Y132" s="289"/>
      <c r="AA132" s="130">
        <f>IF(OR(J132="Fail",ISBLANK(J132)),INDEX('Issue Code Table'!C:C,MATCH(N:N,'Issue Code Table'!A:A,0)),IF(M132="Critical",6,IF(M132="Significant",5,IF(M132="Moderate",3,2))))</f>
        <v>5</v>
      </c>
    </row>
    <row r="133" spans="1:27" customFormat="1" ht="114" x14ac:dyDescent="0.25">
      <c r="A133" s="257" t="s">
        <v>2224</v>
      </c>
      <c r="B133" s="258" t="s">
        <v>445</v>
      </c>
      <c r="C133" s="74" t="s">
        <v>446</v>
      </c>
      <c r="D133" s="257" t="s">
        <v>219</v>
      </c>
      <c r="E133" s="257" t="s">
        <v>1403</v>
      </c>
      <c r="F133" s="257" t="s">
        <v>1404</v>
      </c>
      <c r="G133" s="257" t="s">
        <v>1405</v>
      </c>
      <c r="H133" s="258" t="s">
        <v>1406</v>
      </c>
      <c r="I133" s="55"/>
      <c r="J133" s="56"/>
      <c r="K133" s="54" t="s">
        <v>1407</v>
      </c>
      <c r="L133" s="55"/>
      <c r="M133" s="55" t="s">
        <v>140</v>
      </c>
      <c r="N133" s="55" t="s">
        <v>225</v>
      </c>
      <c r="O133" s="54" t="s">
        <v>226</v>
      </c>
      <c r="P133" s="293"/>
      <c r="Q133" s="54" t="s">
        <v>1379</v>
      </c>
      <c r="R133" s="54" t="s">
        <v>1408</v>
      </c>
      <c r="S133" s="257" t="s">
        <v>1409</v>
      </c>
      <c r="T133" s="257" t="s">
        <v>1410</v>
      </c>
      <c r="U133" s="257" t="s">
        <v>3529</v>
      </c>
      <c r="V133" s="297" t="s">
        <v>3530</v>
      </c>
      <c r="W133" s="289"/>
      <c r="Y133" s="289"/>
      <c r="AA133" s="130">
        <f>IF(OR(J133="Fail",ISBLANK(J133)),INDEX('Issue Code Table'!C:C,MATCH(N:N,'Issue Code Table'!A:A,0)),IF(M133="Critical",6,IF(M133="Significant",5,IF(M133="Moderate",3,2))))</f>
        <v>5</v>
      </c>
    </row>
    <row r="134" spans="1:27" customFormat="1" ht="114" x14ac:dyDescent="0.25">
      <c r="A134" s="257" t="s">
        <v>2225</v>
      </c>
      <c r="B134" s="258" t="s">
        <v>445</v>
      </c>
      <c r="C134" s="74" t="s">
        <v>446</v>
      </c>
      <c r="D134" s="257" t="s">
        <v>219</v>
      </c>
      <c r="E134" s="257" t="s">
        <v>1412</v>
      </c>
      <c r="F134" s="257" t="s">
        <v>1413</v>
      </c>
      <c r="G134" s="257" t="s">
        <v>1414</v>
      </c>
      <c r="H134" s="258" t="s">
        <v>1415</v>
      </c>
      <c r="I134" s="55"/>
      <c r="J134" s="56"/>
      <c r="K134" s="54" t="s">
        <v>1416</v>
      </c>
      <c r="L134" s="55" t="s">
        <v>1417</v>
      </c>
      <c r="M134" s="55" t="s">
        <v>140</v>
      </c>
      <c r="N134" s="55" t="s">
        <v>1418</v>
      </c>
      <c r="O134" s="54" t="s">
        <v>1419</v>
      </c>
      <c r="P134" s="293"/>
      <c r="Q134" s="54" t="s">
        <v>1379</v>
      </c>
      <c r="R134" s="54" t="s">
        <v>1420</v>
      </c>
      <c r="S134" s="257" t="s">
        <v>2226</v>
      </c>
      <c r="T134" s="257" t="s">
        <v>2227</v>
      </c>
      <c r="U134" s="257" t="s">
        <v>3531</v>
      </c>
      <c r="V134" s="297" t="s">
        <v>3653</v>
      </c>
      <c r="W134" s="289"/>
      <c r="Y134" s="289"/>
      <c r="AA134" s="130">
        <f>IF(OR(J134="Fail",ISBLANK(J134)),INDEX('Issue Code Table'!C:C,MATCH(N:N,'Issue Code Table'!A:A,0)),IF(M134="Critical",6,IF(M134="Significant",5,IF(M134="Moderate",3,2))))</f>
        <v>5</v>
      </c>
    </row>
    <row r="135" spans="1:27" customFormat="1" ht="114" x14ac:dyDescent="0.25">
      <c r="A135" s="257" t="s">
        <v>2228</v>
      </c>
      <c r="B135" s="258" t="s">
        <v>445</v>
      </c>
      <c r="C135" s="74" t="s">
        <v>446</v>
      </c>
      <c r="D135" s="257" t="s">
        <v>219</v>
      </c>
      <c r="E135" s="257" t="s">
        <v>1424</v>
      </c>
      <c r="F135" s="257" t="s">
        <v>1425</v>
      </c>
      <c r="G135" s="257" t="s">
        <v>1426</v>
      </c>
      <c r="H135" s="258" t="s">
        <v>1427</v>
      </c>
      <c r="I135" s="55"/>
      <c r="J135" s="56"/>
      <c r="K135" s="54" t="s">
        <v>1428</v>
      </c>
      <c r="L135" s="55"/>
      <c r="M135" s="55" t="s">
        <v>140</v>
      </c>
      <c r="N135" s="55" t="s">
        <v>329</v>
      </c>
      <c r="O135" s="54" t="s">
        <v>330</v>
      </c>
      <c r="P135" s="293"/>
      <c r="Q135" s="54" t="s">
        <v>1379</v>
      </c>
      <c r="R135" s="54" t="s">
        <v>1429</v>
      </c>
      <c r="S135" s="257" t="s">
        <v>1430</v>
      </c>
      <c r="T135" s="257" t="s">
        <v>2229</v>
      </c>
      <c r="U135" s="257" t="s">
        <v>3532</v>
      </c>
      <c r="V135" s="297" t="s">
        <v>3533</v>
      </c>
      <c r="W135" s="289"/>
      <c r="Y135" s="289"/>
      <c r="AA135" s="130">
        <f>IF(OR(J135="Fail",ISBLANK(J135)),INDEX('Issue Code Table'!C:C,MATCH(N:N,'Issue Code Table'!A:A,0)),IF(M135="Critical",6,IF(M135="Significant",5,IF(M135="Moderate",3,2))))</f>
        <v>5</v>
      </c>
    </row>
    <row r="136" spans="1:27" customFormat="1" ht="128.25" x14ac:dyDescent="0.25">
      <c r="A136" s="257" t="s">
        <v>2230</v>
      </c>
      <c r="B136" s="258" t="s">
        <v>445</v>
      </c>
      <c r="C136" s="74" t="s">
        <v>446</v>
      </c>
      <c r="D136" s="257" t="s">
        <v>219</v>
      </c>
      <c r="E136" s="257" t="s">
        <v>1433</v>
      </c>
      <c r="F136" s="257" t="s">
        <v>1434</v>
      </c>
      <c r="G136" s="257" t="s">
        <v>1435</v>
      </c>
      <c r="H136" s="258" t="s">
        <v>1436</v>
      </c>
      <c r="I136" s="55"/>
      <c r="J136" s="56"/>
      <c r="K136" s="54" t="s">
        <v>1437</v>
      </c>
      <c r="L136" s="55"/>
      <c r="M136" s="55" t="s">
        <v>140</v>
      </c>
      <c r="N136" s="55" t="s">
        <v>329</v>
      </c>
      <c r="O136" s="54" t="s">
        <v>330</v>
      </c>
      <c r="P136" s="293"/>
      <c r="Q136" s="54" t="s">
        <v>1379</v>
      </c>
      <c r="R136" s="54" t="s">
        <v>1438</v>
      </c>
      <c r="S136" s="257" t="s">
        <v>1439</v>
      </c>
      <c r="T136" s="257" t="s">
        <v>2231</v>
      </c>
      <c r="U136" s="257" t="s">
        <v>3534</v>
      </c>
      <c r="V136" s="296" t="s">
        <v>3535</v>
      </c>
      <c r="W136" s="289"/>
      <c r="Y136" s="289"/>
      <c r="AA136" s="130">
        <f>IF(OR(J136="Fail",ISBLANK(J136)),INDEX('Issue Code Table'!C:C,MATCH(N:N,'Issue Code Table'!A:A,0)),IF(M136="Critical",6,IF(M136="Significant",5,IF(M136="Moderate",3,2))))</f>
        <v>5</v>
      </c>
    </row>
    <row r="137" spans="1:27" customFormat="1" ht="114" x14ac:dyDescent="0.25">
      <c r="A137" s="257" t="s">
        <v>2232</v>
      </c>
      <c r="B137" s="258" t="s">
        <v>924</v>
      </c>
      <c r="C137" s="259" t="s">
        <v>925</v>
      </c>
      <c r="D137" s="257" t="s">
        <v>219</v>
      </c>
      <c r="E137" s="257" t="s">
        <v>1443</v>
      </c>
      <c r="F137" s="257" t="s">
        <v>1444</v>
      </c>
      <c r="G137" s="257" t="s">
        <v>1445</v>
      </c>
      <c r="H137" s="258" t="s">
        <v>1446</v>
      </c>
      <c r="I137" s="55"/>
      <c r="J137" s="56"/>
      <c r="K137" s="54" t="s">
        <v>1447</v>
      </c>
      <c r="L137" s="55"/>
      <c r="M137" s="55" t="s">
        <v>140</v>
      </c>
      <c r="N137" s="55" t="s">
        <v>1448</v>
      </c>
      <c r="O137" s="54" t="s">
        <v>1449</v>
      </c>
      <c r="P137" s="293"/>
      <c r="Q137" s="54" t="s">
        <v>1379</v>
      </c>
      <c r="R137" s="54" t="s">
        <v>1450</v>
      </c>
      <c r="S137" s="257" t="s">
        <v>1451</v>
      </c>
      <c r="T137" s="257" t="s">
        <v>2233</v>
      </c>
      <c r="U137" s="257" t="s">
        <v>3536</v>
      </c>
      <c r="V137" s="296" t="s">
        <v>3677</v>
      </c>
      <c r="W137" s="289"/>
      <c r="Y137" s="289"/>
      <c r="AA137" s="130">
        <f>IF(OR(J137="Fail",ISBLANK(J137)),INDEX('Issue Code Table'!C:C,MATCH(N:N,'Issue Code Table'!A:A,0)),IF(M137="Critical",6,IF(M137="Significant",5,IF(M137="Moderate",3,2))))</f>
        <v>6</v>
      </c>
    </row>
    <row r="138" spans="1:27" customFormat="1" ht="114" x14ac:dyDescent="0.25">
      <c r="A138" s="257" t="s">
        <v>2234</v>
      </c>
      <c r="B138" s="258" t="s">
        <v>924</v>
      </c>
      <c r="C138" s="259" t="s">
        <v>925</v>
      </c>
      <c r="D138" s="257" t="s">
        <v>219</v>
      </c>
      <c r="E138" s="257" t="s">
        <v>1442</v>
      </c>
      <c r="F138" s="257" t="s">
        <v>1455</v>
      </c>
      <c r="G138" s="257" t="s">
        <v>1456</v>
      </c>
      <c r="H138" s="258" t="s">
        <v>1457</v>
      </c>
      <c r="I138" s="55"/>
      <c r="J138" s="56"/>
      <c r="K138" s="54" t="s">
        <v>1458</v>
      </c>
      <c r="L138" s="55" t="s">
        <v>1459</v>
      </c>
      <c r="M138" s="55" t="s">
        <v>140</v>
      </c>
      <c r="N138" s="55" t="s">
        <v>452</v>
      </c>
      <c r="O138" s="54" t="s">
        <v>453</v>
      </c>
      <c r="P138" s="293"/>
      <c r="Q138" s="54" t="s">
        <v>1379</v>
      </c>
      <c r="R138" s="54" t="s">
        <v>1460</v>
      </c>
      <c r="S138" s="257" t="s">
        <v>1461</v>
      </c>
      <c r="T138" s="257" t="s">
        <v>2235</v>
      </c>
      <c r="U138" s="257" t="s">
        <v>3537</v>
      </c>
      <c r="V138" s="296" t="s">
        <v>3538</v>
      </c>
      <c r="W138" s="289"/>
      <c r="Y138" s="289"/>
      <c r="AA138" s="130">
        <f>IF(OR(J138="Fail",ISBLANK(J138)),INDEX('Issue Code Table'!C:C,MATCH(N:N,'Issue Code Table'!A:A,0)),IF(M138="Critical",6,IF(M138="Significant",5,IF(M138="Moderate",3,2))))</f>
        <v>7</v>
      </c>
    </row>
    <row r="139" spans="1:27" customFormat="1" ht="114" x14ac:dyDescent="0.25">
      <c r="A139" s="257" t="s">
        <v>2236</v>
      </c>
      <c r="B139" s="258" t="s">
        <v>180</v>
      </c>
      <c r="C139" s="259" t="s">
        <v>181</v>
      </c>
      <c r="D139" s="257" t="s">
        <v>219</v>
      </c>
      <c r="E139" s="257" t="s">
        <v>2237</v>
      </c>
      <c r="F139" s="257" t="s">
        <v>1465</v>
      </c>
      <c r="G139" s="257" t="s">
        <v>1466</v>
      </c>
      <c r="H139" s="258" t="s">
        <v>1467</v>
      </c>
      <c r="I139" s="55"/>
      <c r="J139" s="56"/>
      <c r="K139" s="54" t="s">
        <v>1468</v>
      </c>
      <c r="L139" s="55"/>
      <c r="M139" s="55" t="s">
        <v>140</v>
      </c>
      <c r="N139" s="55" t="s">
        <v>225</v>
      </c>
      <c r="O139" s="54" t="s">
        <v>226</v>
      </c>
      <c r="P139" s="293"/>
      <c r="Q139" s="54" t="s">
        <v>1379</v>
      </c>
      <c r="R139" s="54" t="s">
        <v>1469</v>
      </c>
      <c r="S139" s="257" t="s">
        <v>1470</v>
      </c>
      <c r="T139" s="257" t="s">
        <v>2238</v>
      </c>
      <c r="U139" s="257" t="s">
        <v>3539</v>
      </c>
      <c r="V139" s="296" t="s">
        <v>3678</v>
      </c>
      <c r="W139" s="289"/>
      <c r="Y139" s="289"/>
      <c r="AA139" s="130">
        <f>IF(OR(J139="Fail",ISBLANK(J139)),INDEX('Issue Code Table'!C:C,MATCH(N:N,'Issue Code Table'!A:A,0)),IF(M139="Critical",6,IF(M139="Significant",5,IF(M139="Moderate",3,2))))</f>
        <v>5</v>
      </c>
    </row>
    <row r="140" spans="1:27" customFormat="1" ht="178.5" x14ac:dyDescent="0.25">
      <c r="A140" s="257" t="s">
        <v>2239</v>
      </c>
      <c r="B140" s="258" t="s">
        <v>1473</v>
      </c>
      <c r="C140" s="257" t="s">
        <v>1474</v>
      </c>
      <c r="D140" s="257" t="s">
        <v>206</v>
      </c>
      <c r="E140" s="257" t="s">
        <v>2240</v>
      </c>
      <c r="F140" s="257" t="s">
        <v>1476</v>
      </c>
      <c r="G140" s="257" t="s">
        <v>1477</v>
      </c>
      <c r="H140" s="258" t="s">
        <v>1478</v>
      </c>
      <c r="I140" s="55"/>
      <c r="J140" s="56"/>
      <c r="K140" s="54" t="s">
        <v>1479</v>
      </c>
      <c r="L140" s="55"/>
      <c r="M140" s="55" t="s">
        <v>140</v>
      </c>
      <c r="N140" s="55" t="s">
        <v>1480</v>
      </c>
      <c r="O140" s="54" t="s">
        <v>1481</v>
      </c>
      <c r="P140" s="293"/>
      <c r="Q140" s="54" t="s">
        <v>1379</v>
      </c>
      <c r="R140" s="54" t="s">
        <v>1482</v>
      </c>
      <c r="S140" s="257" t="s">
        <v>1483</v>
      </c>
      <c r="T140" s="257" t="s">
        <v>2241</v>
      </c>
      <c r="U140" s="257" t="s">
        <v>3540</v>
      </c>
      <c r="V140" s="296" t="s">
        <v>3679</v>
      </c>
      <c r="W140" s="289"/>
      <c r="Y140" s="289"/>
      <c r="AA140" s="130">
        <f>IF(OR(J140="Fail",ISBLANK(J140)),INDEX('Issue Code Table'!C:C,MATCH(N:N,'Issue Code Table'!A:A,0)),IF(M140="Critical",6,IF(M140="Significant",5,IF(M140="Moderate",3,2))))</f>
        <v>6</v>
      </c>
    </row>
    <row r="141" spans="1:27" customFormat="1" ht="216.75" x14ac:dyDescent="0.25">
      <c r="A141" s="257" t="s">
        <v>2242</v>
      </c>
      <c r="B141" s="258" t="s">
        <v>1486</v>
      </c>
      <c r="C141" s="259" t="s">
        <v>1487</v>
      </c>
      <c r="D141" s="257" t="s">
        <v>219</v>
      </c>
      <c r="E141" s="257" t="s">
        <v>1488</v>
      </c>
      <c r="F141" s="257" t="s">
        <v>2243</v>
      </c>
      <c r="G141" s="257" t="s">
        <v>2244</v>
      </c>
      <c r="H141" s="257" t="s">
        <v>1491</v>
      </c>
      <c r="I141" s="55"/>
      <c r="J141" s="56"/>
      <c r="K141" s="54" t="s">
        <v>1492</v>
      </c>
      <c r="L141" s="54" t="s">
        <v>1493</v>
      </c>
      <c r="M141" s="54" t="s">
        <v>151</v>
      </c>
      <c r="N141" s="54" t="s">
        <v>1494</v>
      </c>
      <c r="O141" s="54" t="s">
        <v>1495</v>
      </c>
      <c r="P141" s="293"/>
      <c r="Q141" s="54" t="s">
        <v>1379</v>
      </c>
      <c r="R141" s="54" t="s">
        <v>1496</v>
      </c>
      <c r="S141" s="257" t="s">
        <v>2245</v>
      </c>
      <c r="T141" s="257" t="s">
        <v>1498</v>
      </c>
      <c r="U141" s="257" t="s">
        <v>3541</v>
      </c>
      <c r="V141" s="257"/>
      <c r="W141" s="289"/>
      <c r="Y141" s="289"/>
      <c r="AA141" s="130">
        <f>IF(OR(J141="Fail",ISBLANK(J141)),INDEX('Issue Code Table'!C:C,MATCH(N:N,'Issue Code Table'!A:A,0)),IF(M141="Critical",6,IF(M141="Significant",5,IF(M141="Moderate",3,2))))</f>
        <v>4</v>
      </c>
    </row>
    <row r="142" spans="1:27" customFormat="1" ht="114.75" x14ac:dyDescent="0.25">
      <c r="A142" s="257" t="s">
        <v>2246</v>
      </c>
      <c r="B142" s="258" t="s">
        <v>984</v>
      </c>
      <c r="C142" s="259" t="s">
        <v>985</v>
      </c>
      <c r="D142" s="257" t="s">
        <v>219</v>
      </c>
      <c r="E142" s="257" t="s">
        <v>1500</v>
      </c>
      <c r="F142" s="257" t="s">
        <v>1501</v>
      </c>
      <c r="G142" s="257" t="s">
        <v>1502</v>
      </c>
      <c r="H142" s="257" t="s">
        <v>1503</v>
      </c>
      <c r="I142" s="55"/>
      <c r="J142" s="56"/>
      <c r="K142" s="55" t="s">
        <v>1504</v>
      </c>
      <c r="L142" s="55"/>
      <c r="M142" s="55" t="s">
        <v>140</v>
      </c>
      <c r="N142" s="55" t="s">
        <v>1505</v>
      </c>
      <c r="O142" s="54" t="s">
        <v>1506</v>
      </c>
      <c r="P142" s="293"/>
      <c r="Q142" s="54" t="s">
        <v>1379</v>
      </c>
      <c r="R142" s="54" t="s">
        <v>1507</v>
      </c>
      <c r="S142" s="257" t="s">
        <v>1508</v>
      </c>
      <c r="T142" s="257" t="s">
        <v>2247</v>
      </c>
      <c r="U142" s="257" t="s">
        <v>3542</v>
      </c>
      <c r="V142" s="296" t="s">
        <v>3543</v>
      </c>
      <c r="W142" s="289"/>
      <c r="Y142" s="289"/>
      <c r="AA142" s="130">
        <f>IF(OR(J142="Fail",ISBLANK(J142)),INDEX('Issue Code Table'!C:C,MATCH(N:N,'Issue Code Table'!A:A,0)),IF(M142="Critical",6,IF(M142="Significant",5,IF(M142="Moderate",3,2))))</f>
        <v>5</v>
      </c>
    </row>
    <row r="143" spans="1:27" customFormat="1" ht="409.5" x14ac:dyDescent="0.25">
      <c r="A143" s="257" t="s">
        <v>2248</v>
      </c>
      <c r="B143" s="258" t="s">
        <v>445</v>
      </c>
      <c r="C143" s="259" t="s">
        <v>446</v>
      </c>
      <c r="D143" s="257" t="s">
        <v>219</v>
      </c>
      <c r="E143" s="257" t="s">
        <v>1511</v>
      </c>
      <c r="F143" s="257" t="s">
        <v>1512</v>
      </c>
      <c r="G143" s="257" t="s">
        <v>1513</v>
      </c>
      <c r="H143" s="258" t="s">
        <v>1514</v>
      </c>
      <c r="I143" s="55"/>
      <c r="J143" s="56"/>
      <c r="K143" s="54" t="s">
        <v>1515</v>
      </c>
      <c r="L143" s="55"/>
      <c r="M143" s="55" t="s">
        <v>140</v>
      </c>
      <c r="N143" s="55" t="s">
        <v>329</v>
      </c>
      <c r="O143" s="54" t="s">
        <v>330</v>
      </c>
      <c r="P143" s="293"/>
      <c r="Q143" s="54" t="s">
        <v>1379</v>
      </c>
      <c r="R143" s="54" t="s">
        <v>1516</v>
      </c>
      <c r="S143" s="257" t="s">
        <v>1517</v>
      </c>
      <c r="T143" s="257" t="s">
        <v>2249</v>
      </c>
      <c r="U143" s="257" t="s">
        <v>3544</v>
      </c>
      <c r="V143" s="296" t="s">
        <v>3545</v>
      </c>
      <c r="W143" s="289"/>
      <c r="Y143" s="289"/>
      <c r="AA143" s="130">
        <f>IF(OR(J143="Fail",ISBLANK(J143)),INDEX('Issue Code Table'!C:C,MATCH(N:N,'Issue Code Table'!A:A,0)),IF(M143="Critical",6,IF(M143="Significant",5,IF(M143="Moderate",3,2))))</f>
        <v>5</v>
      </c>
    </row>
    <row r="144" spans="1:27" customFormat="1" ht="178.5" x14ac:dyDescent="0.25">
      <c r="A144" s="257" t="s">
        <v>2250</v>
      </c>
      <c r="B144" s="258" t="s">
        <v>522</v>
      </c>
      <c r="C144" s="259" t="s">
        <v>523</v>
      </c>
      <c r="D144" s="257" t="s">
        <v>219</v>
      </c>
      <c r="E144" s="257" t="s">
        <v>1520</v>
      </c>
      <c r="F144" s="257" t="s">
        <v>1521</v>
      </c>
      <c r="G144" s="257" t="s">
        <v>1522</v>
      </c>
      <c r="H144" s="258" t="s">
        <v>1523</v>
      </c>
      <c r="I144" s="55"/>
      <c r="J144" s="56"/>
      <c r="K144" s="54" t="s">
        <v>1524</v>
      </c>
      <c r="L144" s="54" t="s">
        <v>1525</v>
      </c>
      <c r="M144" s="54" t="s">
        <v>198</v>
      </c>
      <c r="N144" s="54" t="s">
        <v>529</v>
      </c>
      <c r="O144" s="54" t="s">
        <v>530</v>
      </c>
      <c r="P144" s="293"/>
      <c r="Q144" s="54" t="s">
        <v>1379</v>
      </c>
      <c r="R144" s="54" t="s">
        <v>1526</v>
      </c>
      <c r="S144" s="257" t="s">
        <v>1527</v>
      </c>
      <c r="T144" s="257" t="s">
        <v>2251</v>
      </c>
      <c r="U144" s="257" t="s">
        <v>3546</v>
      </c>
      <c r="V144" s="257"/>
      <c r="W144" s="289"/>
      <c r="Y144" s="289"/>
      <c r="AA144" s="130" t="e">
        <f>IF(OR(J144="Fail",ISBLANK(J144)),INDEX('Issue Code Table'!C:C,MATCH(N:N,'Issue Code Table'!A:A,0)),IF(M144="Critical",6,IF(M144="Significant",5,IF(M144="Moderate",3,2))))</f>
        <v>#N/A</v>
      </c>
    </row>
    <row r="145" spans="1:27" customFormat="1" ht="344.25" x14ac:dyDescent="0.25">
      <c r="A145" s="257" t="s">
        <v>2252</v>
      </c>
      <c r="B145" s="258" t="s">
        <v>459</v>
      </c>
      <c r="C145" s="259" t="s">
        <v>460</v>
      </c>
      <c r="D145" s="257" t="s">
        <v>219</v>
      </c>
      <c r="E145" s="257" t="s">
        <v>1530</v>
      </c>
      <c r="F145" s="257" t="s">
        <v>1531</v>
      </c>
      <c r="G145" s="257" t="s">
        <v>1532</v>
      </c>
      <c r="H145" s="258" t="s">
        <v>1533</v>
      </c>
      <c r="I145" s="55"/>
      <c r="J145" s="56"/>
      <c r="K145" s="54" t="s">
        <v>1534</v>
      </c>
      <c r="L145" s="55" t="s">
        <v>1535</v>
      </c>
      <c r="M145" s="55" t="s">
        <v>140</v>
      </c>
      <c r="N145" s="55" t="s">
        <v>1536</v>
      </c>
      <c r="O145" s="54" t="s">
        <v>1537</v>
      </c>
      <c r="P145" s="293"/>
      <c r="Q145" s="54" t="s">
        <v>1538</v>
      </c>
      <c r="R145" s="54" t="s">
        <v>1539</v>
      </c>
      <c r="S145" s="257" t="s">
        <v>1540</v>
      </c>
      <c r="T145" s="257" t="s">
        <v>1541</v>
      </c>
      <c r="U145" s="257" t="s">
        <v>3547</v>
      </c>
      <c r="V145" s="296" t="s">
        <v>3548</v>
      </c>
      <c r="W145" s="289"/>
      <c r="Y145" s="289"/>
      <c r="AA145" s="130">
        <f>IF(OR(J145="Fail",ISBLANK(J145)),INDEX('Issue Code Table'!C:C,MATCH(N:N,'Issue Code Table'!A:A,0)),IF(M145="Critical",6,IF(M145="Significant",5,IF(M145="Moderate",3,2))))</f>
        <v>6</v>
      </c>
    </row>
    <row r="146" spans="1:27" customFormat="1" ht="178.5" x14ac:dyDescent="0.25">
      <c r="A146" s="257" t="s">
        <v>2253</v>
      </c>
      <c r="B146" s="258" t="s">
        <v>1543</v>
      </c>
      <c r="C146" s="259" t="s">
        <v>1544</v>
      </c>
      <c r="D146" s="257" t="s">
        <v>219</v>
      </c>
      <c r="E146" s="257" t="s">
        <v>1545</v>
      </c>
      <c r="F146" s="257" t="s">
        <v>1546</v>
      </c>
      <c r="G146" s="257" t="s">
        <v>1547</v>
      </c>
      <c r="H146" s="258" t="s">
        <v>1548</v>
      </c>
      <c r="I146" s="55"/>
      <c r="J146" s="56"/>
      <c r="K146" s="54" t="s">
        <v>1549</v>
      </c>
      <c r="L146" s="55" t="s">
        <v>1550</v>
      </c>
      <c r="M146" s="55" t="s">
        <v>140</v>
      </c>
      <c r="N146" s="55" t="s">
        <v>1418</v>
      </c>
      <c r="O146" s="54" t="s">
        <v>1419</v>
      </c>
      <c r="P146" s="293"/>
      <c r="Q146" s="54" t="s">
        <v>1538</v>
      </c>
      <c r="R146" s="54" t="s">
        <v>1551</v>
      </c>
      <c r="S146" s="257" t="s">
        <v>1552</v>
      </c>
      <c r="T146" s="257" t="s">
        <v>2254</v>
      </c>
      <c r="U146" s="257" t="s">
        <v>3549</v>
      </c>
      <c r="V146" s="296" t="s">
        <v>3550</v>
      </c>
      <c r="W146" s="289"/>
      <c r="Y146" s="289"/>
      <c r="AA146" s="130">
        <f>IF(OR(J146="Fail",ISBLANK(J146)),INDEX('Issue Code Table'!C:C,MATCH(N:N,'Issue Code Table'!A:A,0)),IF(M146="Critical",6,IF(M146="Significant",5,IF(M146="Moderate",3,2))))</f>
        <v>5</v>
      </c>
    </row>
    <row r="147" spans="1:27" customFormat="1" ht="140.25" x14ac:dyDescent="0.25">
      <c r="A147" s="257" t="s">
        <v>2255</v>
      </c>
      <c r="B147" s="258" t="s">
        <v>459</v>
      </c>
      <c r="C147" s="259" t="s">
        <v>460</v>
      </c>
      <c r="D147" s="257" t="s">
        <v>219</v>
      </c>
      <c r="E147" s="257" t="s">
        <v>1555</v>
      </c>
      <c r="F147" s="257" t="s">
        <v>1556</v>
      </c>
      <c r="G147" s="257" t="s">
        <v>2256</v>
      </c>
      <c r="H147" s="258" t="s">
        <v>1558</v>
      </c>
      <c r="I147" s="55"/>
      <c r="J147" s="56"/>
      <c r="K147" s="54" t="s">
        <v>1559</v>
      </c>
      <c r="L147" s="55" t="s">
        <v>1560</v>
      </c>
      <c r="M147" s="55" t="s">
        <v>151</v>
      </c>
      <c r="N147" s="55" t="s">
        <v>1561</v>
      </c>
      <c r="O147" s="54" t="s">
        <v>1562</v>
      </c>
      <c r="P147" s="293"/>
      <c r="Q147" s="54" t="s">
        <v>1538</v>
      </c>
      <c r="R147" s="54" t="s">
        <v>1563</v>
      </c>
      <c r="S147" s="257" t="s">
        <v>1564</v>
      </c>
      <c r="T147" s="257" t="s">
        <v>2257</v>
      </c>
      <c r="U147" s="257" t="s">
        <v>3656</v>
      </c>
      <c r="V147" s="257"/>
      <c r="W147" s="289"/>
      <c r="Y147" s="289"/>
      <c r="AA147" s="130">
        <f>IF(OR(J147="Fail",ISBLANK(J147)),INDEX('Issue Code Table'!C:C,MATCH(N:N,'Issue Code Table'!A:A,0)),IF(M147="Critical",6,IF(M147="Significant",5,IF(M147="Moderate",3,2))))</f>
        <v>3</v>
      </c>
    </row>
    <row r="148" spans="1:27" customFormat="1" ht="142.5" x14ac:dyDescent="0.25">
      <c r="A148" s="257" t="s">
        <v>2258</v>
      </c>
      <c r="B148" s="258" t="s">
        <v>1473</v>
      </c>
      <c r="C148" s="263" t="s">
        <v>1474</v>
      </c>
      <c r="D148" s="257" t="s">
        <v>219</v>
      </c>
      <c r="E148" s="257" t="s">
        <v>1567</v>
      </c>
      <c r="F148" s="257" t="s">
        <v>1568</v>
      </c>
      <c r="G148" s="257" t="s">
        <v>1569</v>
      </c>
      <c r="H148" s="258" t="s">
        <v>1570</v>
      </c>
      <c r="I148" s="55"/>
      <c r="J148" s="56"/>
      <c r="K148" s="54" t="s">
        <v>1571</v>
      </c>
      <c r="L148" s="54"/>
      <c r="M148" s="249" t="s">
        <v>140</v>
      </c>
      <c r="N148" s="250" t="s">
        <v>225</v>
      </c>
      <c r="O148" s="54" t="s">
        <v>226</v>
      </c>
      <c r="P148" s="293"/>
      <c r="Q148" s="54" t="s">
        <v>1538</v>
      </c>
      <c r="R148" s="54" t="s">
        <v>1572</v>
      </c>
      <c r="S148" s="257" t="s">
        <v>1573</v>
      </c>
      <c r="T148" s="257" t="s">
        <v>2259</v>
      </c>
      <c r="U148" s="257" t="s">
        <v>3551</v>
      </c>
      <c r="V148" s="296" t="s">
        <v>3552</v>
      </c>
      <c r="W148" s="289"/>
      <c r="Y148" s="289"/>
      <c r="AA148" s="130">
        <f>IF(OR(J148="Fail",ISBLANK(J148)),INDEX('Issue Code Table'!C:C,MATCH(N:N,'Issue Code Table'!A:A,0)),IF(M148="Critical",6,IF(M148="Significant",5,IF(M148="Moderate",3,2))))</f>
        <v>5</v>
      </c>
    </row>
    <row r="149" spans="1:27" customFormat="1" ht="280.5" x14ac:dyDescent="0.25">
      <c r="A149" s="257" t="s">
        <v>2260</v>
      </c>
      <c r="B149" s="257" t="s">
        <v>144</v>
      </c>
      <c r="C149" s="259" t="s">
        <v>1576</v>
      </c>
      <c r="D149" s="257" t="s">
        <v>219</v>
      </c>
      <c r="E149" s="257" t="s">
        <v>1577</v>
      </c>
      <c r="F149" s="257" t="s">
        <v>2261</v>
      </c>
      <c r="G149" s="257" t="s">
        <v>1579</v>
      </c>
      <c r="H149" s="258" t="s">
        <v>1580</v>
      </c>
      <c r="I149" s="55"/>
      <c r="J149" s="56"/>
      <c r="K149" s="54" t="s">
        <v>1581</v>
      </c>
      <c r="L149" s="55"/>
      <c r="M149" s="55" t="s">
        <v>140</v>
      </c>
      <c r="N149" s="55" t="s">
        <v>329</v>
      </c>
      <c r="O149" s="54" t="s">
        <v>330</v>
      </c>
      <c r="P149" s="293"/>
      <c r="Q149" s="54" t="s">
        <v>1582</v>
      </c>
      <c r="R149" s="54" t="s">
        <v>1583</v>
      </c>
      <c r="S149" s="257" t="s">
        <v>2262</v>
      </c>
      <c r="T149" s="257" t="s">
        <v>2263</v>
      </c>
      <c r="U149" s="257" t="s">
        <v>3657</v>
      </c>
      <c r="V149" s="296" t="s">
        <v>3553</v>
      </c>
      <c r="W149" s="289"/>
      <c r="Y149" s="289"/>
      <c r="AA149" s="130">
        <f>IF(OR(J149="Fail",ISBLANK(J149)),INDEX('Issue Code Table'!C:C,MATCH(N:N,'Issue Code Table'!A:A,0)),IF(M149="Critical",6,IF(M149="Significant",5,IF(M149="Moderate",3,2))))</f>
        <v>5</v>
      </c>
    </row>
    <row r="150" spans="1:27" customFormat="1" ht="99.75" x14ac:dyDescent="0.25">
      <c r="A150" s="257" t="s">
        <v>2264</v>
      </c>
      <c r="B150" s="257" t="s">
        <v>144</v>
      </c>
      <c r="C150" s="259" t="s">
        <v>1576</v>
      </c>
      <c r="D150" s="257" t="s">
        <v>219</v>
      </c>
      <c r="E150" s="257" t="s">
        <v>1587</v>
      </c>
      <c r="F150" s="257" t="s">
        <v>1588</v>
      </c>
      <c r="G150" s="257" t="s">
        <v>2265</v>
      </c>
      <c r="H150" s="258" t="s">
        <v>1590</v>
      </c>
      <c r="I150" s="55"/>
      <c r="J150" s="56"/>
      <c r="K150" s="54" t="s">
        <v>1591</v>
      </c>
      <c r="L150" s="55"/>
      <c r="M150" s="55" t="s">
        <v>140</v>
      </c>
      <c r="N150" s="55" t="s">
        <v>329</v>
      </c>
      <c r="O150" s="54" t="s">
        <v>330</v>
      </c>
      <c r="P150" s="293"/>
      <c r="Q150" s="54" t="s">
        <v>1582</v>
      </c>
      <c r="R150" s="54" t="s">
        <v>1592</v>
      </c>
      <c r="S150" s="257" t="s">
        <v>1593</v>
      </c>
      <c r="T150" s="257" t="s">
        <v>2266</v>
      </c>
      <c r="U150" s="257" t="s">
        <v>3658</v>
      </c>
      <c r="V150" s="296" t="s">
        <v>3554</v>
      </c>
      <c r="W150" s="289"/>
      <c r="Y150" s="289"/>
      <c r="AA150" s="130">
        <f>IF(OR(J150="Fail",ISBLANK(J150)),INDEX('Issue Code Table'!C:C,MATCH(N:N,'Issue Code Table'!A:A,0)),IF(M150="Critical",6,IF(M150="Significant",5,IF(M150="Moderate",3,2))))</f>
        <v>5</v>
      </c>
    </row>
    <row r="151" spans="1:27" customFormat="1" ht="140.25" x14ac:dyDescent="0.25">
      <c r="A151" s="257" t="s">
        <v>2267</v>
      </c>
      <c r="B151" s="258" t="s">
        <v>180</v>
      </c>
      <c r="C151" s="259" t="s">
        <v>181</v>
      </c>
      <c r="D151" s="257" t="s">
        <v>219</v>
      </c>
      <c r="E151" s="257" t="s">
        <v>1596</v>
      </c>
      <c r="F151" s="257" t="s">
        <v>1597</v>
      </c>
      <c r="G151" s="257" t="s">
        <v>1598</v>
      </c>
      <c r="H151" s="258" t="s">
        <v>1599</v>
      </c>
      <c r="I151" s="55"/>
      <c r="J151" s="56"/>
      <c r="K151" s="55" t="s">
        <v>1600</v>
      </c>
      <c r="L151" s="55"/>
      <c r="M151" s="55" t="s">
        <v>140</v>
      </c>
      <c r="N151" s="55" t="s">
        <v>329</v>
      </c>
      <c r="O151" s="54" t="s">
        <v>330</v>
      </c>
      <c r="P151" s="293"/>
      <c r="Q151" s="54" t="s">
        <v>1582</v>
      </c>
      <c r="R151" s="54" t="s">
        <v>1601</v>
      </c>
      <c r="S151" s="257" t="s">
        <v>1602</v>
      </c>
      <c r="T151" s="257" t="s">
        <v>1603</v>
      </c>
      <c r="U151" s="257" t="s">
        <v>3555</v>
      </c>
      <c r="V151" s="296" t="s">
        <v>3556</v>
      </c>
      <c r="W151" s="289"/>
      <c r="Y151" s="289"/>
      <c r="AA151" s="130">
        <f>IF(OR(J151="Fail",ISBLANK(J151)),INDEX('Issue Code Table'!C:C,MATCH(N:N,'Issue Code Table'!A:A,0)),IF(M151="Critical",6,IF(M151="Significant",5,IF(M151="Moderate",3,2))))</f>
        <v>5</v>
      </c>
    </row>
    <row r="152" spans="1:27" customFormat="1" ht="382.5" x14ac:dyDescent="0.25">
      <c r="A152" s="257" t="s">
        <v>2268</v>
      </c>
      <c r="B152" s="257" t="s">
        <v>144</v>
      </c>
      <c r="C152" s="259" t="s">
        <v>1576</v>
      </c>
      <c r="D152" s="257" t="s">
        <v>206</v>
      </c>
      <c r="E152" s="257" t="s">
        <v>1605</v>
      </c>
      <c r="F152" s="257" t="s">
        <v>1606</v>
      </c>
      <c r="G152" s="257" t="s">
        <v>2269</v>
      </c>
      <c r="H152" s="258" t="s">
        <v>1608</v>
      </c>
      <c r="I152" s="55"/>
      <c r="J152" s="56"/>
      <c r="K152" s="54" t="s">
        <v>1609</v>
      </c>
      <c r="L152" s="55" t="s">
        <v>1610</v>
      </c>
      <c r="M152" s="55" t="s">
        <v>140</v>
      </c>
      <c r="N152" s="55" t="s">
        <v>1611</v>
      </c>
      <c r="O152" s="54" t="s">
        <v>1612</v>
      </c>
      <c r="P152" s="293"/>
      <c r="Q152" s="54" t="s">
        <v>1613</v>
      </c>
      <c r="R152" s="54" t="s">
        <v>1614</v>
      </c>
      <c r="S152" s="257" t="s">
        <v>1615</v>
      </c>
      <c r="T152" s="257" t="s">
        <v>1616</v>
      </c>
      <c r="U152" s="257" t="s">
        <v>3659</v>
      </c>
      <c r="V152" s="296" t="s">
        <v>3557</v>
      </c>
      <c r="W152" s="289"/>
      <c r="Y152" s="289"/>
      <c r="AA152" s="130">
        <f>IF(OR(J152="Fail",ISBLANK(J152)),INDEX('Issue Code Table'!C:C,MATCH(N:N,'Issue Code Table'!A:A,0)),IF(M152="Critical",6,IF(M152="Significant",5,IF(M152="Moderate",3,2))))</f>
        <v>5</v>
      </c>
    </row>
    <row r="153" spans="1:27" customFormat="1" ht="242.25" x14ac:dyDescent="0.25">
      <c r="A153" s="257" t="s">
        <v>2270</v>
      </c>
      <c r="B153" s="258" t="s">
        <v>459</v>
      </c>
      <c r="C153" s="259" t="s">
        <v>460</v>
      </c>
      <c r="D153" s="257" t="s">
        <v>219</v>
      </c>
      <c r="E153" s="257" t="s">
        <v>1618</v>
      </c>
      <c r="F153" s="257" t="s">
        <v>1619</v>
      </c>
      <c r="G153" s="257" t="s">
        <v>2271</v>
      </c>
      <c r="H153" s="258" t="s">
        <v>1621</v>
      </c>
      <c r="I153" s="55"/>
      <c r="J153" s="56"/>
      <c r="K153" s="54" t="s">
        <v>1622</v>
      </c>
      <c r="L153" s="55" t="s">
        <v>1623</v>
      </c>
      <c r="M153" s="55" t="s">
        <v>151</v>
      </c>
      <c r="N153" s="55" t="s">
        <v>1624</v>
      </c>
      <c r="O153" s="54" t="s">
        <v>1625</v>
      </c>
      <c r="P153" s="293"/>
      <c r="Q153" s="54" t="s">
        <v>1613</v>
      </c>
      <c r="R153" s="54" t="s">
        <v>1626</v>
      </c>
      <c r="S153" s="257" t="s">
        <v>1627</v>
      </c>
      <c r="T153" s="257" t="s">
        <v>2272</v>
      </c>
      <c r="U153" s="294" t="s">
        <v>3560</v>
      </c>
      <c r="V153" s="296"/>
      <c r="W153" s="289"/>
      <c r="Y153" s="289"/>
      <c r="AA153" s="130">
        <f>IF(OR(J153="Fail",ISBLANK(J153)),INDEX('Issue Code Table'!C:C,MATCH(N:N,'Issue Code Table'!A:A,0)),IF(M153="Critical",6,IF(M153="Significant",5,IF(M153="Moderate",3,2))))</f>
        <v>5</v>
      </c>
    </row>
    <row r="154" spans="1:27" customFormat="1" ht="229.5" x14ac:dyDescent="0.25">
      <c r="A154" s="257" t="s">
        <v>2273</v>
      </c>
      <c r="B154" s="257" t="s">
        <v>144</v>
      </c>
      <c r="C154" s="259" t="s">
        <v>1576</v>
      </c>
      <c r="D154" s="257" t="s">
        <v>219</v>
      </c>
      <c r="E154" s="257" t="s">
        <v>1630</v>
      </c>
      <c r="F154" s="257" t="s">
        <v>1631</v>
      </c>
      <c r="G154" s="257" t="s">
        <v>2274</v>
      </c>
      <c r="H154" s="258" t="s">
        <v>1633</v>
      </c>
      <c r="I154" s="55"/>
      <c r="J154" s="56"/>
      <c r="K154" s="54" t="s">
        <v>1634</v>
      </c>
      <c r="L154" s="55" t="s">
        <v>1635</v>
      </c>
      <c r="M154" s="55" t="s">
        <v>198</v>
      </c>
      <c r="N154" s="55" t="s">
        <v>1636</v>
      </c>
      <c r="O154" s="54" t="s">
        <v>1637</v>
      </c>
      <c r="P154" s="293"/>
      <c r="Q154" s="54" t="s">
        <v>1613</v>
      </c>
      <c r="R154" s="54" t="s">
        <v>1638</v>
      </c>
      <c r="S154" s="257" t="s">
        <v>1639</v>
      </c>
      <c r="T154" s="257" t="s">
        <v>2275</v>
      </c>
      <c r="U154" s="257" t="s">
        <v>3660</v>
      </c>
      <c r="V154" s="257"/>
      <c r="W154" s="289"/>
      <c r="Y154" s="289"/>
      <c r="AA154" s="130">
        <f>IF(OR(J154="Fail",ISBLANK(J154)),INDEX('Issue Code Table'!C:C,MATCH(N:N,'Issue Code Table'!A:A,0)),IF(M154="Critical",6,IF(M154="Significant",5,IF(M154="Moderate",3,2))))</f>
        <v>1</v>
      </c>
    </row>
    <row r="155" spans="1:27" customFormat="1" ht="216.75" x14ac:dyDescent="0.25">
      <c r="A155" s="257" t="s">
        <v>2276</v>
      </c>
      <c r="B155" s="257" t="s">
        <v>144</v>
      </c>
      <c r="C155" s="259" t="s">
        <v>1576</v>
      </c>
      <c r="D155" s="257" t="s">
        <v>219</v>
      </c>
      <c r="E155" s="257" t="s">
        <v>1642</v>
      </c>
      <c r="F155" s="257" t="s">
        <v>1643</v>
      </c>
      <c r="G155" s="257" t="s">
        <v>2277</v>
      </c>
      <c r="H155" s="258" t="s">
        <v>1645</v>
      </c>
      <c r="I155" s="55"/>
      <c r="J155" s="56"/>
      <c r="K155" s="55" t="s">
        <v>1646</v>
      </c>
      <c r="L155" s="55" t="s">
        <v>1647</v>
      </c>
      <c r="M155" s="54" t="s">
        <v>151</v>
      </c>
      <c r="N155" s="54" t="s">
        <v>1648</v>
      </c>
      <c r="O155" s="54" t="s">
        <v>1649</v>
      </c>
      <c r="P155" s="293"/>
      <c r="Q155" s="54" t="s">
        <v>1613</v>
      </c>
      <c r="R155" s="54" t="s">
        <v>1650</v>
      </c>
      <c r="S155" s="257" t="s">
        <v>1651</v>
      </c>
      <c r="T155" s="257" t="s">
        <v>2278</v>
      </c>
      <c r="U155" s="294" t="s">
        <v>3558</v>
      </c>
      <c r="V155" s="257"/>
      <c r="W155" s="289"/>
      <c r="Y155" s="289"/>
      <c r="AA155" s="130">
        <f>IF(OR(J155="Fail",ISBLANK(J155)),INDEX('Issue Code Table'!C:C,MATCH(N:N,'Issue Code Table'!A:A,0)),IF(M155="Critical",6,IF(M155="Significant",5,IF(M155="Moderate",3,2))))</f>
        <v>5</v>
      </c>
    </row>
    <row r="156" spans="1:27" customFormat="1" ht="114.75" x14ac:dyDescent="0.25">
      <c r="A156" s="257" t="s">
        <v>2279</v>
      </c>
      <c r="B156" s="51" t="s">
        <v>445</v>
      </c>
      <c r="C156" s="51" t="s">
        <v>1118</v>
      </c>
      <c r="D156" s="257" t="s">
        <v>219</v>
      </c>
      <c r="E156" s="257" t="s">
        <v>1654</v>
      </c>
      <c r="F156" s="257" t="s">
        <v>1655</v>
      </c>
      <c r="G156" s="257" t="s">
        <v>2280</v>
      </c>
      <c r="H156" s="258" t="s">
        <v>1657</v>
      </c>
      <c r="I156" s="55"/>
      <c r="J156" s="56"/>
      <c r="K156" s="55" t="s">
        <v>1658</v>
      </c>
      <c r="L156" s="275"/>
      <c r="M156" s="55" t="s">
        <v>140</v>
      </c>
      <c r="N156" s="55" t="s">
        <v>1611</v>
      </c>
      <c r="O156" s="54" t="s">
        <v>1612</v>
      </c>
      <c r="P156" s="293"/>
      <c r="Q156" s="54" t="s">
        <v>1613</v>
      </c>
      <c r="R156" s="54" t="s">
        <v>1659</v>
      </c>
      <c r="S156" s="257" t="s">
        <v>1660</v>
      </c>
      <c r="T156" s="257" t="s">
        <v>1661</v>
      </c>
      <c r="U156" s="294" t="s">
        <v>3559</v>
      </c>
      <c r="V156" s="257" t="s">
        <v>1662</v>
      </c>
      <c r="W156" s="289"/>
      <c r="Y156" s="289"/>
      <c r="AA156" s="130">
        <f>IF(OR(J156="Fail",ISBLANK(J156)),INDEX('Issue Code Table'!C:C,MATCH(N:N,'Issue Code Table'!A:A,0)),IF(M156="Critical",6,IF(M156="Significant",5,IF(M156="Moderate",3,2))))</f>
        <v>5</v>
      </c>
    </row>
    <row r="157" spans="1:27" customFormat="1" ht="114.75" x14ac:dyDescent="0.25">
      <c r="A157" s="257" t="s">
        <v>2281</v>
      </c>
      <c r="B157" s="257" t="s">
        <v>445</v>
      </c>
      <c r="C157" s="257" t="s">
        <v>1118</v>
      </c>
      <c r="D157" s="257" t="s">
        <v>219</v>
      </c>
      <c r="E157" s="257" t="s">
        <v>1664</v>
      </c>
      <c r="F157" s="257" t="s">
        <v>1665</v>
      </c>
      <c r="G157" s="257" t="s">
        <v>2282</v>
      </c>
      <c r="H157" s="258" t="s">
        <v>1667</v>
      </c>
      <c r="I157" s="55"/>
      <c r="J157" s="56"/>
      <c r="K157" s="54" t="s">
        <v>1668</v>
      </c>
      <c r="L157" s="55"/>
      <c r="M157" s="55" t="s">
        <v>140</v>
      </c>
      <c r="N157" s="55" t="s">
        <v>329</v>
      </c>
      <c r="O157" s="54" t="s">
        <v>330</v>
      </c>
      <c r="P157" s="293"/>
      <c r="Q157" s="54" t="s">
        <v>1669</v>
      </c>
      <c r="R157" s="54" t="s">
        <v>1670</v>
      </c>
      <c r="S157" s="257" t="s">
        <v>1671</v>
      </c>
      <c r="T157" s="257" t="s">
        <v>2283</v>
      </c>
      <c r="U157" s="257" t="s">
        <v>3661</v>
      </c>
      <c r="V157" s="257" t="s">
        <v>1673</v>
      </c>
      <c r="W157" s="289"/>
      <c r="Y157" s="289"/>
      <c r="AA157" s="130">
        <f>IF(OR(J157="Fail",ISBLANK(J157)),INDEX('Issue Code Table'!C:C,MATCH(N:N,'Issue Code Table'!A:A,0)),IF(M157="Critical",6,IF(M157="Significant",5,IF(M157="Moderate",3,2))))</f>
        <v>5</v>
      </c>
    </row>
    <row r="158" spans="1:27" customFormat="1" ht="114.75" x14ac:dyDescent="0.25">
      <c r="A158" s="257" t="s">
        <v>2284</v>
      </c>
      <c r="B158" s="257" t="s">
        <v>445</v>
      </c>
      <c r="C158" s="257" t="s">
        <v>1118</v>
      </c>
      <c r="D158" s="257" t="s">
        <v>219</v>
      </c>
      <c r="E158" s="257" t="s">
        <v>1675</v>
      </c>
      <c r="F158" s="257" t="s">
        <v>1676</v>
      </c>
      <c r="G158" s="257" t="s">
        <v>1677</v>
      </c>
      <c r="H158" s="258" t="s">
        <v>1678</v>
      </c>
      <c r="I158" s="55"/>
      <c r="J158" s="56"/>
      <c r="K158" s="54" t="s">
        <v>1679</v>
      </c>
      <c r="L158" s="55"/>
      <c r="M158" s="55" t="s">
        <v>140</v>
      </c>
      <c r="N158" s="55" t="s">
        <v>329</v>
      </c>
      <c r="O158" s="54" t="s">
        <v>330</v>
      </c>
      <c r="P158" s="293"/>
      <c r="Q158" s="54" t="s">
        <v>1669</v>
      </c>
      <c r="R158" s="54" t="s">
        <v>1680</v>
      </c>
      <c r="S158" s="257" t="s">
        <v>1681</v>
      </c>
      <c r="T158" s="257" t="s">
        <v>1682</v>
      </c>
      <c r="U158" s="257" t="s">
        <v>3561</v>
      </c>
      <c r="V158" s="257" t="s">
        <v>1683</v>
      </c>
      <c r="W158" s="289"/>
      <c r="Y158" s="289"/>
      <c r="AA158" s="130">
        <f>IF(OR(J158="Fail",ISBLANK(J158)),INDEX('Issue Code Table'!C:C,MATCH(N:N,'Issue Code Table'!A:A,0)),IF(M158="Critical",6,IF(M158="Significant",5,IF(M158="Moderate",3,2))))</f>
        <v>5</v>
      </c>
    </row>
    <row r="159" spans="1:27" customFormat="1" ht="114.75" x14ac:dyDescent="0.25">
      <c r="A159" s="257" t="s">
        <v>2285</v>
      </c>
      <c r="B159" s="258" t="s">
        <v>445</v>
      </c>
      <c r="C159" s="259" t="s">
        <v>1118</v>
      </c>
      <c r="D159" s="257" t="s">
        <v>219</v>
      </c>
      <c r="E159" s="257" t="s">
        <v>1685</v>
      </c>
      <c r="F159" s="257" t="s">
        <v>1686</v>
      </c>
      <c r="G159" s="257" t="s">
        <v>2286</v>
      </c>
      <c r="H159" s="258" t="s">
        <v>1688</v>
      </c>
      <c r="I159" s="55"/>
      <c r="J159" s="56"/>
      <c r="K159" s="54" t="s">
        <v>1689</v>
      </c>
      <c r="L159" s="55"/>
      <c r="M159" s="55" t="s">
        <v>140</v>
      </c>
      <c r="N159" s="55" t="s">
        <v>329</v>
      </c>
      <c r="O159" s="54" t="s">
        <v>330</v>
      </c>
      <c r="P159" s="293"/>
      <c r="Q159" s="54" t="s">
        <v>1669</v>
      </c>
      <c r="R159" s="54" t="s">
        <v>1690</v>
      </c>
      <c r="S159" s="257" t="s">
        <v>1691</v>
      </c>
      <c r="T159" s="257" t="s">
        <v>2287</v>
      </c>
      <c r="U159" s="257" t="s">
        <v>3562</v>
      </c>
      <c r="V159" s="257" t="s">
        <v>1693</v>
      </c>
      <c r="W159" s="289"/>
      <c r="Y159" s="289"/>
      <c r="AA159" s="130">
        <f>IF(OR(J159="Fail",ISBLANK(J159)),INDEX('Issue Code Table'!C:C,MATCH(N:N,'Issue Code Table'!A:A,0)),IF(M159="Critical",6,IF(M159="Significant",5,IF(M159="Moderate",3,2))))</f>
        <v>5</v>
      </c>
    </row>
    <row r="160" spans="1:27" customFormat="1" ht="114.75" x14ac:dyDescent="0.25">
      <c r="A160" s="257" t="s">
        <v>2288</v>
      </c>
      <c r="B160" s="257" t="s">
        <v>445</v>
      </c>
      <c r="C160" s="257" t="s">
        <v>1118</v>
      </c>
      <c r="D160" s="257" t="s">
        <v>219</v>
      </c>
      <c r="E160" s="257" t="s">
        <v>1695</v>
      </c>
      <c r="F160" s="257" t="s">
        <v>2289</v>
      </c>
      <c r="G160" s="257" t="s">
        <v>3689</v>
      </c>
      <c r="H160" s="258" t="s">
        <v>1698</v>
      </c>
      <c r="I160" s="55"/>
      <c r="J160" s="56"/>
      <c r="K160" s="54" t="s">
        <v>1699</v>
      </c>
      <c r="L160" s="55"/>
      <c r="M160" s="55" t="s">
        <v>140</v>
      </c>
      <c r="N160" s="55" t="s">
        <v>329</v>
      </c>
      <c r="O160" s="54" t="s">
        <v>330</v>
      </c>
      <c r="P160" s="293"/>
      <c r="Q160" s="54" t="s">
        <v>1669</v>
      </c>
      <c r="R160" s="54" t="s">
        <v>1700</v>
      </c>
      <c r="S160" s="257" t="s">
        <v>2290</v>
      </c>
      <c r="T160" s="257" t="s">
        <v>2291</v>
      </c>
      <c r="U160" s="257" t="s">
        <v>1703</v>
      </c>
      <c r="V160" s="257" t="s">
        <v>1704</v>
      </c>
      <c r="W160" s="289"/>
      <c r="Y160" s="289"/>
      <c r="AA160" s="130">
        <f>IF(OR(J160="Fail",ISBLANK(J160)),INDEX('Issue Code Table'!C:C,MATCH(N:N,'Issue Code Table'!A:A,0)),IF(M160="Critical",6,IF(M160="Significant",5,IF(M160="Moderate",3,2))))</f>
        <v>5</v>
      </c>
    </row>
    <row r="161" spans="1:27" customFormat="1" ht="102" x14ac:dyDescent="0.25">
      <c r="A161" s="257" t="s">
        <v>2292</v>
      </c>
      <c r="B161" s="257" t="s">
        <v>445</v>
      </c>
      <c r="C161" s="257" t="s">
        <v>1118</v>
      </c>
      <c r="D161" s="257" t="s">
        <v>219</v>
      </c>
      <c r="E161" s="257" t="s">
        <v>1706</v>
      </c>
      <c r="F161" s="257" t="s">
        <v>2293</v>
      </c>
      <c r="G161" s="257" t="s">
        <v>2294</v>
      </c>
      <c r="H161" s="258" t="s">
        <v>1708</v>
      </c>
      <c r="I161" s="55"/>
      <c r="J161" s="56"/>
      <c r="K161" s="54" t="s">
        <v>1709</v>
      </c>
      <c r="L161" s="55"/>
      <c r="M161" s="55" t="s">
        <v>140</v>
      </c>
      <c r="N161" s="55" t="s">
        <v>329</v>
      </c>
      <c r="O161" s="54" t="s">
        <v>330</v>
      </c>
      <c r="P161" s="293"/>
      <c r="Q161" s="54" t="s">
        <v>1669</v>
      </c>
      <c r="R161" s="54" t="s">
        <v>1710</v>
      </c>
      <c r="S161" s="257" t="s">
        <v>2295</v>
      </c>
      <c r="T161" s="257" t="s">
        <v>2296</v>
      </c>
      <c r="U161" s="257" t="s">
        <v>3563</v>
      </c>
      <c r="V161" s="257" t="s">
        <v>1713</v>
      </c>
      <c r="W161" s="289"/>
      <c r="Y161" s="289"/>
      <c r="AA161" s="130">
        <f>IF(OR(J161="Fail",ISBLANK(J161)),INDEX('Issue Code Table'!C:C,MATCH(N:N,'Issue Code Table'!A:A,0)),IF(M161="Critical",6,IF(M161="Significant",5,IF(M161="Moderate",3,2))))</f>
        <v>5</v>
      </c>
    </row>
    <row r="162" spans="1:27" customFormat="1" ht="114.75" x14ac:dyDescent="0.25">
      <c r="A162" s="257" t="s">
        <v>2297</v>
      </c>
      <c r="B162" s="258" t="s">
        <v>445</v>
      </c>
      <c r="C162" s="259" t="s">
        <v>1118</v>
      </c>
      <c r="D162" s="257" t="s">
        <v>219</v>
      </c>
      <c r="E162" s="257" t="s">
        <v>2298</v>
      </c>
      <c r="F162" s="257" t="s">
        <v>2299</v>
      </c>
      <c r="G162" s="257" t="s">
        <v>3690</v>
      </c>
      <c r="H162" s="258" t="s">
        <v>2300</v>
      </c>
      <c r="I162" s="55"/>
      <c r="J162" s="56"/>
      <c r="K162" s="54" t="s">
        <v>1719</v>
      </c>
      <c r="L162" s="55"/>
      <c r="M162" s="55" t="s">
        <v>140</v>
      </c>
      <c r="N162" s="55" t="s">
        <v>329</v>
      </c>
      <c r="O162" s="54" t="s">
        <v>330</v>
      </c>
      <c r="P162" s="293"/>
      <c r="Q162" s="54" t="s">
        <v>1669</v>
      </c>
      <c r="R162" s="54" t="s">
        <v>1720</v>
      </c>
      <c r="S162" s="257" t="s">
        <v>2301</v>
      </c>
      <c r="T162" s="257" t="s">
        <v>2302</v>
      </c>
      <c r="U162" s="257" t="s">
        <v>1723</v>
      </c>
      <c r="V162" s="257" t="s">
        <v>3663</v>
      </c>
      <c r="W162" s="289"/>
      <c r="Y162" s="289"/>
      <c r="AA162" s="130">
        <f>IF(OR(J162="Fail",ISBLANK(J162)),INDEX('Issue Code Table'!C:C,MATCH(N:N,'Issue Code Table'!A:A,0)),IF(M162="Critical",6,IF(M162="Significant",5,IF(M162="Moderate",3,2))))</f>
        <v>5</v>
      </c>
    </row>
    <row r="163" spans="1:27" customFormat="1" ht="102" x14ac:dyDescent="0.25">
      <c r="A163" s="257" t="s">
        <v>2303</v>
      </c>
      <c r="B163" s="258" t="s">
        <v>180</v>
      </c>
      <c r="C163" s="259" t="s">
        <v>181</v>
      </c>
      <c r="D163" s="257" t="s">
        <v>219</v>
      </c>
      <c r="E163" s="257" t="s">
        <v>1725</v>
      </c>
      <c r="F163" s="257" t="s">
        <v>2304</v>
      </c>
      <c r="G163" s="257" t="s">
        <v>2305</v>
      </c>
      <c r="H163" s="258" t="s">
        <v>1728</v>
      </c>
      <c r="I163" s="55"/>
      <c r="J163" s="56"/>
      <c r="K163" s="55" t="s">
        <v>1729</v>
      </c>
      <c r="L163" s="55"/>
      <c r="M163" s="55" t="s">
        <v>140</v>
      </c>
      <c r="N163" s="55" t="s">
        <v>225</v>
      </c>
      <c r="O163" s="54" t="s">
        <v>226</v>
      </c>
      <c r="P163" s="293"/>
      <c r="Q163" s="54" t="s">
        <v>1669</v>
      </c>
      <c r="R163" s="54" t="s">
        <v>1730</v>
      </c>
      <c r="S163" s="257" t="s">
        <v>2306</v>
      </c>
      <c r="T163" s="257" t="s">
        <v>2307</v>
      </c>
      <c r="U163" s="295" t="s">
        <v>3564</v>
      </c>
      <c r="V163" s="257" t="s">
        <v>3664</v>
      </c>
      <c r="W163" s="289"/>
      <c r="Y163" s="289"/>
      <c r="AA163" s="130">
        <f>IF(OR(J163="Fail",ISBLANK(J163)),INDEX('Issue Code Table'!C:C,MATCH(N:N,'Issue Code Table'!A:A,0)),IF(M163="Critical",6,IF(M163="Significant",5,IF(M163="Moderate",3,2))))</f>
        <v>5</v>
      </c>
    </row>
    <row r="164" spans="1:27" customFormat="1" ht="216.75" x14ac:dyDescent="0.25">
      <c r="A164" s="257" t="s">
        <v>2308</v>
      </c>
      <c r="B164" s="257" t="s">
        <v>144</v>
      </c>
      <c r="C164" s="259" t="s">
        <v>1576</v>
      </c>
      <c r="D164" s="257" t="s">
        <v>219</v>
      </c>
      <c r="E164" s="257" t="s">
        <v>1734</v>
      </c>
      <c r="F164" s="257" t="s">
        <v>1735</v>
      </c>
      <c r="G164" s="257" t="s">
        <v>1736</v>
      </c>
      <c r="H164" s="258" t="s">
        <v>1737</v>
      </c>
      <c r="I164" s="55"/>
      <c r="J164" s="56"/>
      <c r="K164" s="55" t="s">
        <v>1738</v>
      </c>
      <c r="L164" s="55"/>
      <c r="M164" s="55" t="s">
        <v>151</v>
      </c>
      <c r="N164" s="55" t="s">
        <v>541</v>
      </c>
      <c r="O164" s="54" t="s">
        <v>552</v>
      </c>
      <c r="P164" s="293"/>
      <c r="Q164" s="54" t="s">
        <v>1669</v>
      </c>
      <c r="R164" s="54" t="s">
        <v>1755</v>
      </c>
      <c r="S164" s="257" t="s">
        <v>1740</v>
      </c>
      <c r="T164" s="257" t="s">
        <v>1741</v>
      </c>
      <c r="U164" s="295" t="s">
        <v>1741</v>
      </c>
      <c r="V164" s="257"/>
      <c r="W164" s="289"/>
      <c r="Y164" s="289"/>
      <c r="AA164" s="130">
        <f>IF(OR(J164="Fail",ISBLANK(J164)),INDEX('Issue Code Table'!C:C,MATCH(N:N,'Issue Code Table'!A:A,0)),IF(M164="Critical",6,IF(M164="Significant",5,IF(M164="Moderate",3,2))))</f>
        <v>4</v>
      </c>
    </row>
    <row r="165" spans="1:27" customFormat="1" ht="216.75" x14ac:dyDescent="0.25">
      <c r="A165" s="257" t="s">
        <v>2309</v>
      </c>
      <c r="B165" s="257" t="s">
        <v>144</v>
      </c>
      <c r="C165" s="259" t="s">
        <v>1576</v>
      </c>
      <c r="D165" s="257" t="s">
        <v>219</v>
      </c>
      <c r="E165" s="257" t="s">
        <v>1743</v>
      </c>
      <c r="F165" s="257" t="s">
        <v>1744</v>
      </c>
      <c r="G165" s="257" t="s">
        <v>1745</v>
      </c>
      <c r="H165" s="258" t="s">
        <v>1746</v>
      </c>
      <c r="I165" s="55"/>
      <c r="J165" s="56"/>
      <c r="K165" s="55" t="s">
        <v>1747</v>
      </c>
      <c r="L165" s="55"/>
      <c r="M165" s="55" t="s">
        <v>151</v>
      </c>
      <c r="N165" s="55" t="s">
        <v>541</v>
      </c>
      <c r="O165" s="54" t="s">
        <v>552</v>
      </c>
      <c r="P165" s="293"/>
      <c r="Q165" s="54" t="s">
        <v>1669</v>
      </c>
      <c r="R165" s="54" t="s">
        <v>1764</v>
      </c>
      <c r="S165" s="257" t="s">
        <v>1740</v>
      </c>
      <c r="T165" s="257" t="s">
        <v>1741</v>
      </c>
      <c r="U165" s="295" t="s">
        <v>1741</v>
      </c>
      <c r="V165" s="257"/>
      <c r="W165" s="289"/>
      <c r="Y165" s="289"/>
      <c r="AA165" s="130">
        <f>IF(OR(J165="Fail",ISBLANK(J165)),INDEX('Issue Code Table'!C:C,MATCH(N:N,'Issue Code Table'!A:A,0)),IF(M165="Critical",6,IF(M165="Significant",5,IF(M165="Moderate",3,2))))</f>
        <v>4</v>
      </c>
    </row>
    <row r="166" spans="1:27" customFormat="1" ht="229.5" x14ac:dyDescent="0.25">
      <c r="A166" s="257" t="s">
        <v>2310</v>
      </c>
      <c r="B166" s="258" t="s">
        <v>180</v>
      </c>
      <c r="C166" s="259" t="s">
        <v>181</v>
      </c>
      <c r="D166" s="257" t="s">
        <v>206</v>
      </c>
      <c r="E166" s="257" t="s">
        <v>1750</v>
      </c>
      <c r="F166" s="257" t="s">
        <v>1751</v>
      </c>
      <c r="G166" s="257" t="s">
        <v>2311</v>
      </c>
      <c r="H166" s="258" t="s">
        <v>1753</v>
      </c>
      <c r="I166" s="55"/>
      <c r="J166" s="56"/>
      <c r="K166" s="55" t="s">
        <v>1754</v>
      </c>
      <c r="L166" s="55"/>
      <c r="M166" s="55" t="s">
        <v>140</v>
      </c>
      <c r="N166" s="55" t="s">
        <v>225</v>
      </c>
      <c r="O166" s="54" t="s">
        <v>226</v>
      </c>
      <c r="P166" s="293"/>
      <c r="Q166" s="54" t="s">
        <v>1669</v>
      </c>
      <c r="R166" s="54" t="s">
        <v>2312</v>
      </c>
      <c r="S166" s="257" t="s">
        <v>1756</v>
      </c>
      <c r="T166" s="257" t="s">
        <v>1757</v>
      </c>
      <c r="U166" s="295" t="s">
        <v>3565</v>
      </c>
      <c r="V166" s="257" t="s">
        <v>1758</v>
      </c>
      <c r="W166" s="289"/>
      <c r="Y166" s="289"/>
      <c r="AA166" s="130">
        <f>IF(OR(J166="Fail",ISBLANK(J166)),INDEX('Issue Code Table'!C:C,MATCH(N:N,'Issue Code Table'!A:A,0)),IF(M166="Critical",6,IF(M166="Significant",5,IF(M166="Moderate",3,2))))</f>
        <v>5</v>
      </c>
    </row>
    <row r="167" spans="1:27" customFormat="1" ht="229.5" x14ac:dyDescent="0.25">
      <c r="A167" s="257" t="s">
        <v>2313</v>
      </c>
      <c r="B167" s="258" t="s">
        <v>180</v>
      </c>
      <c r="C167" s="259" t="s">
        <v>181</v>
      </c>
      <c r="D167" s="257" t="s">
        <v>206</v>
      </c>
      <c r="E167" s="257" t="s">
        <v>1760</v>
      </c>
      <c r="F167" s="257" t="s">
        <v>1761</v>
      </c>
      <c r="G167" s="257" t="s">
        <v>2314</v>
      </c>
      <c r="H167" s="258" t="s">
        <v>1763</v>
      </c>
      <c r="I167" s="55"/>
      <c r="J167" s="56"/>
      <c r="K167" s="55" t="s">
        <v>1754</v>
      </c>
      <c r="L167" s="55"/>
      <c r="M167" s="55" t="s">
        <v>140</v>
      </c>
      <c r="N167" s="55" t="s">
        <v>225</v>
      </c>
      <c r="O167" s="54" t="s">
        <v>226</v>
      </c>
      <c r="P167" s="293"/>
      <c r="Q167" s="54" t="s">
        <v>1669</v>
      </c>
      <c r="R167" s="54" t="s">
        <v>2315</v>
      </c>
      <c r="S167" s="257" t="s">
        <v>1765</v>
      </c>
      <c r="T167" s="257" t="s">
        <v>1766</v>
      </c>
      <c r="U167" s="295" t="s">
        <v>3566</v>
      </c>
      <c r="V167" s="257" t="s">
        <v>1767</v>
      </c>
      <c r="W167" s="289"/>
      <c r="Y167" s="289"/>
      <c r="AA167" s="130">
        <f>IF(OR(J167="Fail",ISBLANK(J167)),INDEX('Issue Code Table'!C:C,MATCH(N:N,'Issue Code Table'!A:A,0)),IF(M167="Critical",6,IF(M167="Significant",5,IF(M167="Moderate",3,2))))</f>
        <v>5</v>
      </c>
    </row>
    <row r="168" spans="1:27" customFormat="1" ht="127.5" x14ac:dyDescent="0.25">
      <c r="A168" s="257" t="s">
        <v>2316</v>
      </c>
      <c r="B168" s="257" t="s">
        <v>144</v>
      </c>
      <c r="C168" s="259" t="s">
        <v>1576</v>
      </c>
      <c r="D168" s="257" t="s">
        <v>219</v>
      </c>
      <c r="E168" s="257" t="s">
        <v>1769</v>
      </c>
      <c r="F168" s="257" t="s">
        <v>1770</v>
      </c>
      <c r="G168" s="257" t="s">
        <v>1771</v>
      </c>
      <c r="H168" s="258" t="s">
        <v>1772</v>
      </c>
      <c r="I168" s="55"/>
      <c r="J168" s="56"/>
      <c r="K168" s="55" t="s">
        <v>1773</v>
      </c>
      <c r="L168" s="55"/>
      <c r="M168" s="55" t="s">
        <v>131</v>
      </c>
      <c r="N168" s="55" t="s">
        <v>1774</v>
      </c>
      <c r="O168" s="54" t="s">
        <v>1775</v>
      </c>
      <c r="P168" s="293"/>
      <c r="Q168" s="54" t="s">
        <v>1776</v>
      </c>
      <c r="R168" s="54" t="s">
        <v>1777</v>
      </c>
      <c r="S168" s="257" t="s">
        <v>1778</v>
      </c>
      <c r="T168" s="257" t="s">
        <v>1779</v>
      </c>
      <c r="U168" s="295" t="s">
        <v>3567</v>
      </c>
      <c r="V168" s="295" t="s">
        <v>3568</v>
      </c>
      <c r="W168" s="289"/>
      <c r="Y168" s="289"/>
      <c r="AA168" s="130">
        <f>IF(OR(J168="Fail",ISBLANK(J168)),INDEX('Issue Code Table'!C:C,MATCH(N:N,'Issue Code Table'!A:A,0)),IF(M168="Critical",6,IF(M168="Significant",5,IF(M168="Moderate",3,2))))</f>
        <v>7</v>
      </c>
    </row>
    <row r="169" spans="1:27" customFormat="1" ht="89.25" x14ac:dyDescent="0.25">
      <c r="A169" s="257" t="s">
        <v>2317</v>
      </c>
      <c r="B169" s="257" t="s">
        <v>144</v>
      </c>
      <c r="C169" s="259" t="s">
        <v>1576</v>
      </c>
      <c r="D169" s="257" t="s">
        <v>219</v>
      </c>
      <c r="E169" s="257" t="s">
        <v>1781</v>
      </c>
      <c r="F169" s="257" t="s">
        <v>1782</v>
      </c>
      <c r="G169" s="257" t="s">
        <v>1783</v>
      </c>
      <c r="H169" s="258" t="s">
        <v>1784</v>
      </c>
      <c r="I169" s="55"/>
      <c r="J169" s="56"/>
      <c r="K169" s="55" t="s">
        <v>1785</v>
      </c>
      <c r="L169" s="55"/>
      <c r="M169" s="55" t="s">
        <v>151</v>
      </c>
      <c r="N169" s="55" t="s">
        <v>541</v>
      </c>
      <c r="O169" s="54" t="s">
        <v>552</v>
      </c>
      <c r="P169" s="293"/>
      <c r="Q169" s="54" t="s">
        <v>1776</v>
      </c>
      <c r="R169" s="54" t="s">
        <v>1786</v>
      </c>
      <c r="S169" s="257" t="s">
        <v>1787</v>
      </c>
      <c r="T169" s="257" t="s">
        <v>1788</v>
      </c>
      <c r="U169" s="295" t="s">
        <v>3569</v>
      </c>
      <c r="V169" s="295" t="s">
        <v>3570</v>
      </c>
      <c r="W169" s="289"/>
      <c r="Y169" s="289"/>
      <c r="AA169" s="130">
        <f>IF(OR(J169="Fail",ISBLANK(J169)),INDEX('Issue Code Table'!C:C,MATCH(N:N,'Issue Code Table'!A:A,0)),IF(M169="Critical",6,IF(M169="Significant",5,IF(M169="Moderate",3,2))))</f>
        <v>4</v>
      </c>
    </row>
    <row r="170" spans="1:27" customFormat="1" ht="89.25" x14ac:dyDescent="0.25">
      <c r="A170" s="257" t="s">
        <v>2318</v>
      </c>
      <c r="B170" s="257" t="s">
        <v>144</v>
      </c>
      <c r="C170" s="259" t="s">
        <v>1576</v>
      </c>
      <c r="D170" s="257" t="s">
        <v>219</v>
      </c>
      <c r="E170" s="257" t="s">
        <v>1790</v>
      </c>
      <c r="F170" s="257" t="s">
        <v>1782</v>
      </c>
      <c r="G170" s="257" t="s">
        <v>1791</v>
      </c>
      <c r="H170" s="258" t="s">
        <v>1792</v>
      </c>
      <c r="I170" s="55"/>
      <c r="J170" s="56"/>
      <c r="K170" s="55" t="s">
        <v>1793</v>
      </c>
      <c r="L170" s="55"/>
      <c r="M170" s="55" t="s">
        <v>151</v>
      </c>
      <c r="N170" s="55" t="s">
        <v>541</v>
      </c>
      <c r="O170" s="54" t="s">
        <v>552</v>
      </c>
      <c r="P170" s="293"/>
      <c r="Q170" s="54" t="s">
        <v>1776</v>
      </c>
      <c r="R170" s="54" t="s">
        <v>1794</v>
      </c>
      <c r="S170" s="257" t="s">
        <v>1787</v>
      </c>
      <c r="T170" s="257" t="s">
        <v>1795</v>
      </c>
      <c r="U170" s="295" t="s">
        <v>3571</v>
      </c>
      <c r="V170" s="257"/>
      <c r="W170" s="289"/>
      <c r="Y170" s="289"/>
      <c r="AA170" s="130">
        <f>IF(OR(J170="Fail",ISBLANK(J170)),INDEX('Issue Code Table'!C:C,MATCH(N:N,'Issue Code Table'!A:A,0)),IF(M170="Critical",6,IF(M170="Significant",5,IF(M170="Moderate",3,2))))</f>
        <v>4</v>
      </c>
    </row>
    <row r="171" spans="1:27" customFormat="1" ht="89.25" x14ac:dyDescent="0.25">
      <c r="A171" s="257" t="s">
        <v>2319</v>
      </c>
      <c r="B171" s="257" t="s">
        <v>144</v>
      </c>
      <c r="C171" s="259" t="s">
        <v>1576</v>
      </c>
      <c r="D171" s="257" t="s">
        <v>219</v>
      </c>
      <c r="E171" s="257" t="s">
        <v>1797</v>
      </c>
      <c r="F171" s="257" t="s">
        <v>1782</v>
      </c>
      <c r="G171" s="257" t="s">
        <v>1798</v>
      </c>
      <c r="H171" s="258" t="s">
        <v>1799</v>
      </c>
      <c r="I171" s="55"/>
      <c r="J171" s="56"/>
      <c r="K171" s="55" t="s">
        <v>1800</v>
      </c>
      <c r="L171" s="55"/>
      <c r="M171" s="55" t="s">
        <v>151</v>
      </c>
      <c r="N171" s="55" t="s">
        <v>541</v>
      </c>
      <c r="O171" s="54" t="s">
        <v>552</v>
      </c>
      <c r="P171" s="293"/>
      <c r="Q171" s="54" t="s">
        <v>1776</v>
      </c>
      <c r="R171" s="54" t="s">
        <v>1801</v>
      </c>
      <c r="S171" s="257" t="s">
        <v>1787</v>
      </c>
      <c r="T171" s="257" t="s">
        <v>1802</v>
      </c>
      <c r="U171" s="295" t="s">
        <v>3572</v>
      </c>
      <c r="V171" s="257"/>
      <c r="W171" s="289"/>
      <c r="Y171" s="289"/>
      <c r="AA171" s="130">
        <f>IF(OR(J171="Fail",ISBLANK(J171)),INDEX('Issue Code Table'!C:C,MATCH(N:N,'Issue Code Table'!A:A,0)),IF(M171="Critical",6,IF(M171="Significant",5,IF(M171="Moderate",3,2))))</f>
        <v>4</v>
      </c>
    </row>
    <row r="172" spans="1:27" customFormat="1" ht="89.25" x14ac:dyDescent="0.25">
      <c r="A172" s="257" t="s">
        <v>2320</v>
      </c>
      <c r="B172" s="257" t="s">
        <v>144</v>
      </c>
      <c r="C172" s="259" t="s">
        <v>1576</v>
      </c>
      <c r="D172" s="257" t="s">
        <v>219</v>
      </c>
      <c r="E172" s="257" t="s">
        <v>1804</v>
      </c>
      <c r="F172" s="257" t="s">
        <v>1805</v>
      </c>
      <c r="G172" s="257" t="s">
        <v>1806</v>
      </c>
      <c r="H172" s="258" t="s">
        <v>1807</v>
      </c>
      <c r="I172" s="55"/>
      <c r="J172" s="56"/>
      <c r="K172" s="55" t="s">
        <v>1808</v>
      </c>
      <c r="L172" s="55"/>
      <c r="M172" s="55" t="s">
        <v>140</v>
      </c>
      <c r="N172" s="55" t="s">
        <v>329</v>
      </c>
      <c r="O172" s="54" t="s">
        <v>330</v>
      </c>
      <c r="P172" s="293"/>
      <c r="Q172" s="54" t="s">
        <v>1776</v>
      </c>
      <c r="R172" s="54" t="s">
        <v>1809</v>
      </c>
      <c r="S172" s="257" t="s">
        <v>1810</v>
      </c>
      <c r="T172" s="257" t="s">
        <v>1811</v>
      </c>
      <c r="U172" s="295" t="s">
        <v>3573</v>
      </c>
      <c r="V172" s="295" t="s">
        <v>3574</v>
      </c>
      <c r="W172" s="289"/>
      <c r="Y172" s="289"/>
      <c r="AA172" s="130">
        <f>IF(OR(J172="Fail",ISBLANK(J172)),INDEX('Issue Code Table'!C:C,MATCH(N:N,'Issue Code Table'!A:A,0)),IF(M172="Critical",6,IF(M172="Significant",5,IF(M172="Moderate",3,2))))</f>
        <v>5</v>
      </c>
    </row>
    <row r="173" spans="1:27" customFormat="1" ht="409.5" x14ac:dyDescent="0.25">
      <c r="A173" s="257" t="s">
        <v>2321</v>
      </c>
      <c r="B173" s="257" t="s">
        <v>144</v>
      </c>
      <c r="C173" s="259" t="s">
        <v>1576</v>
      </c>
      <c r="D173" s="257" t="s">
        <v>219</v>
      </c>
      <c r="E173" s="257" t="s">
        <v>1813</v>
      </c>
      <c r="F173" s="257" t="s">
        <v>1814</v>
      </c>
      <c r="G173" s="257" t="s">
        <v>2322</v>
      </c>
      <c r="H173" s="258" t="s">
        <v>1816</v>
      </c>
      <c r="I173" s="55"/>
      <c r="J173" s="56"/>
      <c r="K173" s="54" t="s">
        <v>3666</v>
      </c>
      <c r="L173" s="55"/>
      <c r="M173" s="55" t="s">
        <v>140</v>
      </c>
      <c r="N173" s="55" t="s">
        <v>329</v>
      </c>
      <c r="O173" s="54" t="s">
        <v>330</v>
      </c>
      <c r="P173" s="293"/>
      <c r="Q173" s="54" t="s">
        <v>1776</v>
      </c>
      <c r="R173" s="54" t="s">
        <v>1817</v>
      </c>
      <c r="S173" s="257" t="s">
        <v>1818</v>
      </c>
      <c r="T173" s="257" t="s">
        <v>1819</v>
      </c>
      <c r="U173" s="295" t="s">
        <v>3575</v>
      </c>
      <c r="V173" s="295" t="s">
        <v>3576</v>
      </c>
      <c r="W173" s="289"/>
      <c r="Y173" s="289"/>
      <c r="AA173" s="130">
        <f>IF(OR(J173="Fail",ISBLANK(J173)),INDEX('Issue Code Table'!C:C,MATCH(N:N,'Issue Code Table'!A:A,0)),IF(M173="Critical",6,IF(M173="Significant",5,IF(M173="Moderate",3,2))))</f>
        <v>5</v>
      </c>
    </row>
    <row r="174" spans="1:27" customFormat="1" ht="178.5" x14ac:dyDescent="0.25">
      <c r="A174" s="257" t="s">
        <v>2323</v>
      </c>
      <c r="B174" s="258" t="s">
        <v>445</v>
      </c>
      <c r="C174" s="259" t="s">
        <v>1118</v>
      </c>
      <c r="D174" s="257" t="s">
        <v>219</v>
      </c>
      <c r="E174" s="257" t="s">
        <v>1821</v>
      </c>
      <c r="F174" s="257" t="s">
        <v>1822</v>
      </c>
      <c r="G174" s="257" t="s">
        <v>1823</v>
      </c>
      <c r="H174" s="258" t="s">
        <v>1824</v>
      </c>
      <c r="I174" s="55"/>
      <c r="J174" s="56"/>
      <c r="K174" s="55" t="s">
        <v>1825</v>
      </c>
      <c r="L174" s="55"/>
      <c r="M174" s="55" t="s">
        <v>140</v>
      </c>
      <c r="N174" s="55" t="s">
        <v>329</v>
      </c>
      <c r="O174" s="54" t="s">
        <v>330</v>
      </c>
      <c r="P174" s="293"/>
      <c r="Q174" s="54" t="s">
        <v>1776</v>
      </c>
      <c r="R174" s="54" t="s">
        <v>1826</v>
      </c>
      <c r="S174" s="257" t="s">
        <v>1827</v>
      </c>
      <c r="T174" s="257" t="s">
        <v>1828</v>
      </c>
      <c r="U174" s="257" t="s">
        <v>1829</v>
      </c>
      <c r="V174" s="257" t="s">
        <v>1830</v>
      </c>
      <c r="W174" s="289"/>
      <c r="Y174" s="289"/>
      <c r="AA174" s="130">
        <f>IF(OR(J174="Fail",ISBLANK(J174)),INDEX('Issue Code Table'!C:C,MATCH(N:N,'Issue Code Table'!A:A,0)),IF(M174="Critical",6,IF(M174="Significant",5,IF(M174="Moderate",3,2))))</f>
        <v>5</v>
      </c>
    </row>
    <row r="175" spans="1:27" customFormat="1" ht="409.5" x14ac:dyDescent="0.25">
      <c r="A175" s="257" t="s">
        <v>2324</v>
      </c>
      <c r="B175" s="258" t="s">
        <v>445</v>
      </c>
      <c r="C175" s="259" t="s">
        <v>1118</v>
      </c>
      <c r="D175" s="257" t="s">
        <v>219</v>
      </c>
      <c r="E175" s="257" t="s">
        <v>1832</v>
      </c>
      <c r="F175" s="257" t="s">
        <v>1833</v>
      </c>
      <c r="G175" s="257" t="s">
        <v>1834</v>
      </c>
      <c r="H175" s="258" t="s">
        <v>1835</v>
      </c>
      <c r="I175" s="55"/>
      <c r="J175" s="56"/>
      <c r="K175" s="54" t="s">
        <v>1836</v>
      </c>
      <c r="L175" s="55"/>
      <c r="M175" s="55" t="s">
        <v>140</v>
      </c>
      <c r="N175" s="55" t="s">
        <v>329</v>
      </c>
      <c r="O175" s="54" t="s">
        <v>330</v>
      </c>
      <c r="P175" s="293"/>
      <c r="Q175" s="54" t="s">
        <v>1776</v>
      </c>
      <c r="R175" s="54" t="s">
        <v>1837</v>
      </c>
      <c r="S175" s="257" t="s">
        <v>1838</v>
      </c>
      <c r="T175" s="257" t="s">
        <v>1839</v>
      </c>
      <c r="U175" s="295" t="s">
        <v>3577</v>
      </c>
      <c r="V175" s="295" t="s">
        <v>3691</v>
      </c>
      <c r="W175" s="289"/>
      <c r="Y175" s="289"/>
      <c r="AA175" s="130">
        <f>IF(OR(J175="Fail",ISBLANK(J175)),INDEX('Issue Code Table'!C:C,MATCH(N:N,'Issue Code Table'!A:A,0)),IF(M175="Critical",6,IF(M175="Significant",5,IF(M175="Moderate",3,2))))</f>
        <v>5</v>
      </c>
    </row>
    <row r="176" spans="1:27" customFormat="1" ht="255" x14ac:dyDescent="0.25">
      <c r="A176" s="257" t="s">
        <v>2325</v>
      </c>
      <c r="B176" s="257" t="s">
        <v>144</v>
      </c>
      <c r="C176" s="259" t="s">
        <v>1576</v>
      </c>
      <c r="D176" s="257" t="s">
        <v>219</v>
      </c>
      <c r="E176" s="257" t="s">
        <v>1841</v>
      </c>
      <c r="F176" s="257" t="s">
        <v>1842</v>
      </c>
      <c r="G176" s="257" t="s">
        <v>1843</v>
      </c>
      <c r="H176" s="258" t="s">
        <v>1844</v>
      </c>
      <c r="I176" s="55"/>
      <c r="J176" s="56"/>
      <c r="K176" s="55" t="s">
        <v>1845</v>
      </c>
      <c r="L176" s="55"/>
      <c r="M176" s="55" t="s">
        <v>140</v>
      </c>
      <c r="N176" s="55" t="s">
        <v>329</v>
      </c>
      <c r="O176" s="54" t="s">
        <v>330</v>
      </c>
      <c r="P176" s="293"/>
      <c r="Q176" s="54" t="s">
        <v>1776</v>
      </c>
      <c r="R176" s="54" t="s">
        <v>1846</v>
      </c>
      <c r="S176" s="257" t="s">
        <v>1847</v>
      </c>
      <c r="T176" s="257" t="s">
        <v>1848</v>
      </c>
      <c r="U176" s="295" t="s">
        <v>1848</v>
      </c>
      <c r="V176" s="295" t="s">
        <v>3578</v>
      </c>
      <c r="W176" s="289"/>
      <c r="Y176" s="289"/>
      <c r="AA176" s="130">
        <f>IF(OR(J176="Fail",ISBLANK(J176)),INDEX('Issue Code Table'!C:C,MATCH(N:N,'Issue Code Table'!A:A,0)),IF(M176="Critical",6,IF(M176="Significant",5,IF(M176="Moderate",3,2))))</f>
        <v>5</v>
      </c>
    </row>
    <row r="177" spans="1:27" customFormat="1" ht="395.25" x14ac:dyDescent="0.25">
      <c r="A177" s="257" t="s">
        <v>2326</v>
      </c>
      <c r="B177" s="258" t="s">
        <v>445</v>
      </c>
      <c r="C177" s="259" t="s">
        <v>1118</v>
      </c>
      <c r="D177" s="257" t="s">
        <v>219</v>
      </c>
      <c r="E177" s="257" t="s">
        <v>1850</v>
      </c>
      <c r="F177" s="257" t="s">
        <v>1851</v>
      </c>
      <c r="G177" s="257" t="s">
        <v>1852</v>
      </c>
      <c r="H177" s="258" t="s">
        <v>1853</v>
      </c>
      <c r="I177" s="55"/>
      <c r="J177" s="56"/>
      <c r="K177" s="54" t="s">
        <v>1854</v>
      </c>
      <c r="L177" s="55"/>
      <c r="M177" s="55" t="s">
        <v>140</v>
      </c>
      <c r="N177" s="55" t="s">
        <v>329</v>
      </c>
      <c r="O177" s="54" t="s">
        <v>330</v>
      </c>
      <c r="P177" s="293"/>
      <c r="Q177" s="54" t="s">
        <v>1776</v>
      </c>
      <c r="R177" s="54" t="s">
        <v>1855</v>
      </c>
      <c r="S177" s="257" t="s">
        <v>1856</v>
      </c>
      <c r="T177" s="257" t="s">
        <v>1857</v>
      </c>
      <c r="U177" s="295" t="s">
        <v>3579</v>
      </c>
      <c r="V177" s="257" t="s">
        <v>1858</v>
      </c>
      <c r="W177" s="289"/>
      <c r="Y177" s="289"/>
      <c r="AA177" s="130">
        <f>IF(OR(J177="Fail",ISBLANK(J177)),INDEX('Issue Code Table'!C:C,MATCH(N:N,'Issue Code Table'!A:A,0)),IF(M177="Critical",6,IF(M177="Significant",5,IF(M177="Moderate",3,2))))</f>
        <v>5</v>
      </c>
    </row>
    <row r="178" spans="1:27" customFormat="1" ht="242.25" x14ac:dyDescent="0.25">
      <c r="A178" s="257" t="s">
        <v>2327</v>
      </c>
      <c r="B178" s="258" t="s">
        <v>445</v>
      </c>
      <c r="C178" s="259" t="s">
        <v>446</v>
      </c>
      <c r="D178" s="257" t="s">
        <v>219</v>
      </c>
      <c r="E178" s="257" t="s">
        <v>1860</v>
      </c>
      <c r="F178" s="257" t="s">
        <v>1861</v>
      </c>
      <c r="G178" s="257" t="s">
        <v>1862</v>
      </c>
      <c r="H178" s="258" t="s">
        <v>1863</v>
      </c>
      <c r="I178" s="55"/>
      <c r="J178" s="56"/>
      <c r="K178" s="55" t="s">
        <v>1864</v>
      </c>
      <c r="L178" s="55"/>
      <c r="M178" s="55" t="s">
        <v>151</v>
      </c>
      <c r="N178" s="55" t="s">
        <v>541</v>
      </c>
      <c r="O178" s="54" t="s">
        <v>552</v>
      </c>
      <c r="P178" s="293"/>
      <c r="Q178" s="54" t="s">
        <v>1776</v>
      </c>
      <c r="R178" s="54" t="s">
        <v>1865</v>
      </c>
      <c r="S178" s="257" t="s">
        <v>1866</v>
      </c>
      <c r="T178" s="257" t="s">
        <v>1867</v>
      </c>
      <c r="U178" s="295" t="s">
        <v>3580</v>
      </c>
      <c r="V178" s="257"/>
      <c r="W178" s="289"/>
      <c r="Y178" s="289"/>
      <c r="AA178" s="130">
        <f>IF(OR(J178="Fail",ISBLANK(J178)),INDEX('Issue Code Table'!C:C,MATCH(N:N,'Issue Code Table'!A:A,0)),IF(M178="Critical",6,IF(M178="Significant",5,IF(M178="Moderate",3,2))))</f>
        <v>4</v>
      </c>
    </row>
    <row r="179" spans="1:27" customFormat="1" ht="242.25" x14ac:dyDescent="0.25">
      <c r="A179" s="257" t="s">
        <v>2328</v>
      </c>
      <c r="B179" s="258" t="s">
        <v>445</v>
      </c>
      <c r="C179" s="259" t="s">
        <v>446</v>
      </c>
      <c r="D179" s="257" t="s">
        <v>219</v>
      </c>
      <c r="E179" s="257" t="s">
        <v>1869</v>
      </c>
      <c r="F179" s="257" t="s">
        <v>1870</v>
      </c>
      <c r="G179" s="257" t="s">
        <v>1871</v>
      </c>
      <c r="H179" s="258" t="s">
        <v>1872</v>
      </c>
      <c r="I179" s="55"/>
      <c r="J179" s="56"/>
      <c r="K179" s="55" t="s">
        <v>1873</v>
      </c>
      <c r="L179" s="55"/>
      <c r="M179" s="55" t="s">
        <v>151</v>
      </c>
      <c r="N179" s="55" t="s">
        <v>541</v>
      </c>
      <c r="O179" s="54" t="s">
        <v>552</v>
      </c>
      <c r="P179" s="293"/>
      <c r="Q179" s="54" t="s">
        <v>1776</v>
      </c>
      <c r="R179" s="54" t="s">
        <v>1874</v>
      </c>
      <c r="S179" s="257" t="s">
        <v>1875</v>
      </c>
      <c r="T179" s="257" t="s">
        <v>1876</v>
      </c>
      <c r="U179" s="295" t="s">
        <v>3581</v>
      </c>
      <c r="V179" s="257"/>
      <c r="W179" s="289"/>
      <c r="Y179" s="289"/>
      <c r="AA179" s="130">
        <f>IF(OR(J179="Fail",ISBLANK(J179)),INDEX('Issue Code Table'!C:C,MATCH(N:N,'Issue Code Table'!A:A,0)),IF(M179="Critical",6,IF(M179="Significant",5,IF(M179="Moderate",3,2))))</f>
        <v>4</v>
      </c>
    </row>
    <row r="180" spans="1:27" customFormat="1" ht="409.5" x14ac:dyDescent="0.25">
      <c r="A180" s="257" t="s">
        <v>2329</v>
      </c>
      <c r="B180" s="258" t="s">
        <v>445</v>
      </c>
      <c r="C180" s="259" t="s">
        <v>446</v>
      </c>
      <c r="D180" s="257" t="s">
        <v>219</v>
      </c>
      <c r="E180" s="257" t="s">
        <v>1878</v>
      </c>
      <c r="F180" s="257" t="s">
        <v>1879</v>
      </c>
      <c r="G180" s="257" t="s">
        <v>1880</v>
      </c>
      <c r="H180" s="258" t="s">
        <v>1872</v>
      </c>
      <c r="I180" s="55"/>
      <c r="J180" s="56"/>
      <c r="K180" s="55" t="s">
        <v>1881</v>
      </c>
      <c r="L180" s="55"/>
      <c r="M180" s="55" t="s">
        <v>151</v>
      </c>
      <c r="N180" s="55" t="s">
        <v>541</v>
      </c>
      <c r="O180" s="54" t="s">
        <v>552</v>
      </c>
      <c r="P180" s="293"/>
      <c r="Q180" s="54" t="s">
        <v>1776</v>
      </c>
      <c r="R180" s="54" t="s">
        <v>1882</v>
      </c>
      <c r="S180" s="257" t="s">
        <v>1883</v>
      </c>
      <c r="T180" s="257" t="s">
        <v>1884</v>
      </c>
      <c r="U180" s="295" t="s">
        <v>3582</v>
      </c>
      <c r="V180" s="257"/>
      <c r="W180" s="289"/>
      <c r="Y180" s="289"/>
      <c r="AA180" s="130">
        <f>IF(OR(J180="Fail",ISBLANK(J180)),INDEX('Issue Code Table'!C:C,MATCH(N:N,'Issue Code Table'!A:A,0)),IF(M180="Critical",6,IF(M180="Significant",5,IF(M180="Moderate",3,2))))</f>
        <v>4</v>
      </c>
    </row>
    <row r="181" spans="1:27" customFormat="1" ht="255" x14ac:dyDescent="0.25">
      <c r="A181" s="257" t="s">
        <v>2330</v>
      </c>
      <c r="B181" s="258" t="s">
        <v>445</v>
      </c>
      <c r="C181" s="259" t="s">
        <v>446</v>
      </c>
      <c r="D181" s="257" t="s">
        <v>219</v>
      </c>
      <c r="E181" s="257" t="s">
        <v>1886</v>
      </c>
      <c r="F181" s="257" t="s">
        <v>1887</v>
      </c>
      <c r="G181" s="257" t="s">
        <v>1888</v>
      </c>
      <c r="H181" s="258" t="s">
        <v>1889</v>
      </c>
      <c r="I181" s="55"/>
      <c r="J181" s="56"/>
      <c r="K181" s="55" t="s">
        <v>1890</v>
      </c>
      <c r="L181" s="55"/>
      <c r="M181" s="55" t="s">
        <v>140</v>
      </c>
      <c r="N181" s="55" t="s">
        <v>329</v>
      </c>
      <c r="O181" s="54" t="s">
        <v>330</v>
      </c>
      <c r="P181" s="293"/>
      <c r="Q181" s="54" t="s">
        <v>1776</v>
      </c>
      <c r="R181" s="54" t="s">
        <v>1891</v>
      </c>
      <c r="S181" s="257" t="s">
        <v>1892</v>
      </c>
      <c r="T181" s="257" t="s">
        <v>1893</v>
      </c>
      <c r="U181" s="295" t="s">
        <v>3583</v>
      </c>
      <c r="V181" s="295" t="s">
        <v>3667</v>
      </c>
      <c r="W181" s="289"/>
      <c r="Y181" s="289"/>
      <c r="AA181" s="130">
        <f>IF(OR(J181="Fail",ISBLANK(J181)),INDEX('Issue Code Table'!C:C,MATCH(N:N,'Issue Code Table'!A:A,0)),IF(M181="Critical",6,IF(M181="Significant",5,IF(M181="Moderate",3,2))))</f>
        <v>5</v>
      </c>
    </row>
    <row r="182" spans="1:27" customFormat="1" ht="191.25" x14ac:dyDescent="0.25">
      <c r="A182" s="257" t="s">
        <v>2331</v>
      </c>
      <c r="B182" s="257" t="s">
        <v>144</v>
      </c>
      <c r="C182" s="74" t="s">
        <v>1576</v>
      </c>
      <c r="D182" s="257" t="s">
        <v>219</v>
      </c>
      <c r="E182" s="257" t="s">
        <v>1895</v>
      </c>
      <c r="F182" s="257" t="s">
        <v>1896</v>
      </c>
      <c r="G182" s="257" t="s">
        <v>1897</v>
      </c>
      <c r="H182" s="258" t="s">
        <v>1898</v>
      </c>
      <c r="I182" s="55"/>
      <c r="J182" s="56"/>
      <c r="K182" s="55" t="s">
        <v>1899</v>
      </c>
      <c r="L182" s="55"/>
      <c r="M182" s="55" t="s">
        <v>140</v>
      </c>
      <c r="N182" s="55" t="s">
        <v>329</v>
      </c>
      <c r="O182" s="54" t="s">
        <v>330</v>
      </c>
      <c r="P182" s="293"/>
      <c r="Q182" s="54" t="s">
        <v>1776</v>
      </c>
      <c r="R182" s="54" t="s">
        <v>1900</v>
      </c>
      <c r="S182" s="257" t="s">
        <v>1901</v>
      </c>
      <c r="T182" s="257" t="s">
        <v>1902</v>
      </c>
      <c r="U182" s="295" t="s">
        <v>3584</v>
      </c>
      <c r="V182" s="295" t="s">
        <v>3585</v>
      </c>
      <c r="W182" s="289"/>
      <c r="Y182" s="289"/>
      <c r="AA182" s="130">
        <f>IF(OR(J182="Fail",ISBLANK(J182)),INDEX('Issue Code Table'!C:C,MATCH(N:N,'Issue Code Table'!A:A,0)),IF(M182="Critical",6,IF(M182="Significant",5,IF(M182="Moderate",3,2))))</f>
        <v>5</v>
      </c>
    </row>
    <row r="183" spans="1:27" customFormat="1" ht="178.5" x14ac:dyDescent="0.25">
      <c r="A183" s="257" t="s">
        <v>2332</v>
      </c>
      <c r="B183" s="257" t="s">
        <v>144</v>
      </c>
      <c r="C183" s="74" t="s">
        <v>1576</v>
      </c>
      <c r="D183" s="257" t="s">
        <v>219</v>
      </c>
      <c r="E183" s="257" t="s">
        <v>1904</v>
      </c>
      <c r="F183" s="257" t="s">
        <v>1905</v>
      </c>
      <c r="G183" s="257" t="s">
        <v>1906</v>
      </c>
      <c r="H183" s="258" t="s">
        <v>1907</v>
      </c>
      <c r="I183" s="55"/>
      <c r="J183" s="56"/>
      <c r="K183" s="55" t="s">
        <v>1908</v>
      </c>
      <c r="L183" s="55"/>
      <c r="M183" s="55" t="s">
        <v>151</v>
      </c>
      <c r="N183" s="55" t="s">
        <v>1909</v>
      </c>
      <c r="O183" s="54" t="s">
        <v>1910</v>
      </c>
      <c r="P183" s="293"/>
      <c r="Q183" s="54" t="s">
        <v>1776</v>
      </c>
      <c r="R183" s="54" t="s">
        <v>1911</v>
      </c>
      <c r="S183" s="257" t="s">
        <v>1912</v>
      </c>
      <c r="T183" s="257" t="s">
        <v>1913</v>
      </c>
      <c r="U183" s="295" t="s">
        <v>3586</v>
      </c>
      <c r="V183" s="257"/>
      <c r="W183" s="289"/>
      <c r="Y183" s="289"/>
      <c r="AA183" s="130">
        <f>IF(OR(J183="Fail",ISBLANK(J183)),INDEX('Issue Code Table'!C:C,MATCH(N:N,'Issue Code Table'!A:A,0)),IF(M183="Critical",6,IF(M183="Significant",5,IF(M183="Moderate",3,2))))</f>
        <v>7</v>
      </c>
    </row>
    <row r="184" spans="1:27" customFormat="1" ht="178.5" x14ac:dyDescent="0.25">
      <c r="A184" s="257" t="s">
        <v>2333</v>
      </c>
      <c r="B184" s="257" t="s">
        <v>144</v>
      </c>
      <c r="C184" s="74" t="s">
        <v>1576</v>
      </c>
      <c r="D184" s="257" t="s">
        <v>219</v>
      </c>
      <c r="E184" s="257" t="s">
        <v>1915</v>
      </c>
      <c r="F184" s="257" t="s">
        <v>1916</v>
      </c>
      <c r="G184" s="257" t="s">
        <v>1917</v>
      </c>
      <c r="H184" s="258" t="s">
        <v>1918</v>
      </c>
      <c r="I184" s="55"/>
      <c r="J184" s="56"/>
      <c r="K184" s="55" t="s">
        <v>1919</v>
      </c>
      <c r="L184" s="55"/>
      <c r="M184" s="55" t="s">
        <v>151</v>
      </c>
      <c r="N184" s="55" t="s">
        <v>1909</v>
      </c>
      <c r="O184" s="54" t="s">
        <v>1910</v>
      </c>
      <c r="P184" s="293"/>
      <c r="Q184" s="54" t="s">
        <v>1776</v>
      </c>
      <c r="R184" s="54" t="s">
        <v>1920</v>
      </c>
      <c r="S184" s="257" t="s">
        <v>1921</v>
      </c>
      <c r="T184" s="257" t="s">
        <v>1922</v>
      </c>
      <c r="U184" s="295" t="s">
        <v>3587</v>
      </c>
      <c r="V184" s="257"/>
      <c r="W184" s="289"/>
      <c r="Y184" s="289"/>
      <c r="AA184" s="130">
        <f>IF(OR(J184="Fail",ISBLANK(J184)),INDEX('Issue Code Table'!C:C,MATCH(N:N,'Issue Code Table'!A:A,0)),IF(M184="Critical",6,IF(M184="Significant",5,IF(M184="Moderate",3,2))))</f>
        <v>7</v>
      </c>
    </row>
    <row r="185" spans="1:27" customFormat="1" ht="191.25" x14ac:dyDescent="0.25">
      <c r="A185" s="257" t="s">
        <v>2334</v>
      </c>
      <c r="B185" s="257" t="s">
        <v>144</v>
      </c>
      <c r="C185" s="74" t="s">
        <v>1576</v>
      </c>
      <c r="D185" s="257" t="s">
        <v>219</v>
      </c>
      <c r="E185" s="257" t="s">
        <v>1924</v>
      </c>
      <c r="F185" s="257" t="s">
        <v>1925</v>
      </c>
      <c r="G185" s="257" t="s">
        <v>1926</v>
      </c>
      <c r="H185" s="258" t="s">
        <v>1927</v>
      </c>
      <c r="I185" s="55"/>
      <c r="J185" s="56"/>
      <c r="K185" s="55" t="s">
        <v>1928</v>
      </c>
      <c r="L185" s="55"/>
      <c r="M185" s="55" t="s">
        <v>151</v>
      </c>
      <c r="N185" s="55" t="s">
        <v>1909</v>
      </c>
      <c r="O185" s="54" t="s">
        <v>1910</v>
      </c>
      <c r="P185" s="293"/>
      <c r="Q185" s="54" t="s">
        <v>1776</v>
      </c>
      <c r="R185" s="54" t="s">
        <v>1929</v>
      </c>
      <c r="S185" s="257" t="s">
        <v>1930</v>
      </c>
      <c r="T185" s="257" t="s">
        <v>1931</v>
      </c>
      <c r="U185" s="295" t="s">
        <v>3588</v>
      </c>
      <c r="V185" s="257"/>
      <c r="W185" s="289"/>
      <c r="Y185" s="289"/>
      <c r="AA185" s="130">
        <f>IF(OR(J185="Fail",ISBLANK(J185)),INDEX('Issue Code Table'!C:C,MATCH(N:N,'Issue Code Table'!A:A,0)),IF(M185="Critical",6,IF(M185="Significant",5,IF(M185="Moderate",3,2))))</f>
        <v>7</v>
      </c>
    </row>
    <row r="186" spans="1:27" customFormat="1" ht="191.25" x14ac:dyDescent="0.25">
      <c r="A186" s="257" t="s">
        <v>2335</v>
      </c>
      <c r="B186" s="257" t="s">
        <v>144</v>
      </c>
      <c r="C186" s="74" t="s">
        <v>1576</v>
      </c>
      <c r="D186" s="257" t="s">
        <v>219</v>
      </c>
      <c r="E186" s="257" t="s">
        <v>1933</v>
      </c>
      <c r="F186" s="257" t="s">
        <v>1934</v>
      </c>
      <c r="G186" s="257" t="s">
        <v>1935</v>
      </c>
      <c r="H186" s="258" t="s">
        <v>1936</v>
      </c>
      <c r="I186" s="55"/>
      <c r="J186" s="56"/>
      <c r="K186" s="55" t="s">
        <v>1937</v>
      </c>
      <c r="L186" s="55"/>
      <c r="M186" s="55" t="s">
        <v>151</v>
      </c>
      <c r="N186" s="55" t="s">
        <v>1909</v>
      </c>
      <c r="O186" s="54" t="s">
        <v>1910</v>
      </c>
      <c r="P186" s="293"/>
      <c r="Q186" s="54" t="s">
        <v>1776</v>
      </c>
      <c r="R186" s="54" t="s">
        <v>1938</v>
      </c>
      <c r="S186" s="257" t="s">
        <v>1939</v>
      </c>
      <c r="T186" s="257" t="s">
        <v>1940</v>
      </c>
      <c r="U186" s="295" t="s">
        <v>3668</v>
      </c>
      <c r="V186" s="257"/>
      <c r="W186" s="289"/>
      <c r="Y186" s="289"/>
      <c r="AA186" s="130">
        <f>IF(OR(J186="Fail",ISBLANK(J186)),INDEX('Issue Code Table'!C:C,MATCH(N:N,'Issue Code Table'!A:A,0)),IF(M186="Critical",6,IF(M186="Significant",5,IF(M186="Moderate",3,2))))</f>
        <v>7</v>
      </c>
    </row>
    <row r="187" spans="1:27" customFormat="1" ht="114.75" x14ac:dyDescent="0.25">
      <c r="A187" s="257" t="s">
        <v>2336</v>
      </c>
      <c r="B187" s="258" t="s">
        <v>144</v>
      </c>
      <c r="C187" s="259" t="s">
        <v>1576</v>
      </c>
      <c r="D187" s="257" t="s">
        <v>219</v>
      </c>
      <c r="E187" s="257" t="s">
        <v>1942</v>
      </c>
      <c r="F187" s="257" t="s">
        <v>1943</v>
      </c>
      <c r="G187" s="257" t="s">
        <v>1944</v>
      </c>
      <c r="H187" s="258" t="s">
        <v>1945</v>
      </c>
      <c r="I187" s="55"/>
      <c r="J187" s="56"/>
      <c r="K187" s="55" t="s">
        <v>1946</v>
      </c>
      <c r="L187" s="55"/>
      <c r="M187" s="55" t="s">
        <v>140</v>
      </c>
      <c r="N187" s="276" t="s">
        <v>329</v>
      </c>
      <c r="O187" s="54" t="s">
        <v>330</v>
      </c>
      <c r="P187" s="293"/>
      <c r="Q187" s="54" t="s">
        <v>1776</v>
      </c>
      <c r="R187" s="54" t="s">
        <v>1947</v>
      </c>
      <c r="S187" s="257" t="s">
        <v>1948</v>
      </c>
      <c r="T187" s="257" t="s">
        <v>1949</v>
      </c>
      <c r="U187" s="295" t="s">
        <v>1949</v>
      </c>
      <c r="V187" s="295" t="s">
        <v>3589</v>
      </c>
      <c r="W187" s="289"/>
      <c r="Y187" s="289"/>
      <c r="AA187" s="130">
        <f>IF(OR(J187="Fail",ISBLANK(J187)),INDEX('Issue Code Table'!C:C,MATCH(N:N,'Issue Code Table'!A:A,0)),IF(M187="Critical",6,IF(M187="Significant",5,IF(M187="Moderate",3,2))))</f>
        <v>5</v>
      </c>
    </row>
    <row r="188" spans="1:27" customFormat="1" ht="16.5" customHeight="1" x14ac:dyDescent="0.25">
      <c r="A188" s="131"/>
      <c r="B188" s="223" t="s">
        <v>195</v>
      </c>
      <c r="C188" s="131"/>
      <c r="D188" s="131"/>
      <c r="E188" s="131"/>
      <c r="F188" s="131"/>
      <c r="G188" s="131"/>
      <c r="H188" s="131"/>
      <c r="I188" s="131"/>
      <c r="J188" s="131"/>
      <c r="K188" s="131"/>
      <c r="L188" s="131"/>
      <c r="M188" s="131"/>
      <c r="N188" s="131"/>
      <c r="O188" s="131"/>
      <c r="P188" s="131"/>
      <c r="Q188" s="131"/>
      <c r="R188" s="131"/>
      <c r="S188" s="131"/>
      <c r="T188" s="131"/>
      <c r="U188" s="131"/>
      <c r="V188" s="131"/>
      <c r="W188" s="289"/>
      <c r="Y188" s="289"/>
      <c r="AA188" s="131"/>
    </row>
    <row r="189" spans="1:27" customFormat="1" ht="15" x14ac:dyDescent="0.25">
      <c r="A189" s="289"/>
      <c r="B189" s="289"/>
      <c r="C189" s="292"/>
      <c r="D189" s="289"/>
      <c r="E189" s="289"/>
      <c r="F189" s="289"/>
      <c r="G189" s="289"/>
      <c r="H189" s="289"/>
      <c r="I189" s="289"/>
      <c r="J189" s="289"/>
      <c r="K189" s="289"/>
      <c r="L189" s="289"/>
      <c r="M189" s="289"/>
      <c r="N189" s="289"/>
      <c r="O189" s="289"/>
      <c r="P189" s="289"/>
      <c r="Q189" s="289"/>
      <c r="R189" s="289"/>
      <c r="S189" s="289"/>
      <c r="T189" s="289"/>
      <c r="U189" s="289"/>
      <c r="V189" s="289"/>
      <c r="W189" s="289"/>
      <c r="Y189" s="289"/>
      <c r="AA189" s="1"/>
    </row>
    <row r="190" spans="1:27" customFormat="1" ht="15" hidden="1" x14ac:dyDescent="0.25">
      <c r="A190" s="289"/>
      <c r="B190" s="289"/>
      <c r="C190" s="292"/>
      <c r="D190" s="289"/>
      <c r="E190" s="289"/>
      <c r="F190" s="289"/>
      <c r="G190" s="289"/>
      <c r="H190" s="57" t="s">
        <v>58</v>
      </c>
      <c r="I190" s="289"/>
      <c r="J190" s="289"/>
      <c r="K190" s="289"/>
      <c r="L190" s="289"/>
      <c r="M190" s="289"/>
      <c r="N190" s="289"/>
      <c r="O190" s="289"/>
      <c r="P190" s="289"/>
      <c r="Q190" s="289"/>
      <c r="R190" s="289"/>
      <c r="S190" s="289"/>
      <c r="T190" s="289"/>
      <c r="U190" s="289"/>
      <c r="V190" s="289"/>
      <c r="W190" s="289"/>
      <c r="Y190" s="289"/>
      <c r="AA190" s="1"/>
    </row>
    <row r="191" spans="1:27" customFormat="1" ht="15" hidden="1" x14ac:dyDescent="0.25">
      <c r="A191" s="289"/>
      <c r="B191" s="289"/>
      <c r="C191" s="292"/>
      <c r="D191" s="289"/>
      <c r="E191" s="289"/>
      <c r="F191" s="289"/>
      <c r="G191" s="289"/>
      <c r="H191" s="57" t="s">
        <v>59</v>
      </c>
      <c r="I191" s="289"/>
      <c r="J191" s="289"/>
      <c r="K191" s="289"/>
      <c r="L191" s="289"/>
      <c r="M191" s="289"/>
      <c r="N191" s="289"/>
      <c r="O191" s="289"/>
      <c r="P191" s="289"/>
      <c r="Q191" s="289"/>
      <c r="R191" s="289"/>
      <c r="S191" s="289"/>
      <c r="T191" s="289"/>
      <c r="U191" s="289"/>
      <c r="V191" s="289"/>
      <c r="W191" s="289"/>
      <c r="Y191" s="289"/>
      <c r="AA191" s="1"/>
    </row>
    <row r="192" spans="1:27" customFormat="1" ht="15" hidden="1" x14ac:dyDescent="0.25">
      <c r="A192" s="289"/>
      <c r="B192" s="289"/>
      <c r="C192" s="292"/>
      <c r="D192" s="289"/>
      <c r="E192" s="289"/>
      <c r="F192" s="289"/>
      <c r="G192" s="289"/>
      <c r="H192" s="57" t="s">
        <v>47</v>
      </c>
      <c r="I192" s="289"/>
      <c r="J192" s="289"/>
      <c r="K192" s="289"/>
      <c r="L192" s="289"/>
      <c r="M192" s="289"/>
      <c r="N192" s="289"/>
      <c r="O192" s="289"/>
      <c r="P192" s="289"/>
      <c r="Q192" s="289"/>
      <c r="R192" s="289"/>
      <c r="S192" s="289"/>
      <c r="T192" s="289"/>
      <c r="U192" s="289"/>
      <c r="V192" s="289"/>
      <c r="W192" s="289"/>
      <c r="Y192" s="289"/>
      <c r="AA192" s="1"/>
    </row>
    <row r="193" spans="8:8" ht="15" hidden="1" x14ac:dyDescent="0.25">
      <c r="H193" s="57" t="s">
        <v>196</v>
      </c>
    </row>
    <row r="194" spans="8:8" ht="15" hidden="1" x14ac:dyDescent="0.25">
      <c r="H194" s="289"/>
    </row>
    <row r="195" spans="8:8" ht="15" hidden="1" x14ac:dyDescent="0.25">
      <c r="H195" s="57" t="s">
        <v>197</v>
      </c>
    </row>
    <row r="196" spans="8:8" ht="15" hidden="1" x14ac:dyDescent="0.25">
      <c r="H196" s="57" t="s">
        <v>131</v>
      </c>
    </row>
    <row r="197" spans="8:8" ht="15" hidden="1" x14ac:dyDescent="0.25">
      <c r="H197" s="57" t="s">
        <v>140</v>
      </c>
    </row>
    <row r="198" spans="8:8" ht="15" hidden="1" x14ac:dyDescent="0.25">
      <c r="H198" s="57" t="s">
        <v>151</v>
      </c>
    </row>
    <row r="199" spans="8:8" ht="15" hidden="1" x14ac:dyDescent="0.25">
      <c r="H199" s="57" t="s">
        <v>198</v>
      </c>
    </row>
    <row r="200" spans="8:8" ht="12.75" hidden="1" customHeight="1" x14ac:dyDescent="0.25">
      <c r="H200" s="289"/>
    </row>
    <row r="201" spans="8:8" ht="12.75" hidden="1" customHeight="1" x14ac:dyDescent="0.25">
      <c r="H201" s="289"/>
    </row>
    <row r="202" spans="8:8" ht="12.75" hidden="1" customHeight="1" x14ac:dyDescent="0.25">
      <c r="H202" s="289"/>
    </row>
    <row r="203" spans="8:8" ht="12.75" hidden="1" customHeight="1" x14ac:dyDescent="0.25">
      <c r="H203" s="289"/>
    </row>
    <row r="204" spans="8:8" ht="12.75" hidden="1" customHeight="1" x14ac:dyDescent="0.25">
      <c r="H204" s="289"/>
    </row>
  </sheetData>
  <protectedRanges>
    <protectedRange password="E1A2" sqref="N2:O2" name="Range1"/>
    <protectedRange password="E1A2" sqref="AA2" name="Range1_1"/>
    <protectedRange password="E1A2" sqref="AA3:AA187" name="Range1_1_1"/>
    <protectedRange password="E1A2" sqref="O3" name="Range1_2"/>
    <protectedRange password="E1A2" sqref="U2" name="Range1_14"/>
    <protectedRange password="E1A2" sqref="U5:U14" name="Range1_1_1_1_3"/>
    <protectedRange password="E1A2" sqref="U15:U17" name="Range1_1_1_1_4"/>
    <protectedRange password="E1A2" sqref="U18" name="Range1_1_1_1_5_1"/>
    <protectedRange password="E1A2" sqref="U19:U20" name="Range1_1_73_1"/>
    <protectedRange password="E1A2" sqref="U25" name="Range1_1_73_3_1"/>
    <protectedRange password="E1A2" sqref="U26" name="Range1_1_6_2_1"/>
    <protectedRange password="E1A2" sqref="U27" name="Range1_1_4_7"/>
    <protectedRange password="E1A2" sqref="U29" name="Range1_1_8_4_1"/>
    <protectedRange password="E1A2" sqref="U28" name="Range1_1_7_2_1"/>
    <protectedRange password="E1A2" sqref="U31" name="Range1_1_9_1_1"/>
    <protectedRange password="E1A2" sqref="U32" name="Range1_1_12_1"/>
    <protectedRange password="E1A2" sqref="U30" name="Range1_1_8_4_2"/>
    <protectedRange password="E1A2" sqref="U33" name="Range1_1_10_1"/>
    <protectedRange password="E1A2" sqref="U35" name="Range1_1_11_1_1"/>
    <protectedRange password="E1A2" sqref="U37" name="Range1_1_13_1"/>
    <protectedRange password="E1A2" sqref="U38:U40" name="Range1_1_73_4"/>
    <protectedRange password="E1A2" sqref="U41" name="Range1_1_73_5"/>
    <protectedRange password="E1A2" sqref="U42" name="Range1_1_73_6"/>
    <protectedRange password="E1A2" sqref="U43" name="Range1_1_73_7"/>
    <protectedRange password="E1A2" sqref="U55" name="Range1_1_14_1"/>
    <protectedRange password="E1A2" sqref="U54" name="Range1_1_15_1_1"/>
    <protectedRange password="E1A2" sqref="U56" name="Range1_1_17_1"/>
    <protectedRange password="E1A2" sqref="U57" name="Range1_1_29_1_1"/>
    <protectedRange password="E1A2" sqref="U58" name="Range1_1_28_1"/>
    <protectedRange password="E1A2" sqref="U59" name="Range1_1_27_1"/>
    <protectedRange password="E1A2" sqref="U61" name="Range1_1_24_1_1"/>
    <protectedRange password="E1A2" sqref="U62" name="Range1_1_23_1_1"/>
    <protectedRange password="E1A2" sqref="U63" name="Range1_1_19_1"/>
    <protectedRange password="E1A2" sqref="U64" name="Range1_1_21_1_1"/>
    <protectedRange password="E1A2" sqref="U65" name="Range1_1_20_1_1"/>
    <protectedRange password="E1A2" sqref="U66" name="Range1_1_19_1_1"/>
    <protectedRange password="E1A2" sqref="U67" name="Range1_1_18_1"/>
    <protectedRange password="E1A2" sqref="U68" name="Range1_1_31_1_1"/>
    <protectedRange password="E1A2" sqref="U69" name="Range1_1_30_1_1"/>
    <protectedRange password="E1A2" sqref="U70" name="Range1_1_16_1_1"/>
    <protectedRange password="E1A2" sqref="U73" name="Range1_1_73_9"/>
    <protectedRange password="E1A2" sqref="U81" name="Range1_1_37_1_1"/>
    <protectedRange password="E1A2" sqref="U85" name="Range1_1_41_1"/>
    <protectedRange password="E1A2" sqref="U83" name="Range1_1_39_1_1_1"/>
    <protectedRange password="E1A2" sqref="U84" name="Range1_1_40_1_1"/>
    <protectedRange password="E1A2" sqref="U82" name="Range1_1_38_1_1_1"/>
    <protectedRange password="E1A2" sqref="U88" name="Range1_1_44_1_1"/>
    <protectedRange password="E1A2" sqref="U89" name="Range1_1_45_1_1"/>
    <protectedRange password="E1A2" sqref="U91" name="Range1_1_46_1_1"/>
    <protectedRange password="E1A2" sqref="U108" name="Range1_1_73_13_1"/>
    <protectedRange password="E1A2" sqref="U155" name="Range1_1_73_8"/>
    <protectedRange password="E1A2" sqref="U156" name="Range1_1_73_10"/>
    <protectedRange password="E1A2" sqref="U153" name="Range1_1_73_1_1"/>
    <protectedRange password="E1A2" sqref="U170:U171" name="Range1_1_95_1_1"/>
    <protectedRange password="E1A2" sqref="U172" name="Range1_1_96_1_1"/>
    <protectedRange password="E1A2" sqref="U173" name="Range1_1_94_1_1"/>
  </protectedRanges>
  <autoFilter ref="A2:AB188" xr:uid="{00000000-0009-0000-0000-000005000000}"/>
  <conditionalFormatting sqref="O4:O187">
    <cfRule type="expression" dxfId="17" priority="17" stopIfTrue="1">
      <formula>ISERROR(AC4)</formula>
    </cfRule>
  </conditionalFormatting>
  <conditionalFormatting sqref="J3:J6 J10:J25 J157:J186 J27:J155">
    <cfRule type="cellIs" dxfId="16" priority="14" operator="equal">
      <formula>"Fail"</formula>
    </cfRule>
    <cfRule type="cellIs" dxfId="15" priority="15" operator="equal">
      <formula>"Pass"</formula>
    </cfRule>
    <cfRule type="cellIs" dxfId="14" priority="16" operator="equal">
      <formula>"Info"</formula>
    </cfRule>
  </conditionalFormatting>
  <conditionalFormatting sqref="J7:J9">
    <cfRule type="cellIs" dxfId="13" priority="11" operator="equal">
      <formula>"Fail"</formula>
    </cfRule>
    <cfRule type="cellIs" dxfId="12" priority="12" operator="equal">
      <formula>"Pass"</formula>
    </cfRule>
    <cfRule type="cellIs" dxfId="11" priority="13" operator="equal">
      <formula>"Info"</formula>
    </cfRule>
  </conditionalFormatting>
  <conditionalFormatting sqref="L39:L40">
    <cfRule type="expression" dxfId="10" priority="10" stopIfTrue="1">
      <formula>ISERROR(Y40)</formula>
    </cfRule>
  </conditionalFormatting>
  <conditionalFormatting sqref="J156">
    <cfRule type="cellIs" dxfId="9" priority="7" operator="equal">
      <formula>"Fail"</formula>
    </cfRule>
    <cfRule type="cellIs" dxfId="8" priority="8" operator="equal">
      <formula>"Pass"</formula>
    </cfRule>
    <cfRule type="cellIs" dxfId="7" priority="9" operator="equal">
      <formula>"Info"</formula>
    </cfRule>
  </conditionalFormatting>
  <conditionalFormatting sqref="J187">
    <cfRule type="cellIs" dxfId="6" priority="4" operator="equal">
      <formula>"Fail"</formula>
    </cfRule>
    <cfRule type="cellIs" dxfId="5" priority="5" operator="equal">
      <formula>"Pass"</formula>
    </cfRule>
    <cfRule type="cellIs" dxfId="4" priority="6" operator="equal">
      <formula>"Info"</formula>
    </cfRule>
  </conditionalFormatting>
  <conditionalFormatting sqref="J26">
    <cfRule type="cellIs" dxfId="3" priority="1" operator="equal">
      <formula>"Fail"</formula>
    </cfRule>
    <cfRule type="cellIs" dxfId="2" priority="2" operator="equal">
      <formula>"Pass"</formula>
    </cfRule>
    <cfRule type="cellIs" dxfId="1" priority="3" operator="equal">
      <formula>"Info"</formula>
    </cfRule>
  </conditionalFormatting>
  <conditionalFormatting sqref="N3:N187">
    <cfRule type="expression" dxfId="0" priority="19" stopIfTrue="1">
      <formula>ISERROR(AA3)</formula>
    </cfRule>
  </conditionalFormatting>
  <dataValidations count="2">
    <dataValidation type="list" allowBlank="1" showInputMessage="1" showErrorMessage="1" sqref="M3:M187" xr:uid="{00000000-0002-0000-0500-000001000000}">
      <formula1>$H$196:$H$199</formula1>
    </dataValidation>
    <dataValidation type="list" allowBlank="1" showInputMessage="1" showErrorMessage="1" sqref="J3:J187" xr:uid="{00000000-0002-0000-0500-000002000000}">
      <formula1>$H$190:$H$193</formula1>
    </dataValidation>
  </dataValidations>
  <pageMargins left="0.7" right="0.7" top="0.75" bottom="0.75" header="0.3" footer="0.3"/>
  <pageSetup orientation="portrait" r:id="rId1"/>
  <headerFooter alignWithMargins="0"/>
  <rowBreaks count="1" manualBreakCount="1">
    <brk id="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D13"/>
  <sheetViews>
    <sheetView zoomScale="90" zoomScaleNormal="90" workbookViewId="0">
      <selection activeCell="C34" sqref="C34"/>
    </sheetView>
  </sheetViews>
  <sheetFormatPr defaultColWidth="9.28515625" defaultRowHeight="12.75" customHeight="1" x14ac:dyDescent="0.25"/>
  <cols>
    <col min="1" max="1" width="9.28515625" style="91"/>
    <col min="2" max="2" width="13.28515625" style="91" customWidth="1"/>
    <col min="3" max="3" width="84.42578125" style="224" customWidth="1"/>
    <col min="4" max="4" width="22.42578125" style="91" customWidth="1"/>
    <col min="5" max="16384" width="9.28515625" style="91"/>
  </cols>
  <sheetData>
    <row r="1" spans="1:4" ht="15" x14ac:dyDescent="0.25">
      <c r="A1" s="32" t="s">
        <v>2337</v>
      </c>
      <c r="B1" s="33"/>
      <c r="C1" s="38"/>
      <c r="D1" s="33"/>
    </row>
    <row r="2" spans="1:4" ht="12.75" customHeight="1" x14ac:dyDescent="0.25">
      <c r="A2" s="39" t="s">
        <v>2338</v>
      </c>
      <c r="B2" s="39" t="s">
        <v>2339</v>
      </c>
      <c r="C2" s="40" t="s">
        <v>2340</v>
      </c>
      <c r="D2" s="39" t="s">
        <v>2341</v>
      </c>
    </row>
    <row r="3" spans="1:4" ht="13.5" customHeight="1" x14ac:dyDescent="0.25">
      <c r="A3" s="41">
        <v>1</v>
      </c>
      <c r="B3" s="42">
        <v>42016</v>
      </c>
      <c r="C3" s="43" t="s">
        <v>2342</v>
      </c>
      <c r="D3" s="44" t="s">
        <v>2343</v>
      </c>
    </row>
    <row r="4" spans="1:4" ht="25.5" x14ac:dyDescent="0.25">
      <c r="A4" s="41">
        <v>1.1000000000000001</v>
      </c>
      <c r="B4" s="42">
        <v>42454</v>
      </c>
      <c r="C4" s="133" t="s">
        <v>2344</v>
      </c>
      <c r="D4" s="44" t="s">
        <v>2343</v>
      </c>
    </row>
    <row r="5" spans="1:4" ht="12.75" customHeight="1" x14ac:dyDescent="0.25">
      <c r="A5" s="41">
        <v>1.2</v>
      </c>
      <c r="B5" s="42">
        <v>42643</v>
      </c>
      <c r="C5" s="133" t="s">
        <v>2345</v>
      </c>
      <c r="D5" s="44" t="s">
        <v>2343</v>
      </c>
    </row>
    <row r="6" spans="1:4" ht="12.75" customHeight="1" x14ac:dyDescent="0.25">
      <c r="A6" s="41">
        <v>1.3</v>
      </c>
      <c r="B6" s="42">
        <v>42766</v>
      </c>
      <c r="C6" s="133" t="s">
        <v>2346</v>
      </c>
      <c r="D6" s="44" t="s">
        <v>2343</v>
      </c>
    </row>
    <row r="7" spans="1:4" ht="12.75" customHeight="1" x14ac:dyDescent="0.25">
      <c r="A7" s="41">
        <v>1.3</v>
      </c>
      <c r="B7" s="42">
        <v>43008</v>
      </c>
      <c r="C7" s="133" t="s">
        <v>2347</v>
      </c>
      <c r="D7" s="44" t="s">
        <v>2343</v>
      </c>
    </row>
    <row r="8" spans="1:4" ht="12.75" customHeight="1" x14ac:dyDescent="0.25">
      <c r="A8" s="41">
        <v>2</v>
      </c>
      <c r="B8" s="42">
        <v>43131</v>
      </c>
      <c r="C8" s="133" t="s">
        <v>2348</v>
      </c>
      <c r="D8" s="44" t="s">
        <v>2343</v>
      </c>
    </row>
    <row r="9" spans="1:4" ht="12.75" customHeight="1" x14ac:dyDescent="0.25">
      <c r="A9" s="41">
        <v>2</v>
      </c>
      <c r="B9" s="42">
        <v>43373</v>
      </c>
      <c r="C9" s="133" t="s">
        <v>2349</v>
      </c>
      <c r="D9" s="44" t="s">
        <v>2343</v>
      </c>
    </row>
    <row r="10" spans="1:4" ht="12.75" customHeight="1" x14ac:dyDescent="0.25">
      <c r="A10" s="265">
        <v>2</v>
      </c>
      <c r="B10" s="266">
        <v>43555</v>
      </c>
      <c r="C10" s="267" t="s">
        <v>2350</v>
      </c>
      <c r="D10" s="268" t="s">
        <v>2343</v>
      </c>
    </row>
    <row r="11" spans="1:4" ht="12.75" customHeight="1" x14ac:dyDescent="0.25">
      <c r="A11" s="265">
        <v>2</v>
      </c>
      <c r="B11" s="266">
        <v>43738</v>
      </c>
      <c r="C11" s="267" t="s">
        <v>2349</v>
      </c>
      <c r="D11" s="268" t="s">
        <v>2343</v>
      </c>
    </row>
    <row r="12" spans="1:4" ht="12.75" customHeight="1" x14ac:dyDescent="0.25">
      <c r="A12" s="265">
        <v>3</v>
      </c>
      <c r="B12" s="266">
        <v>43921</v>
      </c>
      <c r="C12" s="133" t="s">
        <v>2351</v>
      </c>
      <c r="D12" s="268" t="s">
        <v>2343</v>
      </c>
    </row>
    <row r="13" spans="1:4" ht="12.75" customHeight="1" x14ac:dyDescent="0.25">
      <c r="A13" s="265">
        <v>3.1</v>
      </c>
      <c r="B13" s="266">
        <v>44104</v>
      </c>
      <c r="C13" s="133" t="s">
        <v>2352</v>
      </c>
      <c r="D13" s="268" t="s">
        <v>2343</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G36"/>
  <sheetViews>
    <sheetView zoomScale="80" zoomScaleNormal="80" workbookViewId="0">
      <selection activeCell="B34" sqref="B34"/>
    </sheetView>
  </sheetViews>
  <sheetFormatPr defaultColWidth="9.28515625" defaultRowHeight="12.75" customHeight="1" x14ac:dyDescent="0.25"/>
  <cols>
    <col min="1" max="1" width="42.7109375" style="135" customWidth="1"/>
    <col min="2" max="2" width="19.28515625" style="135" customWidth="1"/>
    <col min="3" max="3" width="27.7109375" style="135" customWidth="1"/>
    <col min="4" max="7" width="11.7109375" style="135" customWidth="1"/>
    <col min="8" max="16384" width="9.28515625" style="135"/>
  </cols>
  <sheetData>
    <row r="1" spans="1:7" ht="15" x14ac:dyDescent="0.25">
      <c r="A1" s="217" t="s">
        <v>2353</v>
      </c>
      <c r="B1" s="218"/>
      <c r="C1" s="218"/>
      <c r="D1" s="218"/>
      <c r="E1" s="218"/>
      <c r="F1" s="218"/>
      <c r="G1" s="219"/>
    </row>
    <row r="2" spans="1:7" ht="12.75" customHeight="1" x14ac:dyDescent="0.25">
      <c r="A2" s="225" t="s">
        <v>2354</v>
      </c>
      <c r="B2" s="226"/>
      <c r="C2" s="226"/>
      <c r="D2" s="226"/>
      <c r="E2" s="226"/>
      <c r="F2" s="226"/>
      <c r="G2" s="227"/>
    </row>
    <row r="3" spans="1:7" ht="12.75" customHeight="1" x14ac:dyDescent="0.25">
      <c r="A3" s="228" t="s">
        <v>2355</v>
      </c>
      <c r="B3" s="134"/>
      <c r="C3" s="134"/>
      <c r="D3" s="229"/>
      <c r="E3" s="229"/>
      <c r="F3" s="229"/>
      <c r="G3" s="230"/>
    </row>
    <row r="4" spans="1:7" ht="15" x14ac:dyDescent="0.25">
      <c r="A4" s="212" t="s">
        <v>2356</v>
      </c>
      <c r="B4" s="128"/>
      <c r="C4" s="128"/>
      <c r="D4" s="229"/>
      <c r="E4" s="229"/>
      <c r="F4" s="229"/>
      <c r="G4" s="230"/>
    </row>
    <row r="5" spans="1:7" ht="15" x14ac:dyDescent="0.25">
      <c r="A5" s="212" t="s">
        <v>2357</v>
      </c>
      <c r="B5" s="128"/>
      <c r="C5" s="128"/>
      <c r="D5" s="229"/>
      <c r="E5" s="229"/>
      <c r="F5" s="229"/>
      <c r="G5" s="230"/>
    </row>
    <row r="6" spans="1:7" ht="15" x14ac:dyDescent="0.25">
      <c r="A6" s="212" t="s">
        <v>2358</v>
      </c>
      <c r="B6" s="128"/>
      <c r="C6" s="128"/>
      <c r="D6" s="229"/>
      <c r="E6" s="229"/>
      <c r="F6" s="229"/>
      <c r="G6" s="230"/>
    </row>
    <row r="7" spans="1:7" ht="15" x14ac:dyDescent="0.25">
      <c r="A7" s="214" t="s">
        <v>2359</v>
      </c>
      <c r="B7" s="215"/>
      <c r="C7" s="215"/>
      <c r="D7" s="231"/>
      <c r="E7" s="231"/>
      <c r="F7" s="231"/>
      <c r="G7" s="232"/>
    </row>
    <row r="8" spans="1:7" ht="15" x14ac:dyDescent="0.25"/>
    <row r="9" spans="1:7" ht="12.75" customHeight="1" x14ac:dyDescent="0.25">
      <c r="A9" s="233" t="s">
        <v>2360</v>
      </c>
      <c r="B9" s="234"/>
      <c r="C9" s="234"/>
      <c r="D9" s="234"/>
      <c r="E9" s="234"/>
      <c r="F9" s="234"/>
      <c r="G9" s="235"/>
    </row>
    <row r="10" spans="1:7" ht="12.75" customHeight="1" x14ac:dyDescent="0.25">
      <c r="A10" s="236" t="s">
        <v>2361</v>
      </c>
      <c r="B10" s="45"/>
      <c r="C10" s="45"/>
      <c r="D10" s="45"/>
      <c r="E10" s="45"/>
      <c r="F10" s="45"/>
      <c r="G10" s="237"/>
    </row>
    <row r="11" spans="1:7" ht="12.75" customHeight="1" x14ac:dyDescent="0.25">
      <c r="A11" s="228" t="s">
        <v>2362</v>
      </c>
      <c r="B11" s="134"/>
      <c r="C11" s="134"/>
      <c r="D11" s="229"/>
      <c r="E11" s="229"/>
      <c r="F11" s="229"/>
      <c r="G11" s="230"/>
    </row>
    <row r="12" spans="1:7" ht="15" x14ac:dyDescent="0.25">
      <c r="A12" s="212" t="s">
        <v>2363</v>
      </c>
      <c r="B12" s="128"/>
      <c r="C12" s="128"/>
      <c r="D12" s="229"/>
      <c r="E12" s="229"/>
      <c r="F12" s="229"/>
      <c r="G12" s="230"/>
    </row>
    <row r="13" spans="1:7" ht="15" x14ac:dyDescent="0.25">
      <c r="A13" s="214" t="s">
        <v>2364</v>
      </c>
      <c r="B13" s="215"/>
      <c r="C13" s="215"/>
      <c r="D13" s="231"/>
      <c r="E13" s="231"/>
      <c r="F13" s="231"/>
      <c r="G13" s="232"/>
    </row>
    <row r="14" spans="1:7" ht="15" x14ac:dyDescent="0.25"/>
    <row r="15" spans="1:7" ht="12.75" customHeight="1" x14ac:dyDescent="0.25">
      <c r="A15" s="233" t="s">
        <v>2365</v>
      </c>
      <c r="B15" s="234"/>
      <c r="C15" s="234"/>
      <c r="D15" s="234"/>
      <c r="E15" s="234"/>
      <c r="F15" s="234"/>
      <c r="G15" s="235"/>
    </row>
    <row r="16" spans="1:7" ht="12.75" customHeight="1" x14ac:dyDescent="0.25">
      <c r="A16" s="238" t="s">
        <v>2366</v>
      </c>
      <c r="B16" s="239"/>
      <c r="C16" s="239"/>
      <c r="D16" s="239"/>
      <c r="E16" s="239"/>
      <c r="F16" s="239"/>
      <c r="G16" s="240"/>
    </row>
    <row r="17" spans="1:7" ht="12.75" customHeight="1" x14ac:dyDescent="0.25">
      <c r="A17" s="212" t="s">
        <v>2367</v>
      </c>
      <c r="B17" s="128"/>
      <c r="C17" s="128"/>
      <c r="D17" s="229"/>
      <c r="E17" s="229"/>
      <c r="F17" s="229"/>
      <c r="G17" s="230"/>
    </row>
    <row r="18" spans="1:7" ht="15" x14ac:dyDescent="0.25">
      <c r="A18" s="212" t="s">
        <v>2368</v>
      </c>
      <c r="B18" s="128"/>
      <c r="C18" s="128"/>
      <c r="D18" s="229"/>
      <c r="E18" s="229"/>
      <c r="F18" s="229"/>
      <c r="G18" s="230"/>
    </row>
    <row r="19" spans="1:7" ht="15" x14ac:dyDescent="0.25">
      <c r="A19" s="212" t="s">
        <v>2369</v>
      </c>
      <c r="B19" s="128"/>
      <c r="C19" s="128"/>
      <c r="D19" s="229"/>
      <c r="E19" s="229"/>
      <c r="F19" s="229"/>
      <c r="G19" s="230"/>
    </row>
    <row r="20" spans="1:7" ht="15" x14ac:dyDescent="0.25">
      <c r="A20" s="212" t="s">
        <v>2370</v>
      </c>
      <c r="B20" s="128"/>
      <c r="C20" s="128"/>
      <c r="D20" s="229"/>
      <c r="E20" s="229"/>
      <c r="F20" s="229"/>
      <c r="G20" s="230"/>
    </row>
    <row r="21" spans="1:7" ht="15" x14ac:dyDescent="0.25">
      <c r="A21" s="214"/>
      <c r="B21" s="215"/>
      <c r="C21" s="215"/>
      <c r="D21" s="231"/>
      <c r="E21" s="231"/>
      <c r="F21" s="231"/>
      <c r="G21" s="232"/>
    </row>
    <row r="22" spans="1:7" ht="15" x14ac:dyDescent="0.25"/>
    <row r="23" spans="1:7" ht="12.75" customHeight="1" x14ac:dyDescent="0.25">
      <c r="A23" s="233" t="s">
        <v>2371</v>
      </c>
      <c r="B23" s="234"/>
      <c r="C23" s="234"/>
      <c r="D23" s="234"/>
      <c r="E23" s="234"/>
      <c r="F23" s="234"/>
      <c r="G23" s="235"/>
    </row>
    <row r="24" spans="1:7" ht="12.75" customHeight="1" x14ac:dyDescent="0.25">
      <c r="A24" s="238" t="s">
        <v>2372</v>
      </c>
      <c r="B24" s="239"/>
      <c r="C24" s="239"/>
      <c r="D24" s="239"/>
      <c r="E24" s="239"/>
      <c r="F24" s="239"/>
      <c r="G24" s="240"/>
    </row>
    <row r="25" spans="1:7" ht="12.75" customHeight="1" x14ac:dyDescent="0.25">
      <c r="A25" s="241" t="s">
        <v>2373</v>
      </c>
      <c r="B25" s="242"/>
      <c r="C25" s="242"/>
      <c r="D25" s="243"/>
      <c r="E25" s="243"/>
      <c r="F25" s="243"/>
      <c r="G25" s="244"/>
    </row>
    <row r="26" spans="1:7" ht="15" x14ac:dyDescent="0.25">
      <c r="A26" s="212" t="s">
        <v>2374</v>
      </c>
      <c r="B26" s="128"/>
      <c r="C26" s="128"/>
      <c r="D26" s="229"/>
      <c r="E26" s="229"/>
      <c r="F26" s="229"/>
      <c r="G26" s="230"/>
    </row>
    <row r="27" spans="1:7" ht="15" x14ac:dyDescent="0.25">
      <c r="A27" s="214"/>
      <c r="B27" s="215"/>
      <c r="C27" s="215"/>
      <c r="D27" s="231"/>
      <c r="E27" s="231"/>
      <c r="F27" s="231"/>
      <c r="G27" s="232"/>
    </row>
    <row r="28" spans="1:7" ht="15.75" thickBot="1" x14ac:dyDescent="0.3"/>
    <row r="29" spans="1:7" ht="30.75" customHeight="1" x14ac:dyDescent="0.25">
      <c r="A29" s="329" t="s">
        <v>2375</v>
      </c>
      <c r="B29" s="330"/>
      <c r="C29" s="331"/>
    </row>
    <row r="30" spans="1:7" ht="15" x14ac:dyDescent="0.25">
      <c r="A30" s="64" t="s">
        <v>2376</v>
      </c>
      <c r="B30" s="65" t="s">
        <v>2377</v>
      </c>
      <c r="C30" s="66" t="s">
        <v>2378</v>
      </c>
    </row>
    <row r="31" spans="1:7" ht="15" x14ac:dyDescent="0.25">
      <c r="A31" s="62" t="s">
        <v>2379</v>
      </c>
      <c r="B31" s="60">
        <v>39896</v>
      </c>
      <c r="C31" s="48">
        <v>40543</v>
      </c>
    </row>
    <row r="32" spans="1:7" ht="15" x14ac:dyDescent="0.25">
      <c r="A32" s="62" t="s">
        <v>2380</v>
      </c>
      <c r="B32" s="60">
        <v>40331</v>
      </c>
      <c r="C32" s="48">
        <v>41152</v>
      </c>
    </row>
    <row r="33" spans="1:3" ht="15" x14ac:dyDescent="0.25">
      <c r="A33" s="62" t="s">
        <v>2381</v>
      </c>
      <c r="B33" s="60">
        <v>40968</v>
      </c>
      <c r="C33" s="48">
        <v>41670</v>
      </c>
    </row>
    <row r="34" spans="1:3" ht="15.75" thickBot="1" x14ac:dyDescent="0.3">
      <c r="A34" s="63" t="s">
        <v>2382</v>
      </c>
      <c r="B34" s="49">
        <v>41456</v>
      </c>
      <c r="C34" s="50" t="s">
        <v>2383</v>
      </c>
    </row>
    <row r="35" spans="1:3" ht="15" x14ac:dyDescent="0.25"/>
    <row r="36" spans="1:3" ht="15" x14ac:dyDescent="0.25">
      <c r="A36" s="61" t="s">
        <v>2384</v>
      </c>
      <c r="B36" s="67" t="s">
        <v>2385</v>
      </c>
      <c r="C36" s="67"/>
    </row>
  </sheetData>
  <mergeCells count="1">
    <mergeCell ref="A29:C29"/>
  </mergeCells>
  <pageMargins left="0.7" right="0.7"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D502"/>
  <sheetViews>
    <sheetView workbookViewId="0">
      <selection sqref="A1:D1048576"/>
    </sheetView>
  </sheetViews>
  <sheetFormatPr defaultRowHeight="15" x14ac:dyDescent="0.25"/>
  <cols>
    <col min="1" max="1" width="7.5703125" style="34" customWidth="1"/>
    <col min="2" max="2" width="74.85546875" style="34" customWidth="1"/>
    <col min="3" max="3" width="13.85546875" style="34" customWidth="1"/>
    <col min="4" max="4" width="9.7109375" style="34" bestFit="1" customWidth="1"/>
  </cols>
  <sheetData>
    <row r="1" spans="1:4" ht="30" x14ac:dyDescent="0.25">
      <c r="A1" s="269" t="s">
        <v>2386</v>
      </c>
      <c r="B1" s="269" t="s">
        <v>115</v>
      </c>
      <c r="C1" s="270" t="s">
        <v>60</v>
      </c>
      <c r="D1" s="271">
        <v>44067</v>
      </c>
    </row>
    <row r="2" spans="1:4" ht="15.75" x14ac:dyDescent="0.25">
      <c r="A2" s="272" t="s">
        <v>2387</v>
      </c>
      <c r="B2" s="272" t="s">
        <v>2388</v>
      </c>
      <c r="C2" s="273">
        <v>6</v>
      </c>
    </row>
    <row r="3" spans="1:4" ht="15.75" x14ac:dyDescent="0.25">
      <c r="A3" s="272" t="s">
        <v>1494</v>
      </c>
      <c r="B3" s="272" t="s">
        <v>2389</v>
      </c>
      <c r="C3" s="273">
        <v>4</v>
      </c>
    </row>
    <row r="4" spans="1:4" ht="15.75" x14ac:dyDescent="0.25">
      <c r="A4" s="272" t="s">
        <v>2390</v>
      </c>
      <c r="B4" s="272" t="s">
        <v>2391</v>
      </c>
      <c r="C4" s="273">
        <v>1</v>
      </c>
    </row>
    <row r="5" spans="1:4" ht="15.75" x14ac:dyDescent="0.25">
      <c r="A5" s="272" t="s">
        <v>2392</v>
      </c>
      <c r="B5" s="272" t="s">
        <v>2393</v>
      </c>
      <c r="C5" s="273">
        <v>2</v>
      </c>
    </row>
    <row r="6" spans="1:4" ht="15.75" x14ac:dyDescent="0.25">
      <c r="A6" s="272" t="s">
        <v>2394</v>
      </c>
      <c r="B6" s="272" t="s">
        <v>2395</v>
      </c>
      <c r="C6" s="273">
        <v>2</v>
      </c>
    </row>
    <row r="7" spans="1:4" ht="15.75" x14ac:dyDescent="0.25">
      <c r="A7" s="272" t="s">
        <v>2396</v>
      </c>
      <c r="B7" s="272" t="s">
        <v>2397</v>
      </c>
      <c r="C7" s="273">
        <v>4</v>
      </c>
    </row>
    <row r="8" spans="1:4" ht="15.75" x14ac:dyDescent="0.25">
      <c r="A8" s="272" t="s">
        <v>152</v>
      </c>
      <c r="B8" s="272" t="s">
        <v>2398</v>
      </c>
      <c r="C8" s="273">
        <v>2</v>
      </c>
    </row>
    <row r="9" spans="1:4" ht="15.75" x14ac:dyDescent="0.25">
      <c r="A9" s="272" t="s">
        <v>2399</v>
      </c>
      <c r="B9" s="272" t="s">
        <v>2400</v>
      </c>
      <c r="C9" s="273">
        <v>5</v>
      </c>
    </row>
    <row r="10" spans="1:4" ht="15.75" x14ac:dyDescent="0.25">
      <c r="A10" s="272" t="s">
        <v>2401</v>
      </c>
      <c r="B10" s="272" t="s">
        <v>2402</v>
      </c>
      <c r="C10" s="273">
        <v>5</v>
      </c>
    </row>
    <row r="11" spans="1:4" ht="15.75" x14ac:dyDescent="0.25">
      <c r="A11" s="272" t="s">
        <v>1648</v>
      </c>
      <c r="B11" s="272" t="s">
        <v>2403</v>
      </c>
      <c r="C11" s="273">
        <v>5</v>
      </c>
    </row>
    <row r="12" spans="1:4" ht="31.5" x14ac:dyDescent="0.25">
      <c r="A12" s="272" t="s">
        <v>2404</v>
      </c>
      <c r="B12" s="272" t="s">
        <v>2405</v>
      </c>
      <c r="C12" s="273">
        <v>2</v>
      </c>
    </row>
    <row r="13" spans="1:4" ht="15.75" x14ac:dyDescent="0.25">
      <c r="A13" s="272" t="s">
        <v>329</v>
      </c>
      <c r="B13" s="272" t="s">
        <v>2406</v>
      </c>
      <c r="C13" s="273">
        <v>5</v>
      </c>
    </row>
    <row r="14" spans="1:4" ht="15.75" x14ac:dyDescent="0.25">
      <c r="A14" s="272" t="s">
        <v>2407</v>
      </c>
      <c r="B14" s="272" t="s">
        <v>2408</v>
      </c>
      <c r="C14" s="273">
        <v>4</v>
      </c>
    </row>
    <row r="15" spans="1:4" ht="15.75" x14ac:dyDescent="0.25">
      <c r="A15" s="272" t="s">
        <v>541</v>
      </c>
      <c r="B15" s="272" t="s">
        <v>2409</v>
      </c>
      <c r="C15" s="273">
        <v>4</v>
      </c>
    </row>
    <row r="16" spans="1:4" ht="15.75" x14ac:dyDescent="0.25">
      <c r="A16" s="272" t="s">
        <v>2410</v>
      </c>
      <c r="B16" s="272" t="s">
        <v>2411</v>
      </c>
      <c r="C16" s="273">
        <v>1</v>
      </c>
    </row>
    <row r="17" spans="1:3" ht="15.75" x14ac:dyDescent="0.25">
      <c r="A17" s="272" t="s">
        <v>1418</v>
      </c>
      <c r="B17" s="272" t="s">
        <v>2412</v>
      </c>
      <c r="C17" s="273">
        <v>5</v>
      </c>
    </row>
    <row r="18" spans="1:3" ht="15.75" x14ac:dyDescent="0.25">
      <c r="A18" s="272" t="s">
        <v>2413</v>
      </c>
      <c r="B18" s="272" t="s">
        <v>2414</v>
      </c>
      <c r="C18" s="273">
        <v>8</v>
      </c>
    </row>
    <row r="19" spans="1:3" ht="15.75" x14ac:dyDescent="0.25">
      <c r="A19" s="272" t="s">
        <v>2415</v>
      </c>
      <c r="B19" s="272" t="s">
        <v>2416</v>
      </c>
      <c r="C19" s="273">
        <v>1</v>
      </c>
    </row>
    <row r="20" spans="1:3" ht="15.75" x14ac:dyDescent="0.25">
      <c r="A20" s="272" t="s">
        <v>2417</v>
      </c>
      <c r="B20" s="272" t="s">
        <v>2418</v>
      </c>
      <c r="C20" s="273">
        <v>8</v>
      </c>
    </row>
    <row r="21" spans="1:3" ht="15.75" x14ac:dyDescent="0.25">
      <c r="A21" s="272" t="s">
        <v>2419</v>
      </c>
      <c r="B21" s="272" t="s">
        <v>2420</v>
      </c>
      <c r="C21" s="273">
        <v>6</v>
      </c>
    </row>
    <row r="22" spans="1:3" ht="15.75" x14ac:dyDescent="0.25">
      <c r="A22" s="272" t="s">
        <v>1909</v>
      </c>
      <c r="B22" s="272" t="s">
        <v>2421</v>
      </c>
      <c r="C22" s="273">
        <v>7</v>
      </c>
    </row>
    <row r="23" spans="1:3" ht="15.75" x14ac:dyDescent="0.25">
      <c r="A23" s="272" t="s">
        <v>2422</v>
      </c>
      <c r="B23" s="272" t="s">
        <v>2423</v>
      </c>
      <c r="C23" s="273">
        <v>7</v>
      </c>
    </row>
    <row r="24" spans="1:3" ht="15.75" x14ac:dyDescent="0.25">
      <c r="A24" s="272" t="s">
        <v>2424</v>
      </c>
      <c r="B24" s="272" t="s">
        <v>2425</v>
      </c>
      <c r="C24" s="273">
        <v>7</v>
      </c>
    </row>
    <row r="25" spans="1:3" ht="15.75" x14ac:dyDescent="0.25">
      <c r="A25" s="272" t="s">
        <v>2426</v>
      </c>
      <c r="B25" s="272" t="s">
        <v>2427</v>
      </c>
      <c r="C25" s="273">
        <v>5</v>
      </c>
    </row>
    <row r="26" spans="1:3" ht="15.75" x14ac:dyDescent="0.25">
      <c r="A26" s="272" t="s">
        <v>2428</v>
      </c>
      <c r="B26" s="272" t="s">
        <v>2429</v>
      </c>
      <c r="C26" s="273">
        <v>5</v>
      </c>
    </row>
    <row r="27" spans="1:3" ht="15.75" x14ac:dyDescent="0.25">
      <c r="A27" s="272" t="s">
        <v>2430</v>
      </c>
      <c r="B27" s="272" t="s">
        <v>2431</v>
      </c>
      <c r="C27" s="273">
        <v>5</v>
      </c>
    </row>
    <row r="28" spans="1:3" ht="15.75" x14ac:dyDescent="0.25">
      <c r="A28" s="272" t="s">
        <v>2432</v>
      </c>
      <c r="B28" s="272" t="s">
        <v>2433</v>
      </c>
      <c r="C28" s="273">
        <v>6</v>
      </c>
    </row>
    <row r="29" spans="1:3" ht="15.75" x14ac:dyDescent="0.25">
      <c r="A29" s="272" t="s">
        <v>2434</v>
      </c>
      <c r="B29" s="272" t="s">
        <v>2435</v>
      </c>
      <c r="C29" s="273">
        <v>6</v>
      </c>
    </row>
    <row r="30" spans="1:3" ht="15.75" x14ac:dyDescent="0.25">
      <c r="A30" s="272" t="s">
        <v>2436</v>
      </c>
      <c r="B30" s="272" t="s">
        <v>2437</v>
      </c>
      <c r="C30" s="273">
        <v>4</v>
      </c>
    </row>
    <row r="31" spans="1:3" ht="15.75" x14ac:dyDescent="0.25">
      <c r="A31" s="272" t="s">
        <v>452</v>
      </c>
      <c r="B31" s="272" t="s">
        <v>2438</v>
      </c>
      <c r="C31" s="273">
        <v>7</v>
      </c>
    </row>
    <row r="32" spans="1:3" ht="15.75" x14ac:dyDescent="0.25">
      <c r="A32" s="272" t="s">
        <v>2439</v>
      </c>
      <c r="B32" s="272" t="s">
        <v>2440</v>
      </c>
      <c r="C32" s="273">
        <v>5</v>
      </c>
    </row>
    <row r="33" spans="1:3" ht="15.75" x14ac:dyDescent="0.25">
      <c r="A33" s="272" t="s">
        <v>2441</v>
      </c>
      <c r="B33" s="272" t="s">
        <v>2442</v>
      </c>
      <c r="C33" s="273">
        <v>5</v>
      </c>
    </row>
    <row r="34" spans="1:3" ht="15.75" x14ac:dyDescent="0.25">
      <c r="A34" s="272" t="s">
        <v>2443</v>
      </c>
      <c r="B34" s="272" t="s">
        <v>2444</v>
      </c>
      <c r="C34" s="273">
        <v>8</v>
      </c>
    </row>
    <row r="35" spans="1:3" ht="15.75" x14ac:dyDescent="0.25">
      <c r="A35" s="272" t="s">
        <v>2445</v>
      </c>
      <c r="B35" s="272" t="s">
        <v>2446</v>
      </c>
      <c r="C35" s="273">
        <v>1</v>
      </c>
    </row>
    <row r="36" spans="1:3" ht="15.75" x14ac:dyDescent="0.25">
      <c r="A36" s="272" t="s">
        <v>2447</v>
      </c>
      <c r="B36" s="272" t="s">
        <v>2448</v>
      </c>
      <c r="C36" s="273">
        <v>5</v>
      </c>
    </row>
    <row r="37" spans="1:3" ht="15.75" x14ac:dyDescent="0.25">
      <c r="A37" s="272" t="s">
        <v>2449</v>
      </c>
      <c r="B37" s="272" t="s">
        <v>2450</v>
      </c>
      <c r="C37" s="273">
        <v>8</v>
      </c>
    </row>
    <row r="38" spans="1:3" ht="15.75" x14ac:dyDescent="0.25">
      <c r="A38" s="272" t="s">
        <v>2451</v>
      </c>
      <c r="B38" s="272" t="s">
        <v>2452</v>
      </c>
      <c r="C38" s="273">
        <v>5</v>
      </c>
    </row>
    <row r="39" spans="1:3" ht="15.75" x14ac:dyDescent="0.25">
      <c r="A39" s="272" t="s">
        <v>2453</v>
      </c>
      <c r="B39" s="272" t="s">
        <v>2454</v>
      </c>
      <c r="C39" s="273">
        <v>5</v>
      </c>
    </row>
    <row r="40" spans="1:3" ht="15.75" x14ac:dyDescent="0.25">
      <c r="A40" s="272" t="s">
        <v>542</v>
      </c>
      <c r="B40" s="272" t="s">
        <v>2455</v>
      </c>
      <c r="C40" s="273">
        <v>2</v>
      </c>
    </row>
    <row r="41" spans="1:3" ht="15.75" x14ac:dyDescent="0.25">
      <c r="A41" s="272" t="s">
        <v>2456</v>
      </c>
      <c r="B41" s="272" t="s">
        <v>2457</v>
      </c>
      <c r="C41" s="273">
        <v>4</v>
      </c>
    </row>
    <row r="42" spans="1:3" ht="15.75" x14ac:dyDescent="0.25">
      <c r="A42" s="272" t="s">
        <v>2458</v>
      </c>
      <c r="B42" s="272" t="s">
        <v>2459</v>
      </c>
      <c r="C42" s="273">
        <v>5</v>
      </c>
    </row>
    <row r="43" spans="1:3" ht="15.75" x14ac:dyDescent="0.25">
      <c r="A43" s="272" t="s">
        <v>2460</v>
      </c>
      <c r="B43" s="272" t="s">
        <v>2461</v>
      </c>
      <c r="C43" s="273">
        <v>5</v>
      </c>
    </row>
    <row r="44" spans="1:3" ht="15.75" x14ac:dyDescent="0.25">
      <c r="A44" s="272" t="s">
        <v>2462</v>
      </c>
      <c r="B44" s="272" t="s">
        <v>2463</v>
      </c>
      <c r="C44" s="273">
        <v>6</v>
      </c>
    </row>
    <row r="45" spans="1:3" ht="15.75" x14ac:dyDescent="0.25">
      <c r="A45" s="272" t="s">
        <v>2464</v>
      </c>
      <c r="B45" s="272" t="s">
        <v>2465</v>
      </c>
      <c r="C45" s="273">
        <v>5</v>
      </c>
    </row>
    <row r="46" spans="1:3" ht="15.75" x14ac:dyDescent="0.25">
      <c r="A46" s="272" t="s">
        <v>2466</v>
      </c>
      <c r="B46" s="272" t="s">
        <v>2467</v>
      </c>
      <c r="C46" s="273">
        <v>4</v>
      </c>
    </row>
    <row r="47" spans="1:3" ht="15.75" x14ac:dyDescent="0.25">
      <c r="A47" s="272" t="s">
        <v>2468</v>
      </c>
      <c r="B47" s="272" t="s">
        <v>2469</v>
      </c>
      <c r="C47" s="273">
        <v>5</v>
      </c>
    </row>
    <row r="48" spans="1:3" ht="15.75" x14ac:dyDescent="0.25">
      <c r="A48" s="272" t="s">
        <v>2470</v>
      </c>
      <c r="B48" s="272" t="s">
        <v>2471</v>
      </c>
      <c r="C48" s="273">
        <v>6</v>
      </c>
    </row>
    <row r="49" spans="1:3" ht="15.75" x14ac:dyDescent="0.25">
      <c r="A49" s="272" t="s">
        <v>2472</v>
      </c>
      <c r="B49" s="272" t="s">
        <v>2473</v>
      </c>
      <c r="C49" s="273">
        <v>7</v>
      </c>
    </row>
    <row r="50" spans="1:3" ht="15.75" x14ac:dyDescent="0.25">
      <c r="A50" s="272" t="s">
        <v>2474</v>
      </c>
      <c r="B50" s="272" t="s">
        <v>2475</v>
      </c>
      <c r="C50" s="273">
        <v>3</v>
      </c>
    </row>
    <row r="51" spans="1:3" ht="15.75" x14ac:dyDescent="0.25">
      <c r="A51" s="272" t="s">
        <v>2476</v>
      </c>
      <c r="B51" s="272" t="s">
        <v>2477</v>
      </c>
      <c r="C51" s="273">
        <v>6</v>
      </c>
    </row>
    <row r="52" spans="1:3" ht="15.75" x14ac:dyDescent="0.25">
      <c r="A52" s="272" t="s">
        <v>2478</v>
      </c>
      <c r="B52" s="272" t="s">
        <v>2479</v>
      </c>
      <c r="C52" s="273">
        <v>4</v>
      </c>
    </row>
    <row r="53" spans="1:3" ht="15.75" x14ac:dyDescent="0.25">
      <c r="A53" s="272" t="s">
        <v>2480</v>
      </c>
      <c r="B53" s="272" t="s">
        <v>2481</v>
      </c>
      <c r="C53" s="273">
        <v>5</v>
      </c>
    </row>
    <row r="54" spans="1:3" ht="15.75" x14ac:dyDescent="0.25">
      <c r="A54" s="272" t="s">
        <v>2482</v>
      </c>
      <c r="B54" s="272" t="s">
        <v>2483</v>
      </c>
      <c r="C54" s="273">
        <v>2</v>
      </c>
    </row>
    <row r="55" spans="1:3" ht="15.75" x14ac:dyDescent="0.25">
      <c r="A55" s="272" t="s">
        <v>2484</v>
      </c>
      <c r="B55" s="272" t="s">
        <v>2485</v>
      </c>
      <c r="C55" s="273">
        <v>2</v>
      </c>
    </row>
    <row r="56" spans="1:3" ht="15.75" x14ac:dyDescent="0.25">
      <c r="A56" s="272" t="s">
        <v>2486</v>
      </c>
      <c r="B56" s="272" t="s">
        <v>2487</v>
      </c>
      <c r="C56" s="273">
        <v>5</v>
      </c>
    </row>
    <row r="57" spans="1:3" ht="15.75" x14ac:dyDescent="0.25">
      <c r="A57" s="272" t="s">
        <v>2488</v>
      </c>
      <c r="B57" s="272" t="s">
        <v>2489</v>
      </c>
      <c r="C57" s="273">
        <v>5</v>
      </c>
    </row>
    <row r="58" spans="1:3" ht="31.5" x14ac:dyDescent="0.25">
      <c r="A58" s="272" t="s">
        <v>2490</v>
      </c>
      <c r="B58" s="272" t="s">
        <v>2491</v>
      </c>
      <c r="C58" s="273">
        <v>5</v>
      </c>
    </row>
    <row r="59" spans="1:3" ht="15.75" x14ac:dyDescent="0.25">
      <c r="A59" s="272" t="s">
        <v>2492</v>
      </c>
      <c r="B59" s="272" t="s">
        <v>2493</v>
      </c>
      <c r="C59" s="273">
        <v>5</v>
      </c>
    </row>
    <row r="60" spans="1:3" ht="15.75" x14ac:dyDescent="0.25">
      <c r="A60" s="272" t="s">
        <v>2494</v>
      </c>
      <c r="B60" s="272" t="s">
        <v>2495</v>
      </c>
      <c r="C60" s="273">
        <v>3</v>
      </c>
    </row>
    <row r="61" spans="1:3" ht="15.75" x14ac:dyDescent="0.25">
      <c r="A61" s="272" t="s">
        <v>2496</v>
      </c>
      <c r="B61" s="272" t="s">
        <v>2497</v>
      </c>
      <c r="C61" s="273">
        <v>6</v>
      </c>
    </row>
    <row r="62" spans="1:3" ht="15.75" x14ac:dyDescent="0.25">
      <c r="A62" s="272" t="s">
        <v>2498</v>
      </c>
      <c r="B62" s="272" t="s">
        <v>2499</v>
      </c>
      <c r="C62" s="273">
        <v>3</v>
      </c>
    </row>
    <row r="63" spans="1:3" ht="15.75" x14ac:dyDescent="0.25">
      <c r="A63" s="272" t="s">
        <v>2500</v>
      </c>
      <c r="B63" s="272" t="s">
        <v>2501</v>
      </c>
      <c r="C63" s="273">
        <v>4</v>
      </c>
    </row>
    <row r="64" spans="1:3" ht="31.5" x14ac:dyDescent="0.25">
      <c r="A64" s="272" t="s">
        <v>2502</v>
      </c>
      <c r="B64" s="272" t="s">
        <v>2503</v>
      </c>
      <c r="C64" s="273">
        <v>3</v>
      </c>
    </row>
    <row r="65" spans="1:3" ht="15.75" x14ac:dyDescent="0.25">
      <c r="A65" s="272" t="s">
        <v>2504</v>
      </c>
      <c r="B65" s="272" t="s">
        <v>2505</v>
      </c>
      <c r="C65" s="273">
        <v>3</v>
      </c>
    </row>
    <row r="66" spans="1:3" ht="31.5" x14ac:dyDescent="0.25">
      <c r="A66" s="272" t="s">
        <v>2506</v>
      </c>
      <c r="B66" s="272" t="s">
        <v>2507</v>
      </c>
      <c r="C66" s="273">
        <v>6</v>
      </c>
    </row>
    <row r="67" spans="1:3" ht="15.75" x14ac:dyDescent="0.25">
      <c r="A67" s="272" t="s">
        <v>2508</v>
      </c>
      <c r="B67" s="272" t="s">
        <v>2509</v>
      </c>
      <c r="C67" s="273">
        <v>6</v>
      </c>
    </row>
    <row r="68" spans="1:3" ht="15.75" x14ac:dyDescent="0.25">
      <c r="A68" s="272" t="s">
        <v>2510</v>
      </c>
      <c r="B68" s="272" t="s">
        <v>2511</v>
      </c>
      <c r="C68" s="273">
        <v>5</v>
      </c>
    </row>
    <row r="69" spans="1:3" ht="15.75" x14ac:dyDescent="0.25">
      <c r="A69" s="272" t="s">
        <v>2512</v>
      </c>
      <c r="B69" s="272" t="s">
        <v>2513</v>
      </c>
      <c r="C69" s="273">
        <v>3</v>
      </c>
    </row>
    <row r="70" spans="1:3" ht="31.5" x14ac:dyDescent="0.25">
      <c r="A70" s="272" t="s">
        <v>2514</v>
      </c>
      <c r="B70" s="272" t="s">
        <v>2405</v>
      </c>
      <c r="C70" s="273">
        <v>2</v>
      </c>
    </row>
    <row r="71" spans="1:3" ht="15.75" x14ac:dyDescent="0.25">
      <c r="A71" s="272" t="s">
        <v>2515</v>
      </c>
      <c r="B71" s="272" t="s">
        <v>2516</v>
      </c>
      <c r="C71" s="273">
        <v>3</v>
      </c>
    </row>
    <row r="72" spans="1:3" ht="15.75" x14ac:dyDescent="0.25">
      <c r="A72" s="272" t="s">
        <v>2517</v>
      </c>
      <c r="B72" s="272" t="s">
        <v>2518</v>
      </c>
      <c r="C72" s="273">
        <v>3</v>
      </c>
    </row>
    <row r="73" spans="1:3" ht="15.75" x14ac:dyDescent="0.25">
      <c r="A73" s="272" t="s">
        <v>2519</v>
      </c>
      <c r="B73" s="272" t="s">
        <v>2520</v>
      </c>
      <c r="C73" s="273">
        <v>3</v>
      </c>
    </row>
    <row r="74" spans="1:3" ht="15.75" x14ac:dyDescent="0.25">
      <c r="A74" s="272" t="s">
        <v>2521</v>
      </c>
      <c r="B74" s="272" t="s">
        <v>2522</v>
      </c>
      <c r="C74" s="273">
        <v>5</v>
      </c>
    </row>
    <row r="75" spans="1:3" ht="15.75" x14ac:dyDescent="0.25">
      <c r="A75" s="272" t="s">
        <v>2523</v>
      </c>
      <c r="B75" s="272" t="s">
        <v>2524</v>
      </c>
      <c r="C75" s="273">
        <v>3</v>
      </c>
    </row>
    <row r="76" spans="1:3" ht="15.75" x14ac:dyDescent="0.25">
      <c r="A76" s="272" t="s">
        <v>2525</v>
      </c>
      <c r="B76" s="272" t="s">
        <v>2526</v>
      </c>
      <c r="C76" s="273">
        <v>6</v>
      </c>
    </row>
    <row r="77" spans="1:3" ht="15.75" x14ac:dyDescent="0.25">
      <c r="A77" s="272" t="s">
        <v>2527</v>
      </c>
      <c r="B77" s="272" t="s">
        <v>2528</v>
      </c>
      <c r="C77" s="273">
        <v>5</v>
      </c>
    </row>
    <row r="78" spans="1:3" ht="15.75" x14ac:dyDescent="0.25">
      <c r="A78" s="272" t="s">
        <v>2529</v>
      </c>
      <c r="B78" s="272" t="s">
        <v>2530</v>
      </c>
      <c r="C78" s="273">
        <v>4</v>
      </c>
    </row>
    <row r="79" spans="1:3" ht="15.75" x14ac:dyDescent="0.25">
      <c r="A79" s="272" t="s">
        <v>2531</v>
      </c>
      <c r="B79" s="272" t="s">
        <v>2532</v>
      </c>
      <c r="C79" s="273">
        <v>7</v>
      </c>
    </row>
    <row r="80" spans="1:3" ht="15.75" x14ac:dyDescent="0.25">
      <c r="A80" s="272" t="s">
        <v>2533</v>
      </c>
      <c r="B80" s="272" t="s">
        <v>2534</v>
      </c>
      <c r="C80" s="273">
        <v>6</v>
      </c>
    </row>
    <row r="81" spans="1:3" ht="15.75" x14ac:dyDescent="0.25">
      <c r="A81" s="272" t="s">
        <v>160</v>
      </c>
      <c r="B81" s="272" t="s">
        <v>2535</v>
      </c>
      <c r="C81" s="273">
        <v>5</v>
      </c>
    </row>
    <row r="82" spans="1:3" ht="15.75" x14ac:dyDescent="0.25">
      <c r="A82" s="272" t="s">
        <v>2536</v>
      </c>
      <c r="B82" s="272" t="s">
        <v>2537</v>
      </c>
      <c r="C82" s="273">
        <v>3</v>
      </c>
    </row>
    <row r="83" spans="1:3" ht="15.75" x14ac:dyDescent="0.25">
      <c r="A83" s="272" t="s">
        <v>2538</v>
      </c>
      <c r="B83" s="272" t="s">
        <v>2539</v>
      </c>
      <c r="C83" s="273">
        <v>5</v>
      </c>
    </row>
    <row r="84" spans="1:3" ht="15.75" x14ac:dyDescent="0.25">
      <c r="A84" s="272" t="s">
        <v>2540</v>
      </c>
      <c r="B84" s="272" t="s">
        <v>2541</v>
      </c>
      <c r="C84" s="273">
        <v>4</v>
      </c>
    </row>
    <row r="85" spans="1:3" ht="15.75" x14ac:dyDescent="0.25">
      <c r="A85" s="272" t="s">
        <v>193</v>
      </c>
      <c r="B85" s="272" t="s">
        <v>2542</v>
      </c>
      <c r="C85" s="273">
        <v>2</v>
      </c>
    </row>
    <row r="86" spans="1:3" ht="15.75" x14ac:dyDescent="0.25">
      <c r="A86" s="272" t="s">
        <v>1169</v>
      </c>
      <c r="B86" s="272" t="s">
        <v>2543</v>
      </c>
      <c r="C86" s="273">
        <v>4</v>
      </c>
    </row>
    <row r="87" spans="1:3" ht="15.75" x14ac:dyDescent="0.25">
      <c r="A87" s="272" t="s">
        <v>1157</v>
      </c>
      <c r="B87" s="272" t="s">
        <v>2544</v>
      </c>
      <c r="C87" s="273">
        <v>4</v>
      </c>
    </row>
    <row r="88" spans="1:3" ht="15.75" x14ac:dyDescent="0.25">
      <c r="A88" s="272" t="s">
        <v>177</v>
      </c>
      <c r="B88" s="272" t="s">
        <v>2545</v>
      </c>
      <c r="C88" s="273">
        <v>4</v>
      </c>
    </row>
    <row r="89" spans="1:3" ht="31.5" x14ac:dyDescent="0.25">
      <c r="A89" s="272" t="s">
        <v>2546</v>
      </c>
      <c r="B89" s="272" t="s">
        <v>2405</v>
      </c>
      <c r="C89" s="273">
        <v>2</v>
      </c>
    </row>
    <row r="90" spans="1:3" ht="15.75" x14ac:dyDescent="0.25">
      <c r="A90" s="272" t="s">
        <v>830</v>
      </c>
      <c r="B90" s="272" t="s">
        <v>2547</v>
      </c>
      <c r="C90" s="273">
        <v>3</v>
      </c>
    </row>
    <row r="91" spans="1:3" ht="15.75" x14ac:dyDescent="0.25">
      <c r="A91" s="272" t="s">
        <v>2548</v>
      </c>
      <c r="B91" s="272" t="s">
        <v>2549</v>
      </c>
      <c r="C91" s="273">
        <v>6</v>
      </c>
    </row>
    <row r="92" spans="1:3" ht="15.75" x14ac:dyDescent="0.25">
      <c r="A92" s="272" t="s">
        <v>2550</v>
      </c>
      <c r="B92" s="272" t="s">
        <v>2551</v>
      </c>
      <c r="C92" s="273">
        <v>3</v>
      </c>
    </row>
    <row r="93" spans="1:3" ht="15.75" x14ac:dyDescent="0.25">
      <c r="A93" s="272" t="s">
        <v>1228</v>
      </c>
      <c r="B93" s="272" t="s">
        <v>2552</v>
      </c>
      <c r="C93" s="273">
        <v>6</v>
      </c>
    </row>
    <row r="94" spans="1:3" ht="15.75" x14ac:dyDescent="0.25">
      <c r="A94" s="272" t="s">
        <v>2553</v>
      </c>
      <c r="B94" s="272" t="s">
        <v>2554</v>
      </c>
      <c r="C94" s="273">
        <v>5</v>
      </c>
    </row>
    <row r="95" spans="1:3" ht="15.75" x14ac:dyDescent="0.25">
      <c r="A95" s="272" t="s">
        <v>2555</v>
      </c>
      <c r="B95" s="272" t="s">
        <v>2556</v>
      </c>
      <c r="C95" s="273">
        <v>5</v>
      </c>
    </row>
    <row r="96" spans="1:3" ht="15.75" x14ac:dyDescent="0.25">
      <c r="A96" s="272" t="s">
        <v>1200</v>
      </c>
      <c r="B96" s="272" t="s">
        <v>2557</v>
      </c>
      <c r="C96" s="273">
        <v>5</v>
      </c>
    </row>
    <row r="97" spans="1:3" ht="15.75" x14ac:dyDescent="0.25">
      <c r="A97" s="272" t="s">
        <v>2558</v>
      </c>
      <c r="B97" s="272" t="s">
        <v>2559</v>
      </c>
      <c r="C97" s="273">
        <v>3</v>
      </c>
    </row>
    <row r="98" spans="1:3" ht="15.75" x14ac:dyDescent="0.25">
      <c r="A98" s="272" t="s">
        <v>2560</v>
      </c>
      <c r="B98" s="272" t="s">
        <v>2561</v>
      </c>
      <c r="C98" s="273">
        <v>5</v>
      </c>
    </row>
    <row r="99" spans="1:3" ht="15.75" x14ac:dyDescent="0.25">
      <c r="A99" s="272" t="s">
        <v>2562</v>
      </c>
      <c r="B99" s="272" t="s">
        <v>2563</v>
      </c>
      <c r="C99" s="273">
        <v>2</v>
      </c>
    </row>
    <row r="100" spans="1:3" ht="15.75" x14ac:dyDescent="0.25">
      <c r="A100" s="272" t="s">
        <v>2564</v>
      </c>
      <c r="B100" s="272" t="s">
        <v>2565</v>
      </c>
      <c r="C100" s="273">
        <v>5</v>
      </c>
    </row>
    <row r="101" spans="1:3" ht="15.75" x14ac:dyDescent="0.25">
      <c r="A101" s="272" t="s">
        <v>2566</v>
      </c>
      <c r="B101" s="272" t="s">
        <v>2567</v>
      </c>
      <c r="C101" s="273">
        <v>4</v>
      </c>
    </row>
    <row r="102" spans="1:3" ht="15.75" x14ac:dyDescent="0.25">
      <c r="A102" s="272" t="s">
        <v>2568</v>
      </c>
      <c r="B102" s="272" t="s">
        <v>2569</v>
      </c>
      <c r="C102" s="273">
        <v>2</v>
      </c>
    </row>
    <row r="103" spans="1:3" ht="15.75" x14ac:dyDescent="0.25">
      <c r="A103" s="272" t="s">
        <v>2570</v>
      </c>
      <c r="B103" s="272" t="s">
        <v>2571</v>
      </c>
      <c r="C103" s="273">
        <v>2</v>
      </c>
    </row>
    <row r="104" spans="1:3" ht="15.75" x14ac:dyDescent="0.25">
      <c r="A104" s="272" t="s">
        <v>2572</v>
      </c>
      <c r="B104" s="272" t="s">
        <v>2573</v>
      </c>
      <c r="C104" s="273">
        <v>4</v>
      </c>
    </row>
    <row r="105" spans="1:3" ht="31.5" x14ac:dyDescent="0.25">
      <c r="A105" s="272" t="s">
        <v>2574</v>
      </c>
      <c r="B105" s="272" t="s">
        <v>2575</v>
      </c>
      <c r="C105" s="273">
        <v>5</v>
      </c>
    </row>
    <row r="106" spans="1:3" ht="15.75" x14ac:dyDescent="0.25">
      <c r="A106" s="272" t="s">
        <v>2576</v>
      </c>
      <c r="B106" s="272" t="s">
        <v>2577</v>
      </c>
      <c r="C106" s="273">
        <v>4</v>
      </c>
    </row>
    <row r="107" spans="1:3" ht="15.75" x14ac:dyDescent="0.25">
      <c r="A107" s="272" t="s">
        <v>2578</v>
      </c>
      <c r="B107" s="272" t="s">
        <v>2579</v>
      </c>
      <c r="C107" s="273">
        <v>4</v>
      </c>
    </row>
    <row r="108" spans="1:3" ht="31.5" x14ac:dyDescent="0.25">
      <c r="A108" s="272" t="s">
        <v>2580</v>
      </c>
      <c r="B108" s="272" t="s">
        <v>2405</v>
      </c>
      <c r="C108" s="273">
        <v>2</v>
      </c>
    </row>
    <row r="109" spans="1:3" ht="15.75" x14ac:dyDescent="0.25">
      <c r="A109" s="272" t="s">
        <v>2581</v>
      </c>
      <c r="B109" s="272" t="s">
        <v>2582</v>
      </c>
      <c r="C109" s="273">
        <v>4</v>
      </c>
    </row>
    <row r="110" spans="1:3" ht="15.75" x14ac:dyDescent="0.25">
      <c r="A110" s="272" t="s">
        <v>2583</v>
      </c>
      <c r="B110" s="272" t="s">
        <v>2584</v>
      </c>
      <c r="C110" s="273">
        <v>5</v>
      </c>
    </row>
    <row r="111" spans="1:3" ht="15.75" x14ac:dyDescent="0.25">
      <c r="A111" s="272" t="s">
        <v>2585</v>
      </c>
      <c r="B111" s="272" t="s">
        <v>2586</v>
      </c>
      <c r="C111" s="273">
        <v>2</v>
      </c>
    </row>
    <row r="112" spans="1:3" ht="15.75" x14ac:dyDescent="0.25">
      <c r="A112" s="272" t="s">
        <v>2587</v>
      </c>
      <c r="B112" s="272" t="s">
        <v>2588</v>
      </c>
      <c r="C112" s="273">
        <v>5</v>
      </c>
    </row>
    <row r="113" spans="1:3" ht="15.75" x14ac:dyDescent="0.25">
      <c r="A113" s="272" t="s">
        <v>2589</v>
      </c>
      <c r="B113" s="272" t="s">
        <v>2590</v>
      </c>
      <c r="C113" s="273">
        <v>6</v>
      </c>
    </row>
    <row r="114" spans="1:3" ht="15.75" x14ac:dyDescent="0.25">
      <c r="A114" s="272" t="s">
        <v>2591</v>
      </c>
      <c r="B114" s="272" t="s">
        <v>2592</v>
      </c>
      <c r="C114" s="273">
        <v>4</v>
      </c>
    </row>
    <row r="115" spans="1:3" ht="15.75" x14ac:dyDescent="0.25">
      <c r="A115" s="272" t="s">
        <v>2593</v>
      </c>
      <c r="B115" s="272" t="s">
        <v>2594</v>
      </c>
      <c r="C115" s="273">
        <v>5</v>
      </c>
    </row>
    <row r="116" spans="1:3" ht="15.75" x14ac:dyDescent="0.25">
      <c r="A116" s="272" t="s">
        <v>2595</v>
      </c>
      <c r="B116" s="272" t="s">
        <v>2596</v>
      </c>
      <c r="C116" s="273">
        <v>4</v>
      </c>
    </row>
    <row r="117" spans="1:3" ht="15.75" x14ac:dyDescent="0.25">
      <c r="A117" s="272" t="s">
        <v>2597</v>
      </c>
      <c r="B117" s="272" t="s">
        <v>2598</v>
      </c>
      <c r="C117" s="273">
        <v>2</v>
      </c>
    </row>
    <row r="118" spans="1:3" ht="15.75" x14ac:dyDescent="0.25">
      <c r="A118" s="272" t="s">
        <v>2599</v>
      </c>
      <c r="B118" s="272" t="s">
        <v>2600</v>
      </c>
      <c r="C118" s="273">
        <v>2</v>
      </c>
    </row>
    <row r="119" spans="1:3" ht="15.75" x14ac:dyDescent="0.25">
      <c r="A119" s="272" t="s">
        <v>2601</v>
      </c>
      <c r="B119" s="272" t="s">
        <v>2602</v>
      </c>
      <c r="C119" s="273">
        <v>3</v>
      </c>
    </row>
    <row r="120" spans="1:3" ht="15.75" x14ac:dyDescent="0.25">
      <c r="A120" s="272" t="s">
        <v>2603</v>
      </c>
      <c r="B120" s="272" t="s">
        <v>2604</v>
      </c>
      <c r="C120" s="273">
        <v>3</v>
      </c>
    </row>
    <row r="121" spans="1:3" ht="15.75" x14ac:dyDescent="0.25">
      <c r="A121" s="272" t="s">
        <v>2605</v>
      </c>
      <c r="B121" s="272" t="s">
        <v>2606</v>
      </c>
      <c r="C121" s="273">
        <v>5</v>
      </c>
    </row>
    <row r="122" spans="1:3" ht="15.75" x14ac:dyDescent="0.25">
      <c r="A122" s="272" t="s">
        <v>2607</v>
      </c>
      <c r="B122" s="272" t="s">
        <v>2608</v>
      </c>
      <c r="C122" s="273">
        <v>4</v>
      </c>
    </row>
    <row r="123" spans="1:3" ht="15.75" x14ac:dyDescent="0.25">
      <c r="A123" s="272" t="s">
        <v>2609</v>
      </c>
      <c r="B123" s="272" t="s">
        <v>2610</v>
      </c>
      <c r="C123" s="273">
        <v>3</v>
      </c>
    </row>
    <row r="124" spans="1:3" ht="31.5" x14ac:dyDescent="0.25">
      <c r="A124" s="272" t="s">
        <v>185</v>
      </c>
      <c r="B124" s="272" t="s">
        <v>2611</v>
      </c>
      <c r="C124" s="273">
        <v>5</v>
      </c>
    </row>
    <row r="125" spans="1:3" ht="31.5" x14ac:dyDescent="0.25">
      <c r="A125" s="272" t="s">
        <v>2612</v>
      </c>
      <c r="B125" s="272" t="s">
        <v>2405</v>
      </c>
      <c r="C125" s="273">
        <v>2</v>
      </c>
    </row>
    <row r="126" spans="1:3" ht="31.5" x14ac:dyDescent="0.25">
      <c r="A126" s="272" t="s">
        <v>2613</v>
      </c>
      <c r="B126" s="272" t="s">
        <v>2614</v>
      </c>
      <c r="C126" s="273">
        <v>4</v>
      </c>
    </row>
    <row r="127" spans="1:3" ht="31.5" x14ac:dyDescent="0.25">
      <c r="A127" s="272" t="s">
        <v>2615</v>
      </c>
      <c r="B127" s="272" t="s">
        <v>2616</v>
      </c>
      <c r="C127" s="273">
        <v>1</v>
      </c>
    </row>
    <row r="128" spans="1:3" ht="31.5" x14ac:dyDescent="0.25">
      <c r="A128" s="272" t="s">
        <v>2617</v>
      </c>
      <c r="B128" s="272" t="s">
        <v>2618</v>
      </c>
      <c r="C128" s="273">
        <v>6</v>
      </c>
    </row>
    <row r="129" spans="1:3" ht="31.5" x14ac:dyDescent="0.25">
      <c r="A129" s="272" t="s">
        <v>2619</v>
      </c>
      <c r="B129" s="272" t="s">
        <v>2620</v>
      </c>
      <c r="C129" s="273">
        <v>5</v>
      </c>
    </row>
    <row r="130" spans="1:3" ht="31.5" x14ac:dyDescent="0.25">
      <c r="A130" s="272" t="s">
        <v>2621</v>
      </c>
      <c r="B130" s="272" t="s">
        <v>2622</v>
      </c>
      <c r="C130" s="273">
        <v>3</v>
      </c>
    </row>
    <row r="131" spans="1:3" ht="31.5" x14ac:dyDescent="0.25">
      <c r="A131" s="272" t="s">
        <v>2623</v>
      </c>
      <c r="B131" s="272" t="s">
        <v>2624</v>
      </c>
      <c r="C131" s="273">
        <v>3</v>
      </c>
    </row>
    <row r="132" spans="1:3" ht="31.5" x14ac:dyDescent="0.25">
      <c r="A132" s="272" t="s">
        <v>2625</v>
      </c>
      <c r="B132" s="272" t="s">
        <v>2626</v>
      </c>
      <c r="C132" s="273">
        <v>4</v>
      </c>
    </row>
    <row r="133" spans="1:3" ht="31.5" x14ac:dyDescent="0.25">
      <c r="A133" s="272" t="s">
        <v>2627</v>
      </c>
      <c r="B133" s="272" t="s">
        <v>2628</v>
      </c>
      <c r="C133" s="273">
        <v>4</v>
      </c>
    </row>
    <row r="134" spans="1:3" ht="31.5" x14ac:dyDescent="0.25">
      <c r="A134" s="272" t="s">
        <v>2629</v>
      </c>
      <c r="B134" s="272" t="s">
        <v>2630</v>
      </c>
      <c r="C134" s="273">
        <v>6</v>
      </c>
    </row>
    <row r="135" spans="1:3" ht="15.75" x14ac:dyDescent="0.25">
      <c r="A135" s="272" t="s">
        <v>2631</v>
      </c>
      <c r="B135" s="272" t="s">
        <v>2632</v>
      </c>
      <c r="C135" s="273">
        <v>3</v>
      </c>
    </row>
    <row r="136" spans="1:3" ht="31.5" x14ac:dyDescent="0.25">
      <c r="A136" s="272" t="s">
        <v>2633</v>
      </c>
      <c r="B136" s="272" t="s">
        <v>2634</v>
      </c>
      <c r="C136" s="273">
        <v>5</v>
      </c>
    </row>
    <row r="137" spans="1:3" ht="31.5" x14ac:dyDescent="0.25">
      <c r="A137" s="272" t="s">
        <v>2635</v>
      </c>
      <c r="B137" s="272" t="s">
        <v>2636</v>
      </c>
      <c r="C137" s="273">
        <v>6</v>
      </c>
    </row>
    <row r="138" spans="1:3" ht="31.5" x14ac:dyDescent="0.25">
      <c r="A138" s="272" t="s">
        <v>2637</v>
      </c>
      <c r="B138" s="272" t="s">
        <v>2638</v>
      </c>
      <c r="C138" s="273">
        <v>4</v>
      </c>
    </row>
    <row r="139" spans="1:3" ht="31.5" x14ac:dyDescent="0.25">
      <c r="A139" s="272" t="s">
        <v>2639</v>
      </c>
      <c r="B139" s="272" t="s">
        <v>2640</v>
      </c>
      <c r="C139" s="273">
        <v>5</v>
      </c>
    </row>
    <row r="140" spans="1:3" ht="31.5" x14ac:dyDescent="0.25">
      <c r="A140" s="272" t="s">
        <v>2641</v>
      </c>
      <c r="B140" s="272" t="s">
        <v>2642</v>
      </c>
      <c r="C140" s="273">
        <v>4</v>
      </c>
    </row>
    <row r="141" spans="1:3" ht="31.5" x14ac:dyDescent="0.25">
      <c r="A141" s="272" t="s">
        <v>2643</v>
      </c>
      <c r="B141" s="272" t="s">
        <v>2644</v>
      </c>
      <c r="C141" s="273">
        <v>4</v>
      </c>
    </row>
    <row r="142" spans="1:3" ht="31.5" x14ac:dyDescent="0.25">
      <c r="A142" s="272" t="s">
        <v>2645</v>
      </c>
      <c r="B142" s="272" t="s">
        <v>2646</v>
      </c>
      <c r="C142" s="273">
        <v>4</v>
      </c>
    </row>
    <row r="143" spans="1:3" ht="31.5" x14ac:dyDescent="0.25">
      <c r="A143" s="272" t="s">
        <v>2647</v>
      </c>
      <c r="B143" s="272" t="s">
        <v>2648</v>
      </c>
      <c r="C143" s="273">
        <v>5</v>
      </c>
    </row>
    <row r="144" spans="1:3" ht="31.5" x14ac:dyDescent="0.25">
      <c r="A144" s="272" t="s">
        <v>2649</v>
      </c>
      <c r="B144" s="272" t="s">
        <v>2650</v>
      </c>
      <c r="C144" s="273">
        <v>6</v>
      </c>
    </row>
    <row r="145" spans="1:3" ht="31.5" x14ac:dyDescent="0.25">
      <c r="A145" s="272" t="s">
        <v>2651</v>
      </c>
      <c r="B145" s="272" t="s">
        <v>2652</v>
      </c>
      <c r="C145" s="273">
        <v>5</v>
      </c>
    </row>
    <row r="146" spans="1:3" ht="15.75" x14ac:dyDescent="0.25">
      <c r="A146" s="272" t="s">
        <v>2653</v>
      </c>
      <c r="B146" s="272" t="s">
        <v>2654</v>
      </c>
      <c r="C146" s="273">
        <v>7</v>
      </c>
    </row>
    <row r="147" spans="1:3" ht="31.5" x14ac:dyDescent="0.25">
      <c r="A147" s="272" t="s">
        <v>2655</v>
      </c>
      <c r="B147" s="272" t="s">
        <v>2656</v>
      </c>
      <c r="C147" s="273">
        <v>6</v>
      </c>
    </row>
    <row r="148" spans="1:3" ht="31.5" x14ac:dyDescent="0.25">
      <c r="A148" s="272" t="s">
        <v>2657</v>
      </c>
      <c r="B148" s="272" t="s">
        <v>2658</v>
      </c>
      <c r="C148" s="273">
        <v>1</v>
      </c>
    </row>
    <row r="149" spans="1:3" ht="31.5" x14ac:dyDescent="0.25">
      <c r="A149" s="272" t="s">
        <v>2659</v>
      </c>
      <c r="B149" s="272" t="s">
        <v>2660</v>
      </c>
      <c r="C149" s="273">
        <v>6</v>
      </c>
    </row>
    <row r="150" spans="1:3" ht="31.5" x14ac:dyDescent="0.25">
      <c r="A150" s="272" t="s">
        <v>2661</v>
      </c>
      <c r="B150" s="272" t="s">
        <v>2662</v>
      </c>
      <c r="C150" s="273">
        <v>6</v>
      </c>
    </row>
    <row r="151" spans="1:3" ht="31.5" x14ac:dyDescent="0.25">
      <c r="A151" s="272" t="s">
        <v>2663</v>
      </c>
      <c r="B151" s="272" t="s">
        <v>2664</v>
      </c>
      <c r="C151" s="273">
        <v>6</v>
      </c>
    </row>
    <row r="152" spans="1:3" ht="31.5" x14ac:dyDescent="0.25">
      <c r="A152" s="272" t="s">
        <v>2665</v>
      </c>
      <c r="B152" s="272" t="s">
        <v>2666</v>
      </c>
      <c r="C152" s="273">
        <v>4</v>
      </c>
    </row>
    <row r="153" spans="1:3" ht="31.5" x14ac:dyDescent="0.25">
      <c r="A153" s="272" t="s">
        <v>2667</v>
      </c>
      <c r="B153" s="272" t="s">
        <v>2668</v>
      </c>
      <c r="C153" s="273">
        <v>6</v>
      </c>
    </row>
    <row r="154" spans="1:3" ht="31.5" x14ac:dyDescent="0.25">
      <c r="A154" s="272" t="s">
        <v>2669</v>
      </c>
      <c r="B154" s="272" t="s">
        <v>2670</v>
      </c>
      <c r="C154" s="273">
        <v>3</v>
      </c>
    </row>
    <row r="155" spans="1:3" ht="31.5" x14ac:dyDescent="0.25">
      <c r="A155" s="272" t="s">
        <v>2671</v>
      </c>
      <c r="B155" s="272" t="s">
        <v>2672</v>
      </c>
      <c r="C155" s="273">
        <v>4</v>
      </c>
    </row>
    <row r="156" spans="1:3" ht="31.5" x14ac:dyDescent="0.25">
      <c r="A156" s="272" t="s">
        <v>2673</v>
      </c>
      <c r="B156" s="272" t="s">
        <v>2674</v>
      </c>
      <c r="C156" s="273">
        <v>5</v>
      </c>
    </row>
    <row r="157" spans="1:3" ht="31.5" x14ac:dyDescent="0.25">
      <c r="A157" s="272" t="s">
        <v>2675</v>
      </c>
      <c r="B157" s="272" t="s">
        <v>2676</v>
      </c>
      <c r="C157" s="273">
        <v>3</v>
      </c>
    </row>
    <row r="158" spans="1:3" ht="31.5" x14ac:dyDescent="0.25">
      <c r="A158" s="272" t="s">
        <v>2677</v>
      </c>
      <c r="B158" s="272" t="s">
        <v>2678</v>
      </c>
      <c r="C158" s="273">
        <v>5</v>
      </c>
    </row>
    <row r="159" spans="1:3" ht="31.5" x14ac:dyDescent="0.25">
      <c r="A159" s="272" t="s">
        <v>2679</v>
      </c>
      <c r="B159" s="272" t="s">
        <v>2680</v>
      </c>
      <c r="C159" s="273">
        <v>5</v>
      </c>
    </row>
    <row r="160" spans="1:3" ht="31.5" x14ac:dyDescent="0.25">
      <c r="A160" s="272" t="s">
        <v>2681</v>
      </c>
      <c r="B160" s="272" t="s">
        <v>2682</v>
      </c>
      <c r="C160" s="273">
        <v>5</v>
      </c>
    </row>
    <row r="161" spans="1:3" ht="31.5" x14ac:dyDescent="0.25">
      <c r="A161" s="272" t="s">
        <v>2683</v>
      </c>
      <c r="B161" s="272" t="s">
        <v>2684</v>
      </c>
      <c r="C161" s="273">
        <v>5</v>
      </c>
    </row>
    <row r="162" spans="1:3" ht="31.5" x14ac:dyDescent="0.25">
      <c r="A162" s="272" t="s">
        <v>2685</v>
      </c>
      <c r="B162" s="272" t="s">
        <v>2686</v>
      </c>
      <c r="C162" s="273">
        <v>5</v>
      </c>
    </row>
    <row r="163" spans="1:3" ht="31.5" x14ac:dyDescent="0.25">
      <c r="A163" s="272" t="s">
        <v>2687</v>
      </c>
      <c r="B163" s="272" t="s">
        <v>2688</v>
      </c>
      <c r="C163" s="273">
        <v>5</v>
      </c>
    </row>
    <row r="164" spans="1:3" ht="31.5" x14ac:dyDescent="0.25">
      <c r="A164" s="272" t="s">
        <v>2689</v>
      </c>
      <c r="B164" s="272" t="s">
        <v>2690</v>
      </c>
      <c r="C164" s="273">
        <v>6</v>
      </c>
    </row>
    <row r="165" spans="1:3" ht="31.5" x14ac:dyDescent="0.25">
      <c r="A165" s="272" t="s">
        <v>2691</v>
      </c>
      <c r="B165" s="272" t="s">
        <v>2692</v>
      </c>
      <c r="C165" s="273">
        <v>4</v>
      </c>
    </row>
    <row r="166" spans="1:3" ht="31.5" x14ac:dyDescent="0.25">
      <c r="A166" s="272" t="s">
        <v>2693</v>
      </c>
      <c r="B166" s="272" t="s">
        <v>2694</v>
      </c>
      <c r="C166" s="273">
        <v>3</v>
      </c>
    </row>
    <row r="167" spans="1:3" ht="15.75" x14ac:dyDescent="0.25">
      <c r="A167" s="272" t="s">
        <v>2695</v>
      </c>
      <c r="B167" s="272" t="s">
        <v>2696</v>
      </c>
      <c r="C167" s="273">
        <v>6</v>
      </c>
    </row>
    <row r="168" spans="1:3" ht="31.5" x14ac:dyDescent="0.25">
      <c r="A168" s="272" t="s">
        <v>2697</v>
      </c>
      <c r="B168" s="272" t="s">
        <v>2698</v>
      </c>
      <c r="C168" s="273">
        <v>5</v>
      </c>
    </row>
    <row r="169" spans="1:3" ht="15.75" x14ac:dyDescent="0.25">
      <c r="A169" s="272" t="s">
        <v>2699</v>
      </c>
      <c r="B169" s="272" t="s">
        <v>2700</v>
      </c>
      <c r="C169" s="273">
        <v>3</v>
      </c>
    </row>
    <row r="170" spans="1:3" ht="15.75" x14ac:dyDescent="0.25">
      <c r="A170" s="272" t="s">
        <v>2701</v>
      </c>
      <c r="B170" s="272" t="s">
        <v>2702</v>
      </c>
      <c r="C170" s="273">
        <v>5</v>
      </c>
    </row>
    <row r="171" spans="1:3" ht="15.75" x14ac:dyDescent="0.25">
      <c r="A171" s="272" t="s">
        <v>225</v>
      </c>
      <c r="B171" s="272" t="s">
        <v>2703</v>
      </c>
      <c r="C171" s="273">
        <v>5</v>
      </c>
    </row>
    <row r="172" spans="1:3" ht="15.75" x14ac:dyDescent="0.25">
      <c r="A172" s="272" t="s">
        <v>2704</v>
      </c>
      <c r="B172" s="272" t="s">
        <v>2705</v>
      </c>
      <c r="C172" s="273">
        <v>4</v>
      </c>
    </row>
    <row r="173" spans="1:3" ht="31.5" x14ac:dyDescent="0.25">
      <c r="A173" s="272" t="s">
        <v>2706</v>
      </c>
      <c r="B173" s="272" t="s">
        <v>2405</v>
      </c>
      <c r="C173" s="273">
        <v>2</v>
      </c>
    </row>
    <row r="174" spans="1:3" ht="15.75" x14ac:dyDescent="0.25">
      <c r="A174" s="272" t="s">
        <v>2707</v>
      </c>
      <c r="B174" s="272" t="s">
        <v>2708</v>
      </c>
      <c r="C174" s="273">
        <v>3</v>
      </c>
    </row>
    <row r="175" spans="1:3" ht="15.75" x14ac:dyDescent="0.25">
      <c r="A175" s="272" t="s">
        <v>2709</v>
      </c>
      <c r="B175" s="272" t="s">
        <v>2710</v>
      </c>
      <c r="C175" s="273">
        <v>3</v>
      </c>
    </row>
    <row r="176" spans="1:3" ht="15.75" x14ac:dyDescent="0.25">
      <c r="A176" s="272" t="s">
        <v>2711</v>
      </c>
      <c r="B176" s="272" t="s">
        <v>2712</v>
      </c>
      <c r="C176" s="273">
        <v>5</v>
      </c>
    </row>
    <row r="177" spans="1:3" ht="15.75" x14ac:dyDescent="0.25">
      <c r="A177" s="272" t="s">
        <v>2713</v>
      </c>
      <c r="B177" s="272" t="s">
        <v>2714</v>
      </c>
      <c r="C177" s="273">
        <v>5</v>
      </c>
    </row>
    <row r="178" spans="1:3" ht="15.75" x14ac:dyDescent="0.25">
      <c r="A178" s="272" t="s">
        <v>2715</v>
      </c>
      <c r="B178" s="272" t="s">
        <v>2716</v>
      </c>
      <c r="C178" s="273">
        <v>2</v>
      </c>
    </row>
    <row r="179" spans="1:3" ht="15.75" x14ac:dyDescent="0.25">
      <c r="A179" s="272" t="s">
        <v>2717</v>
      </c>
      <c r="B179" s="272" t="s">
        <v>2718</v>
      </c>
      <c r="C179" s="273">
        <v>3</v>
      </c>
    </row>
    <row r="180" spans="1:3" ht="15.75" x14ac:dyDescent="0.25">
      <c r="A180" s="272" t="s">
        <v>2719</v>
      </c>
      <c r="B180" s="272" t="s">
        <v>2720</v>
      </c>
      <c r="C180" s="273">
        <v>4</v>
      </c>
    </row>
    <row r="181" spans="1:3" ht="15.75" x14ac:dyDescent="0.25">
      <c r="A181" s="272" t="s">
        <v>2721</v>
      </c>
      <c r="B181" s="272" t="s">
        <v>2722</v>
      </c>
      <c r="C181" s="273">
        <v>2</v>
      </c>
    </row>
    <row r="182" spans="1:3" ht="15.75" x14ac:dyDescent="0.25">
      <c r="A182" s="272" t="s">
        <v>2723</v>
      </c>
      <c r="B182" s="272" t="s">
        <v>2724</v>
      </c>
      <c r="C182" s="273">
        <v>2</v>
      </c>
    </row>
    <row r="183" spans="1:3" ht="15.75" x14ac:dyDescent="0.25">
      <c r="A183" s="272" t="s">
        <v>2725</v>
      </c>
      <c r="B183" s="272" t="s">
        <v>2726</v>
      </c>
      <c r="C183" s="273">
        <v>5</v>
      </c>
    </row>
    <row r="184" spans="1:3" ht="31.5" x14ac:dyDescent="0.25">
      <c r="A184" s="272" t="s">
        <v>2727</v>
      </c>
      <c r="B184" s="272" t="s">
        <v>2405</v>
      </c>
      <c r="C184" s="273">
        <v>2</v>
      </c>
    </row>
    <row r="185" spans="1:3" ht="15.75" x14ac:dyDescent="0.25">
      <c r="A185" s="272" t="s">
        <v>2728</v>
      </c>
      <c r="B185" s="272" t="s">
        <v>2729</v>
      </c>
      <c r="C185" s="273">
        <v>3</v>
      </c>
    </row>
    <row r="186" spans="1:3" ht="31.5" x14ac:dyDescent="0.25">
      <c r="A186" s="272" t="s">
        <v>2730</v>
      </c>
      <c r="B186" s="272" t="s">
        <v>2731</v>
      </c>
      <c r="C186" s="273">
        <v>3</v>
      </c>
    </row>
    <row r="187" spans="1:3" ht="31.5" x14ac:dyDescent="0.25">
      <c r="A187" s="272" t="s">
        <v>2732</v>
      </c>
      <c r="B187" s="272" t="s">
        <v>2733</v>
      </c>
      <c r="C187" s="273">
        <v>3</v>
      </c>
    </row>
    <row r="188" spans="1:3" ht="15.75" x14ac:dyDescent="0.25">
      <c r="A188" s="272" t="s">
        <v>2734</v>
      </c>
      <c r="B188" s="272" t="s">
        <v>2735</v>
      </c>
      <c r="C188" s="273">
        <v>5</v>
      </c>
    </row>
    <row r="189" spans="1:3" ht="15.75" x14ac:dyDescent="0.25">
      <c r="A189" s="272" t="s">
        <v>2736</v>
      </c>
      <c r="B189" s="272" t="s">
        <v>2737</v>
      </c>
      <c r="C189" s="273">
        <v>4</v>
      </c>
    </row>
    <row r="190" spans="1:3" ht="31.5" x14ac:dyDescent="0.25">
      <c r="A190" s="272" t="s">
        <v>2738</v>
      </c>
      <c r="B190" s="272" t="s">
        <v>2405</v>
      </c>
      <c r="C190" s="273">
        <v>2</v>
      </c>
    </row>
    <row r="191" spans="1:3" ht="15.75" x14ac:dyDescent="0.25">
      <c r="A191" s="272" t="s">
        <v>2739</v>
      </c>
      <c r="B191" s="272" t="s">
        <v>2740</v>
      </c>
      <c r="C191" s="273">
        <v>1</v>
      </c>
    </row>
    <row r="192" spans="1:3" ht="15.75" x14ac:dyDescent="0.25">
      <c r="A192" s="272" t="s">
        <v>2741</v>
      </c>
      <c r="B192" s="272" t="s">
        <v>2742</v>
      </c>
      <c r="C192" s="273">
        <v>4</v>
      </c>
    </row>
    <row r="193" spans="1:3" ht="15.75" x14ac:dyDescent="0.25">
      <c r="A193" s="272" t="s">
        <v>2743</v>
      </c>
      <c r="B193" s="272" t="s">
        <v>2744</v>
      </c>
      <c r="C193" s="273">
        <v>3</v>
      </c>
    </row>
    <row r="194" spans="1:3" ht="15.75" x14ac:dyDescent="0.25">
      <c r="A194" s="272" t="s">
        <v>2745</v>
      </c>
      <c r="B194" s="272" t="s">
        <v>2746</v>
      </c>
      <c r="C194" s="273">
        <v>4</v>
      </c>
    </row>
    <row r="195" spans="1:3" ht="15.75" x14ac:dyDescent="0.25">
      <c r="A195" s="272" t="s">
        <v>2747</v>
      </c>
      <c r="B195" s="272" t="s">
        <v>2748</v>
      </c>
      <c r="C195" s="273">
        <v>4</v>
      </c>
    </row>
    <row r="196" spans="1:3" ht="15.75" x14ac:dyDescent="0.25">
      <c r="A196" s="272" t="s">
        <v>2749</v>
      </c>
      <c r="B196" s="272" t="s">
        <v>2750</v>
      </c>
      <c r="C196" s="273">
        <v>4</v>
      </c>
    </row>
    <row r="197" spans="1:3" ht="15.75" x14ac:dyDescent="0.25">
      <c r="A197" s="272" t="s">
        <v>2751</v>
      </c>
      <c r="B197" s="272" t="s">
        <v>2752</v>
      </c>
      <c r="C197" s="273">
        <v>2</v>
      </c>
    </row>
    <row r="198" spans="1:3" ht="15.75" x14ac:dyDescent="0.25">
      <c r="A198" s="272" t="s">
        <v>2753</v>
      </c>
      <c r="B198" s="272" t="s">
        <v>2754</v>
      </c>
      <c r="C198" s="273">
        <v>3</v>
      </c>
    </row>
    <row r="199" spans="1:3" ht="15.75" x14ac:dyDescent="0.25">
      <c r="A199" s="272" t="s">
        <v>2755</v>
      </c>
      <c r="B199" s="272" t="s">
        <v>2756</v>
      </c>
      <c r="C199" s="273">
        <v>4</v>
      </c>
    </row>
    <row r="200" spans="1:3" ht="15.75" x14ac:dyDescent="0.25">
      <c r="A200" s="272" t="s">
        <v>2757</v>
      </c>
      <c r="B200" s="272" t="s">
        <v>2758</v>
      </c>
      <c r="C200" s="273">
        <v>2</v>
      </c>
    </row>
    <row r="201" spans="1:3" ht="15.75" x14ac:dyDescent="0.25">
      <c r="A201" s="272" t="s">
        <v>2759</v>
      </c>
      <c r="B201" s="272" t="s">
        <v>2760</v>
      </c>
      <c r="C201" s="273">
        <v>4</v>
      </c>
    </row>
    <row r="202" spans="1:3" ht="15.75" x14ac:dyDescent="0.25">
      <c r="A202" s="272" t="s">
        <v>2761</v>
      </c>
      <c r="B202" s="272" t="s">
        <v>2762</v>
      </c>
      <c r="C202" s="273">
        <v>4</v>
      </c>
    </row>
    <row r="203" spans="1:3" ht="15.75" x14ac:dyDescent="0.25">
      <c r="A203" s="272" t="s">
        <v>2763</v>
      </c>
      <c r="B203" s="272" t="s">
        <v>2764</v>
      </c>
      <c r="C203" s="273">
        <v>4</v>
      </c>
    </row>
    <row r="204" spans="1:3" ht="31.5" x14ac:dyDescent="0.25">
      <c r="A204" s="272" t="s">
        <v>2765</v>
      </c>
      <c r="B204" s="272" t="s">
        <v>2766</v>
      </c>
      <c r="C204" s="273">
        <v>3</v>
      </c>
    </row>
    <row r="205" spans="1:3" ht="31.5" x14ac:dyDescent="0.25">
      <c r="A205" s="272" t="s">
        <v>2767</v>
      </c>
      <c r="B205" s="272" t="s">
        <v>2405</v>
      </c>
      <c r="C205" s="273">
        <v>2</v>
      </c>
    </row>
    <row r="206" spans="1:3" ht="31.5" x14ac:dyDescent="0.25">
      <c r="A206" s="272" t="s">
        <v>2768</v>
      </c>
      <c r="B206" s="272" t="s">
        <v>2769</v>
      </c>
      <c r="C206" s="273">
        <v>1</v>
      </c>
    </row>
    <row r="207" spans="1:3" ht="31.5" x14ac:dyDescent="0.25">
      <c r="A207" s="272" t="s">
        <v>2770</v>
      </c>
      <c r="B207" s="272" t="s">
        <v>2771</v>
      </c>
      <c r="C207" s="273">
        <v>4</v>
      </c>
    </row>
    <row r="208" spans="1:3" ht="31.5" x14ac:dyDescent="0.25">
      <c r="A208" s="272" t="s">
        <v>2772</v>
      </c>
      <c r="B208" s="272" t="s">
        <v>2773</v>
      </c>
      <c r="C208" s="273">
        <v>4</v>
      </c>
    </row>
    <row r="209" spans="1:3" ht="31.5" x14ac:dyDescent="0.25">
      <c r="A209" s="272" t="s">
        <v>2774</v>
      </c>
      <c r="B209" s="272" t="s">
        <v>2775</v>
      </c>
      <c r="C209" s="273">
        <v>4</v>
      </c>
    </row>
    <row r="210" spans="1:3" ht="31.5" x14ac:dyDescent="0.25">
      <c r="A210" s="272" t="s">
        <v>2776</v>
      </c>
      <c r="B210" s="272" t="s">
        <v>2777</v>
      </c>
      <c r="C210" s="273">
        <v>4</v>
      </c>
    </row>
    <row r="211" spans="1:3" ht="31.5" x14ac:dyDescent="0.25">
      <c r="A211" s="272" t="s">
        <v>2778</v>
      </c>
      <c r="B211" s="272" t="s">
        <v>2779</v>
      </c>
      <c r="C211" s="273">
        <v>2</v>
      </c>
    </row>
    <row r="212" spans="1:3" ht="31.5" x14ac:dyDescent="0.25">
      <c r="A212" s="272" t="s">
        <v>2780</v>
      </c>
      <c r="B212" s="272" t="s">
        <v>2781</v>
      </c>
      <c r="C212" s="273">
        <v>1</v>
      </c>
    </row>
    <row r="213" spans="1:3" ht="31.5" x14ac:dyDescent="0.25">
      <c r="A213" s="272" t="s">
        <v>2782</v>
      </c>
      <c r="B213" s="272" t="s">
        <v>2783</v>
      </c>
      <c r="C213" s="273">
        <v>1</v>
      </c>
    </row>
    <row r="214" spans="1:3" ht="31.5" x14ac:dyDescent="0.25">
      <c r="A214" s="272" t="s">
        <v>2784</v>
      </c>
      <c r="B214" s="272" t="s">
        <v>2785</v>
      </c>
      <c r="C214" s="273">
        <v>4</v>
      </c>
    </row>
    <row r="215" spans="1:3" ht="15.75" x14ac:dyDescent="0.25">
      <c r="A215" s="272" t="s">
        <v>1774</v>
      </c>
      <c r="B215" s="272" t="s">
        <v>2786</v>
      </c>
      <c r="C215" s="273">
        <v>7</v>
      </c>
    </row>
    <row r="216" spans="1:3" ht="15.75" x14ac:dyDescent="0.25">
      <c r="A216" s="272" t="s">
        <v>1611</v>
      </c>
      <c r="B216" s="272" t="s">
        <v>2787</v>
      </c>
      <c r="C216" s="273">
        <v>5</v>
      </c>
    </row>
    <row r="217" spans="1:3" ht="15.75" x14ac:dyDescent="0.25">
      <c r="A217" s="272" t="s">
        <v>1536</v>
      </c>
      <c r="B217" s="272" t="s">
        <v>2788</v>
      </c>
      <c r="C217" s="273">
        <v>6</v>
      </c>
    </row>
    <row r="218" spans="1:3" ht="15.75" x14ac:dyDescent="0.25">
      <c r="A218" s="272" t="s">
        <v>1624</v>
      </c>
      <c r="B218" s="272" t="s">
        <v>2789</v>
      </c>
      <c r="C218" s="273">
        <v>5</v>
      </c>
    </row>
    <row r="219" spans="1:3" ht="15.75" x14ac:dyDescent="0.25">
      <c r="A219" s="272" t="s">
        <v>2790</v>
      </c>
      <c r="B219" s="272" t="s">
        <v>2791</v>
      </c>
      <c r="C219" s="273">
        <v>2</v>
      </c>
    </row>
    <row r="220" spans="1:3" ht="15.75" x14ac:dyDescent="0.25">
      <c r="A220" s="272" t="s">
        <v>1561</v>
      </c>
      <c r="B220" s="272" t="s">
        <v>2792</v>
      </c>
      <c r="C220" s="273">
        <v>3</v>
      </c>
    </row>
    <row r="221" spans="1:3" ht="15.75" x14ac:dyDescent="0.25">
      <c r="A221" s="272" t="s">
        <v>1636</v>
      </c>
      <c r="B221" s="272" t="s">
        <v>2793</v>
      </c>
      <c r="C221" s="273">
        <v>1</v>
      </c>
    </row>
    <row r="222" spans="1:3" ht="15.75" x14ac:dyDescent="0.25">
      <c r="A222" s="272" t="s">
        <v>2794</v>
      </c>
      <c r="B222" s="272" t="s">
        <v>2795</v>
      </c>
      <c r="C222" s="273">
        <v>7</v>
      </c>
    </row>
    <row r="223" spans="1:3" ht="15.75" x14ac:dyDescent="0.25">
      <c r="A223" s="272" t="s">
        <v>2796</v>
      </c>
      <c r="B223" s="272" t="s">
        <v>2797</v>
      </c>
      <c r="C223" s="273">
        <v>2</v>
      </c>
    </row>
    <row r="224" spans="1:3" ht="31.5" x14ac:dyDescent="0.25">
      <c r="A224" s="272" t="s">
        <v>2798</v>
      </c>
      <c r="B224" s="272" t="s">
        <v>2799</v>
      </c>
      <c r="C224" s="273">
        <v>5</v>
      </c>
    </row>
    <row r="225" spans="1:3" ht="31.5" x14ac:dyDescent="0.25">
      <c r="A225" s="272" t="s">
        <v>2800</v>
      </c>
      <c r="B225" s="272" t="s">
        <v>2405</v>
      </c>
      <c r="C225" s="273">
        <v>2</v>
      </c>
    </row>
    <row r="226" spans="1:3" ht="31.5" x14ac:dyDescent="0.25">
      <c r="A226" s="272" t="s">
        <v>1480</v>
      </c>
      <c r="B226" s="272" t="s">
        <v>2801</v>
      </c>
      <c r="C226" s="273">
        <v>6</v>
      </c>
    </row>
    <row r="227" spans="1:3" ht="31.5" x14ac:dyDescent="0.25">
      <c r="A227" s="272" t="s">
        <v>2802</v>
      </c>
      <c r="B227" s="272" t="s">
        <v>2803</v>
      </c>
      <c r="C227" s="273">
        <v>4</v>
      </c>
    </row>
    <row r="228" spans="1:3" ht="31.5" x14ac:dyDescent="0.25">
      <c r="A228" s="272" t="s">
        <v>2804</v>
      </c>
      <c r="B228" s="272" t="s">
        <v>2805</v>
      </c>
      <c r="C228" s="273">
        <v>6</v>
      </c>
    </row>
    <row r="229" spans="1:3" ht="31.5" x14ac:dyDescent="0.25">
      <c r="A229" s="272" t="s">
        <v>2806</v>
      </c>
      <c r="B229" s="272" t="s">
        <v>2807</v>
      </c>
      <c r="C229" s="273">
        <v>4</v>
      </c>
    </row>
    <row r="230" spans="1:3" ht="31.5" x14ac:dyDescent="0.25">
      <c r="A230" s="272" t="s">
        <v>2808</v>
      </c>
      <c r="B230" s="272" t="s">
        <v>2809</v>
      </c>
      <c r="C230" s="273">
        <v>6</v>
      </c>
    </row>
    <row r="231" spans="1:3" ht="31.5" x14ac:dyDescent="0.25">
      <c r="A231" s="272" t="s">
        <v>2810</v>
      </c>
      <c r="B231" s="272" t="s">
        <v>2811</v>
      </c>
      <c r="C231" s="273">
        <v>4</v>
      </c>
    </row>
    <row r="232" spans="1:3" ht="31.5" x14ac:dyDescent="0.25">
      <c r="A232" s="272" t="s">
        <v>2812</v>
      </c>
      <c r="B232" s="272" t="s">
        <v>2813</v>
      </c>
      <c r="C232" s="273">
        <v>7</v>
      </c>
    </row>
    <row r="233" spans="1:3" ht="31.5" x14ac:dyDescent="0.25">
      <c r="A233" s="272" t="s">
        <v>2814</v>
      </c>
      <c r="B233" s="272" t="s">
        <v>2815</v>
      </c>
      <c r="C233" s="273">
        <v>8</v>
      </c>
    </row>
    <row r="234" spans="1:3" ht="31.5" x14ac:dyDescent="0.25">
      <c r="A234" s="272" t="s">
        <v>2816</v>
      </c>
      <c r="B234" s="272" t="s">
        <v>2817</v>
      </c>
      <c r="C234" s="273">
        <v>6</v>
      </c>
    </row>
    <row r="235" spans="1:3" ht="31.5" x14ac:dyDescent="0.25">
      <c r="A235" s="272" t="s">
        <v>2818</v>
      </c>
      <c r="B235" s="272" t="s">
        <v>2819</v>
      </c>
      <c r="C235" s="273">
        <v>5</v>
      </c>
    </row>
    <row r="236" spans="1:3" ht="31.5" x14ac:dyDescent="0.25">
      <c r="A236" s="272" t="s">
        <v>2820</v>
      </c>
      <c r="B236" s="272" t="s">
        <v>2821</v>
      </c>
      <c r="C236" s="273">
        <v>6</v>
      </c>
    </row>
    <row r="237" spans="1:3" ht="31.5" x14ac:dyDescent="0.25">
      <c r="A237" s="272" t="s">
        <v>2822</v>
      </c>
      <c r="B237" s="272" t="s">
        <v>2823</v>
      </c>
      <c r="C237" s="273">
        <v>1</v>
      </c>
    </row>
    <row r="238" spans="1:3" ht="31.5" x14ac:dyDescent="0.25">
      <c r="A238" s="272" t="s">
        <v>2824</v>
      </c>
      <c r="B238" s="272" t="s">
        <v>2825</v>
      </c>
      <c r="C238" s="273">
        <v>4</v>
      </c>
    </row>
    <row r="239" spans="1:3" ht="15.75" x14ac:dyDescent="0.25">
      <c r="A239" s="272" t="s">
        <v>2826</v>
      </c>
      <c r="B239" s="272" t="s">
        <v>2827</v>
      </c>
      <c r="C239" s="273">
        <v>5</v>
      </c>
    </row>
    <row r="240" spans="1:3" ht="31.5" x14ac:dyDescent="0.25">
      <c r="A240" s="272" t="s">
        <v>2828</v>
      </c>
      <c r="B240" s="272" t="s">
        <v>2405</v>
      </c>
      <c r="C240" s="273">
        <v>2</v>
      </c>
    </row>
    <row r="241" spans="1:3" ht="15.75" x14ac:dyDescent="0.25">
      <c r="A241" s="272" t="s">
        <v>2829</v>
      </c>
      <c r="B241" s="272" t="s">
        <v>2830</v>
      </c>
      <c r="C241" s="273">
        <v>6</v>
      </c>
    </row>
    <row r="242" spans="1:3" ht="15.75" x14ac:dyDescent="0.25">
      <c r="A242" s="272" t="s">
        <v>2831</v>
      </c>
      <c r="B242" s="272" t="s">
        <v>2832</v>
      </c>
      <c r="C242" s="273">
        <v>5</v>
      </c>
    </row>
    <row r="243" spans="1:3" ht="31.5" x14ac:dyDescent="0.25">
      <c r="A243" s="272" t="s">
        <v>2833</v>
      </c>
      <c r="B243" s="272" t="s">
        <v>2834</v>
      </c>
      <c r="C243" s="273">
        <v>4</v>
      </c>
    </row>
    <row r="244" spans="1:3" ht="15.75" x14ac:dyDescent="0.25">
      <c r="A244" s="272" t="s">
        <v>2835</v>
      </c>
      <c r="B244" s="272" t="s">
        <v>2836</v>
      </c>
      <c r="C244" s="273">
        <v>5</v>
      </c>
    </row>
    <row r="245" spans="1:3" ht="15.75" x14ac:dyDescent="0.25">
      <c r="A245" s="272" t="s">
        <v>2837</v>
      </c>
      <c r="B245" s="272" t="s">
        <v>2838</v>
      </c>
      <c r="C245" s="273">
        <v>5</v>
      </c>
    </row>
    <row r="246" spans="1:3" ht="31.5" x14ac:dyDescent="0.25">
      <c r="A246" s="272" t="s">
        <v>2839</v>
      </c>
      <c r="B246" s="272" t="s">
        <v>2840</v>
      </c>
      <c r="C246" s="273">
        <v>4</v>
      </c>
    </row>
    <row r="247" spans="1:3" ht="15.75" x14ac:dyDescent="0.25">
      <c r="A247" s="272" t="s">
        <v>2841</v>
      </c>
      <c r="B247" s="272" t="s">
        <v>2842</v>
      </c>
      <c r="C247" s="273">
        <v>4</v>
      </c>
    </row>
    <row r="248" spans="1:3" ht="15.75" x14ac:dyDescent="0.25">
      <c r="A248" s="272" t="s">
        <v>2843</v>
      </c>
      <c r="B248" s="272" t="s">
        <v>2844</v>
      </c>
      <c r="C248" s="273">
        <v>5</v>
      </c>
    </row>
    <row r="249" spans="1:3" ht="15.75" x14ac:dyDescent="0.25">
      <c r="A249" s="272" t="s">
        <v>2845</v>
      </c>
      <c r="B249" s="272" t="s">
        <v>2846</v>
      </c>
      <c r="C249" s="273">
        <v>8</v>
      </c>
    </row>
    <row r="250" spans="1:3" ht="31.5" x14ac:dyDescent="0.25">
      <c r="A250" s="272" t="s">
        <v>2847</v>
      </c>
      <c r="B250" s="272" t="s">
        <v>2848</v>
      </c>
      <c r="C250" s="273">
        <v>4</v>
      </c>
    </row>
    <row r="251" spans="1:3" ht="31.5" x14ac:dyDescent="0.25">
      <c r="A251" s="272" t="s">
        <v>2849</v>
      </c>
      <c r="B251" s="272" t="s">
        <v>2405</v>
      </c>
      <c r="C251" s="273">
        <v>3</v>
      </c>
    </row>
    <row r="252" spans="1:3" ht="31.5" x14ac:dyDescent="0.25">
      <c r="A252" s="272" t="s">
        <v>2850</v>
      </c>
      <c r="B252" s="272" t="s">
        <v>2851</v>
      </c>
      <c r="C252" s="273">
        <v>5</v>
      </c>
    </row>
    <row r="253" spans="1:3" ht="31.5" x14ac:dyDescent="0.25">
      <c r="A253" s="272" t="s">
        <v>2852</v>
      </c>
      <c r="B253" s="272" t="s">
        <v>2853</v>
      </c>
      <c r="C253" s="273">
        <v>8</v>
      </c>
    </row>
    <row r="254" spans="1:3" ht="31.5" x14ac:dyDescent="0.25">
      <c r="A254" s="272" t="s">
        <v>2854</v>
      </c>
      <c r="B254" s="272" t="s">
        <v>2855</v>
      </c>
      <c r="C254" s="273">
        <v>5</v>
      </c>
    </row>
    <row r="255" spans="1:3" ht="31.5" x14ac:dyDescent="0.25">
      <c r="A255" s="272" t="s">
        <v>2856</v>
      </c>
      <c r="B255" s="272" t="s">
        <v>2857</v>
      </c>
      <c r="C255" s="273">
        <v>4</v>
      </c>
    </row>
    <row r="256" spans="1:3" ht="31.5" x14ac:dyDescent="0.25">
      <c r="A256" s="272" t="s">
        <v>2858</v>
      </c>
      <c r="B256" s="272" t="s">
        <v>2859</v>
      </c>
      <c r="C256" s="273">
        <v>4</v>
      </c>
    </row>
    <row r="257" spans="1:3" ht="31.5" x14ac:dyDescent="0.25">
      <c r="A257" s="272" t="s">
        <v>2860</v>
      </c>
      <c r="B257" s="272" t="s">
        <v>2861</v>
      </c>
      <c r="C257" s="273">
        <v>5</v>
      </c>
    </row>
    <row r="258" spans="1:3" ht="31.5" x14ac:dyDescent="0.25">
      <c r="A258" s="272" t="s">
        <v>2862</v>
      </c>
      <c r="B258" s="272" t="s">
        <v>2863</v>
      </c>
      <c r="C258" s="273">
        <v>6</v>
      </c>
    </row>
    <row r="259" spans="1:3" ht="31.5" x14ac:dyDescent="0.25">
      <c r="A259" s="272" t="s">
        <v>2864</v>
      </c>
      <c r="B259" s="272" t="s">
        <v>2865</v>
      </c>
      <c r="C259" s="273">
        <v>5</v>
      </c>
    </row>
    <row r="260" spans="1:3" ht="31.5" x14ac:dyDescent="0.25">
      <c r="A260" s="272" t="s">
        <v>2866</v>
      </c>
      <c r="B260" s="272" t="s">
        <v>2867</v>
      </c>
      <c r="C260" s="273">
        <v>6</v>
      </c>
    </row>
    <row r="261" spans="1:3" ht="15.75" x14ac:dyDescent="0.25">
      <c r="A261" s="272" t="s">
        <v>2868</v>
      </c>
      <c r="B261" s="272" t="s">
        <v>2869</v>
      </c>
      <c r="C261" s="273">
        <v>8</v>
      </c>
    </row>
    <row r="262" spans="1:3" ht="31.5" x14ac:dyDescent="0.25">
      <c r="A262" s="272" t="s">
        <v>2870</v>
      </c>
      <c r="B262" s="272" t="s">
        <v>2871</v>
      </c>
      <c r="C262" s="273">
        <v>7</v>
      </c>
    </row>
    <row r="263" spans="1:3" ht="15.75" x14ac:dyDescent="0.25">
      <c r="A263" s="272" t="s">
        <v>2872</v>
      </c>
      <c r="B263" s="272" t="s">
        <v>2873</v>
      </c>
      <c r="C263" s="273">
        <v>6</v>
      </c>
    </row>
    <row r="264" spans="1:3" ht="15.75" x14ac:dyDescent="0.25">
      <c r="A264" s="272" t="s">
        <v>2874</v>
      </c>
      <c r="B264" s="272" t="s">
        <v>2875</v>
      </c>
      <c r="C264" s="273">
        <v>8</v>
      </c>
    </row>
    <row r="265" spans="1:3" ht="15.75" x14ac:dyDescent="0.25">
      <c r="A265" s="272" t="s">
        <v>2876</v>
      </c>
      <c r="B265" s="272" t="s">
        <v>2877</v>
      </c>
      <c r="C265" s="273">
        <v>4</v>
      </c>
    </row>
    <row r="266" spans="1:3" ht="15.75" x14ac:dyDescent="0.25">
      <c r="A266" s="272" t="s">
        <v>2878</v>
      </c>
      <c r="B266" s="272" t="s">
        <v>2879</v>
      </c>
      <c r="C266" s="273">
        <v>8</v>
      </c>
    </row>
    <row r="267" spans="1:3" ht="15.75" x14ac:dyDescent="0.25">
      <c r="A267" s="272" t="s">
        <v>2880</v>
      </c>
      <c r="B267" s="272" t="s">
        <v>2881</v>
      </c>
      <c r="C267" s="273">
        <v>6</v>
      </c>
    </row>
    <row r="268" spans="1:3" ht="15.75" x14ac:dyDescent="0.25">
      <c r="A268" s="272" t="s">
        <v>1448</v>
      </c>
      <c r="B268" s="272" t="s">
        <v>2882</v>
      </c>
      <c r="C268" s="273">
        <v>6</v>
      </c>
    </row>
    <row r="269" spans="1:3" ht="15.75" x14ac:dyDescent="0.25">
      <c r="A269" s="272" t="s">
        <v>2883</v>
      </c>
      <c r="B269" s="272" t="s">
        <v>2884</v>
      </c>
      <c r="C269" s="273">
        <v>6</v>
      </c>
    </row>
    <row r="270" spans="1:3" ht="15.75" x14ac:dyDescent="0.25">
      <c r="A270" s="272" t="s">
        <v>2885</v>
      </c>
      <c r="B270" s="272" t="s">
        <v>2886</v>
      </c>
      <c r="C270" s="273">
        <v>4</v>
      </c>
    </row>
    <row r="271" spans="1:3" ht="31.5" x14ac:dyDescent="0.25">
      <c r="A271" s="272" t="s">
        <v>2887</v>
      </c>
      <c r="B271" s="272" t="s">
        <v>2405</v>
      </c>
      <c r="C271" s="273">
        <v>2</v>
      </c>
    </row>
    <row r="272" spans="1:3" ht="15.75" x14ac:dyDescent="0.25">
      <c r="A272" s="272" t="s">
        <v>2888</v>
      </c>
      <c r="B272" s="272" t="s">
        <v>2889</v>
      </c>
      <c r="C272" s="273">
        <v>2</v>
      </c>
    </row>
    <row r="273" spans="1:3" ht="15.75" x14ac:dyDescent="0.25">
      <c r="A273" s="272" t="s">
        <v>2890</v>
      </c>
      <c r="B273" s="272" t="s">
        <v>2891</v>
      </c>
      <c r="C273" s="273">
        <v>5</v>
      </c>
    </row>
    <row r="274" spans="1:3" ht="15.75" x14ac:dyDescent="0.25">
      <c r="A274" s="272" t="s">
        <v>2892</v>
      </c>
      <c r="B274" s="272" t="s">
        <v>2893</v>
      </c>
      <c r="C274" s="273">
        <v>5</v>
      </c>
    </row>
    <row r="275" spans="1:3" ht="15.75" x14ac:dyDescent="0.25">
      <c r="A275" s="272" t="s">
        <v>2894</v>
      </c>
      <c r="B275" s="272" t="s">
        <v>2895</v>
      </c>
      <c r="C275" s="273">
        <v>4</v>
      </c>
    </row>
    <row r="276" spans="1:3" ht="15.75" x14ac:dyDescent="0.25">
      <c r="A276" s="272" t="s">
        <v>2896</v>
      </c>
      <c r="B276" s="272" t="s">
        <v>2897</v>
      </c>
      <c r="C276" s="273">
        <v>4</v>
      </c>
    </row>
    <row r="277" spans="1:3" ht="15.75" x14ac:dyDescent="0.25">
      <c r="A277" s="272" t="s">
        <v>2898</v>
      </c>
      <c r="B277" s="272" t="s">
        <v>2899</v>
      </c>
      <c r="C277" s="273">
        <v>8</v>
      </c>
    </row>
    <row r="278" spans="1:3" ht="31.5" x14ac:dyDescent="0.25">
      <c r="A278" s="272" t="s">
        <v>2900</v>
      </c>
      <c r="B278" s="272" t="s">
        <v>2901</v>
      </c>
      <c r="C278" s="273">
        <v>7</v>
      </c>
    </row>
    <row r="279" spans="1:3" ht="31.5" x14ac:dyDescent="0.25">
      <c r="A279" s="272" t="s">
        <v>2902</v>
      </c>
      <c r="B279" s="272" t="s">
        <v>2903</v>
      </c>
      <c r="C279" s="273">
        <v>6</v>
      </c>
    </row>
    <row r="280" spans="1:3" ht="31.5" x14ac:dyDescent="0.25">
      <c r="A280" s="272" t="s">
        <v>2904</v>
      </c>
      <c r="B280" s="272" t="s">
        <v>2905</v>
      </c>
      <c r="C280" s="273">
        <v>8</v>
      </c>
    </row>
    <row r="281" spans="1:3" ht="31.5" x14ac:dyDescent="0.25">
      <c r="A281" s="272" t="s">
        <v>2906</v>
      </c>
      <c r="B281" s="272" t="s">
        <v>2907</v>
      </c>
      <c r="C281" s="273">
        <v>7</v>
      </c>
    </row>
    <row r="282" spans="1:3" ht="15.75" x14ac:dyDescent="0.25">
      <c r="A282" s="272" t="s">
        <v>2908</v>
      </c>
      <c r="B282" s="272" t="s">
        <v>2909</v>
      </c>
      <c r="C282" s="273">
        <v>6</v>
      </c>
    </row>
    <row r="283" spans="1:3" ht="15.75" x14ac:dyDescent="0.25">
      <c r="A283" s="272" t="s">
        <v>2910</v>
      </c>
      <c r="B283" s="272" t="s">
        <v>2911</v>
      </c>
      <c r="C283" s="273">
        <v>4</v>
      </c>
    </row>
    <row r="284" spans="1:3" ht="15.75" x14ac:dyDescent="0.25">
      <c r="A284" s="272" t="s">
        <v>2912</v>
      </c>
      <c r="B284" s="272" t="s">
        <v>2913</v>
      </c>
      <c r="C284" s="273">
        <v>4</v>
      </c>
    </row>
    <row r="285" spans="1:3" ht="15.75" x14ac:dyDescent="0.25">
      <c r="A285" s="272" t="s">
        <v>2914</v>
      </c>
      <c r="B285" s="272" t="s">
        <v>2915</v>
      </c>
      <c r="C285" s="273">
        <v>5</v>
      </c>
    </row>
    <row r="286" spans="1:3" ht="15.75" x14ac:dyDescent="0.25">
      <c r="A286" s="272" t="s">
        <v>2916</v>
      </c>
      <c r="B286" s="272" t="s">
        <v>2917</v>
      </c>
      <c r="C286" s="273">
        <v>1</v>
      </c>
    </row>
    <row r="287" spans="1:3" ht="15.75" x14ac:dyDescent="0.25">
      <c r="A287" s="272" t="s">
        <v>2918</v>
      </c>
      <c r="B287" s="272" t="s">
        <v>2919</v>
      </c>
      <c r="C287" s="273">
        <v>4</v>
      </c>
    </row>
    <row r="288" spans="1:3" ht="15.75" x14ac:dyDescent="0.25">
      <c r="A288" s="272" t="s">
        <v>2920</v>
      </c>
      <c r="B288" s="272" t="s">
        <v>2921</v>
      </c>
      <c r="C288" s="273">
        <v>7</v>
      </c>
    </row>
    <row r="289" spans="1:3" ht="15.75" x14ac:dyDescent="0.25">
      <c r="A289" s="272" t="s">
        <v>2922</v>
      </c>
      <c r="B289" s="272" t="s">
        <v>2923</v>
      </c>
      <c r="C289" s="273">
        <v>6</v>
      </c>
    </row>
    <row r="290" spans="1:3" ht="15.75" x14ac:dyDescent="0.25">
      <c r="A290" s="272" t="s">
        <v>2924</v>
      </c>
      <c r="B290" s="272" t="s">
        <v>2925</v>
      </c>
      <c r="C290" s="273">
        <v>5</v>
      </c>
    </row>
    <row r="291" spans="1:3" ht="15.75" x14ac:dyDescent="0.25">
      <c r="A291" s="272" t="s">
        <v>2926</v>
      </c>
      <c r="B291" s="272" t="s">
        <v>2927</v>
      </c>
      <c r="C291" s="273">
        <v>5</v>
      </c>
    </row>
    <row r="292" spans="1:3" ht="15.75" x14ac:dyDescent="0.25">
      <c r="A292" s="272" t="s">
        <v>2928</v>
      </c>
      <c r="B292" s="272" t="s">
        <v>2929</v>
      </c>
      <c r="C292" s="273">
        <v>3</v>
      </c>
    </row>
    <row r="293" spans="1:3" ht="15.75" x14ac:dyDescent="0.25">
      <c r="A293" s="272" t="s">
        <v>2930</v>
      </c>
      <c r="B293" s="272" t="s">
        <v>2931</v>
      </c>
      <c r="C293" s="273">
        <v>6</v>
      </c>
    </row>
    <row r="294" spans="1:3" ht="15.75" x14ac:dyDescent="0.25">
      <c r="A294" s="272" t="s">
        <v>2932</v>
      </c>
      <c r="B294" s="272" t="s">
        <v>2933</v>
      </c>
      <c r="C294" s="273">
        <v>5</v>
      </c>
    </row>
    <row r="295" spans="1:3" ht="15.75" x14ac:dyDescent="0.25">
      <c r="A295" s="272" t="s">
        <v>2934</v>
      </c>
      <c r="B295" s="272" t="s">
        <v>2935</v>
      </c>
      <c r="C295" s="273">
        <v>5</v>
      </c>
    </row>
    <row r="296" spans="1:3" ht="15.75" x14ac:dyDescent="0.25">
      <c r="A296" s="272" t="s">
        <v>2936</v>
      </c>
      <c r="B296" s="272" t="s">
        <v>2937</v>
      </c>
      <c r="C296" s="273">
        <v>6</v>
      </c>
    </row>
    <row r="297" spans="1:3" ht="15.75" x14ac:dyDescent="0.25">
      <c r="A297" s="272" t="s">
        <v>2938</v>
      </c>
      <c r="B297" s="272" t="s">
        <v>2939</v>
      </c>
      <c r="C297" s="273">
        <v>5</v>
      </c>
    </row>
    <row r="298" spans="1:3" ht="15.75" x14ac:dyDescent="0.25">
      <c r="A298" s="272" t="s">
        <v>2940</v>
      </c>
      <c r="B298" s="272" t="s">
        <v>2941</v>
      </c>
      <c r="C298" s="273">
        <v>5</v>
      </c>
    </row>
    <row r="299" spans="1:3" ht="31.5" x14ac:dyDescent="0.25">
      <c r="A299" s="272" t="s">
        <v>2942</v>
      </c>
      <c r="B299" s="272" t="s">
        <v>2405</v>
      </c>
      <c r="C299" s="273">
        <v>2</v>
      </c>
    </row>
    <row r="300" spans="1:3" ht="15.75" x14ac:dyDescent="0.25">
      <c r="A300" s="272" t="s">
        <v>2943</v>
      </c>
      <c r="B300" s="272" t="s">
        <v>2944</v>
      </c>
      <c r="C300" s="273">
        <v>1</v>
      </c>
    </row>
    <row r="301" spans="1:3" ht="15.75" x14ac:dyDescent="0.25">
      <c r="A301" s="272" t="s">
        <v>2945</v>
      </c>
      <c r="B301" s="272" t="s">
        <v>2946</v>
      </c>
      <c r="C301" s="273">
        <v>4</v>
      </c>
    </row>
    <row r="302" spans="1:3" ht="15.75" x14ac:dyDescent="0.25">
      <c r="A302" s="272" t="s">
        <v>2947</v>
      </c>
      <c r="B302" s="272" t="s">
        <v>2948</v>
      </c>
      <c r="C302" s="273">
        <v>5</v>
      </c>
    </row>
    <row r="303" spans="1:3" ht="15.75" x14ac:dyDescent="0.25">
      <c r="A303" s="272" t="s">
        <v>2949</v>
      </c>
      <c r="B303" s="272" t="s">
        <v>2950</v>
      </c>
      <c r="C303" s="273">
        <v>3</v>
      </c>
    </row>
    <row r="304" spans="1:3" ht="15.75" x14ac:dyDescent="0.25">
      <c r="A304" s="272" t="s">
        <v>2951</v>
      </c>
      <c r="B304" s="272" t="s">
        <v>2952</v>
      </c>
      <c r="C304" s="273">
        <v>6</v>
      </c>
    </row>
    <row r="305" spans="1:3" ht="15.75" x14ac:dyDescent="0.25">
      <c r="A305" s="272" t="s">
        <v>1303</v>
      </c>
      <c r="B305" s="272" t="s">
        <v>2953</v>
      </c>
      <c r="C305" s="273">
        <v>4</v>
      </c>
    </row>
    <row r="306" spans="1:3" ht="15.75" x14ac:dyDescent="0.25">
      <c r="A306" s="272" t="s">
        <v>1505</v>
      </c>
      <c r="B306" s="272" t="s">
        <v>2954</v>
      </c>
      <c r="C306" s="273">
        <v>5</v>
      </c>
    </row>
    <row r="307" spans="1:3" ht="15.75" x14ac:dyDescent="0.25">
      <c r="A307" s="272" t="s">
        <v>2955</v>
      </c>
      <c r="B307" s="272" t="s">
        <v>2956</v>
      </c>
      <c r="C307" s="273">
        <v>4</v>
      </c>
    </row>
    <row r="308" spans="1:3" ht="15.75" x14ac:dyDescent="0.25">
      <c r="A308" s="272" t="s">
        <v>2957</v>
      </c>
      <c r="B308" s="272" t="s">
        <v>2958</v>
      </c>
      <c r="C308" s="273">
        <v>6</v>
      </c>
    </row>
    <row r="309" spans="1:3" ht="15.75" x14ac:dyDescent="0.25">
      <c r="A309" s="272" t="s">
        <v>2959</v>
      </c>
      <c r="B309" s="272" t="s">
        <v>2960</v>
      </c>
      <c r="C309" s="273">
        <v>6</v>
      </c>
    </row>
    <row r="310" spans="1:3" ht="15.75" x14ac:dyDescent="0.25">
      <c r="A310" s="272" t="s">
        <v>2961</v>
      </c>
      <c r="B310" s="272" t="s">
        <v>2962</v>
      </c>
      <c r="C310" s="273">
        <v>4</v>
      </c>
    </row>
    <row r="311" spans="1:3" ht="15.75" x14ac:dyDescent="0.25">
      <c r="A311" s="272" t="s">
        <v>2963</v>
      </c>
      <c r="B311" s="272" t="s">
        <v>2964</v>
      </c>
      <c r="C311" s="273">
        <v>6</v>
      </c>
    </row>
    <row r="312" spans="1:3" ht="15.75" x14ac:dyDescent="0.25">
      <c r="A312" s="272" t="s">
        <v>2965</v>
      </c>
      <c r="B312" s="272" t="s">
        <v>2966</v>
      </c>
      <c r="C312" s="273">
        <v>3</v>
      </c>
    </row>
    <row r="313" spans="1:3" ht="15.75" x14ac:dyDescent="0.25">
      <c r="A313" s="272" t="s">
        <v>2967</v>
      </c>
      <c r="B313" s="272" t="s">
        <v>2968</v>
      </c>
      <c r="C313" s="273">
        <v>5</v>
      </c>
    </row>
    <row r="314" spans="1:3" ht="15.75" x14ac:dyDescent="0.25">
      <c r="A314" s="272" t="s">
        <v>2969</v>
      </c>
      <c r="B314" s="272" t="s">
        <v>2970</v>
      </c>
      <c r="C314" s="273">
        <v>4</v>
      </c>
    </row>
    <row r="315" spans="1:3" ht="15.75" x14ac:dyDescent="0.25">
      <c r="A315" s="272" t="s">
        <v>2971</v>
      </c>
      <c r="B315" s="272" t="s">
        <v>2972</v>
      </c>
      <c r="C315" s="273">
        <v>3</v>
      </c>
    </row>
    <row r="316" spans="1:3" ht="15.75" x14ac:dyDescent="0.25">
      <c r="A316" s="272" t="s">
        <v>2973</v>
      </c>
      <c r="B316" s="272" t="s">
        <v>2974</v>
      </c>
      <c r="C316" s="273">
        <v>4</v>
      </c>
    </row>
    <row r="317" spans="1:3" ht="15.75" x14ac:dyDescent="0.25">
      <c r="A317" s="272" t="s">
        <v>2975</v>
      </c>
      <c r="B317" s="272" t="s">
        <v>2976</v>
      </c>
      <c r="C317" s="273">
        <v>5</v>
      </c>
    </row>
    <row r="318" spans="1:3" ht="15.75" x14ac:dyDescent="0.25">
      <c r="A318" s="272" t="s">
        <v>2977</v>
      </c>
      <c r="B318" s="272" t="s">
        <v>2978</v>
      </c>
      <c r="C318" s="273">
        <v>4</v>
      </c>
    </row>
    <row r="319" spans="1:3" ht="15.75" x14ac:dyDescent="0.25">
      <c r="A319" s="272" t="s">
        <v>2979</v>
      </c>
      <c r="B319" s="272" t="s">
        <v>2980</v>
      </c>
      <c r="C319" s="273">
        <v>5</v>
      </c>
    </row>
    <row r="320" spans="1:3" ht="15.75" x14ac:dyDescent="0.25">
      <c r="A320" s="272" t="s">
        <v>2981</v>
      </c>
      <c r="B320" s="272" t="s">
        <v>2982</v>
      </c>
      <c r="C320" s="273">
        <v>4</v>
      </c>
    </row>
    <row r="321" spans="1:3" ht="15.75" x14ac:dyDescent="0.25">
      <c r="A321" s="272" t="s">
        <v>2983</v>
      </c>
      <c r="B321" s="272" t="s">
        <v>2984</v>
      </c>
      <c r="C321" s="273">
        <v>4</v>
      </c>
    </row>
    <row r="322" spans="1:3" ht="15.75" x14ac:dyDescent="0.25">
      <c r="A322" s="272" t="s">
        <v>2985</v>
      </c>
      <c r="B322" s="272" t="s">
        <v>2986</v>
      </c>
      <c r="C322" s="273">
        <v>5</v>
      </c>
    </row>
    <row r="323" spans="1:3" ht="15.75" x14ac:dyDescent="0.25">
      <c r="A323" s="272" t="s">
        <v>2987</v>
      </c>
      <c r="B323" s="272" t="s">
        <v>2988</v>
      </c>
      <c r="C323" s="273">
        <v>6</v>
      </c>
    </row>
    <row r="324" spans="1:3" ht="15.75" x14ac:dyDescent="0.25">
      <c r="A324" s="272" t="s">
        <v>2989</v>
      </c>
      <c r="B324" s="272" t="s">
        <v>2990</v>
      </c>
      <c r="C324" s="273">
        <v>5</v>
      </c>
    </row>
    <row r="325" spans="1:3" ht="15.75" x14ac:dyDescent="0.25">
      <c r="A325" s="272" t="s">
        <v>968</v>
      </c>
      <c r="B325" s="272" t="s">
        <v>2991</v>
      </c>
      <c r="C325" s="273">
        <v>5</v>
      </c>
    </row>
    <row r="326" spans="1:3" ht="15.75" x14ac:dyDescent="0.25">
      <c r="A326" s="272" t="s">
        <v>2992</v>
      </c>
      <c r="B326" s="272" t="s">
        <v>2993</v>
      </c>
      <c r="C326" s="273">
        <v>6</v>
      </c>
    </row>
    <row r="327" spans="1:3" ht="15.75" x14ac:dyDescent="0.25">
      <c r="A327" s="272" t="s">
        <v>2994</v>
      </c>
      <c r="B327" s="272" t="s">
        <v>2995</v>
      </c>
      <c r="C327" s="273">
        <v>5</v>
      </c>
    </row>
    <row r="328" spans="1:3" ht="15.75" x14ac:dyDescent="0.25">
      <c r="A328" s="272" t="s">
        <v>2996</v>
      </c>
      <c r="B328" s="272" t="s">
        <v>2997</v>
      </c>
      <c r="C328" s="273">
        <v>5</v>
      </c>
    </row>
    <row r="329" spans="1:3" ht="15.75" x14ac:dyDescent="0.25">
      <c r="A329" s="272" t="s">
        <v>310</v>
      </c>
      <c r="B329" s="272" t="s">
        <v>2998</v>
      </c>
      <c r="C329" s="273">
        <v>6</v>
      </c>
    </row>
    <row r="330" spans="1:3" ht="15.75" x14ac:dyDescent="0.25">
      <c r="A330" s="272" t="s">
        <v>405</v>
      </c>
      <c r="B330" s="272" t="s">
        <v>2999</v>
      </c>
      <c r="C330" s="273">
        <v>5</v>
      </c>
    </row>
    <row r="331" spans="1:3" ht="15.75" x14ac:dyDescent="0.25">
      <c r="A331" s="272" t="s">
        <v>3000</v>
      </c>
      <c r="B331" s="272" t="s">
        <v>3001</v>
      </c>
      <c r="C331" s="273">
        <v>6</v>
      </c>
    </row>
    <row r="332" spans="1:3" ht="15.75" x14ac:dyDescent="0.25">
      <c r="A332" s="272" t="s">
        <v>3002</v>
      </c>
      <c r="B332" s="272" t="s">
        <v>3003</v>
      </c>
      <c r="C332" s="273">
        <v>6</v>
      </c>
    </row>
    <row r="333" spans="1:3" ht="15.75" x14ac:dyDescent="0.25">
      <c r="A333" s="272" t="s">
        <v>419</v>
      </c>
      <c r="B333" s="272" t="s">
        <v>3004</v>
      </c>
      <c r="C333" s="273">
        <v>4</v>
      </c>
    </row>
    <row r="334" spans="1:3" ht="15.75" x14ac:dyDescent="0.25">
      <c r="A334" s="272" t="s">
        <v>3005</v>
      </c>
      <c r="B334" s="272" t="s">
        <v>3006</v>
      </c>
      <c r="C334" s="273">
        <v>5</v>
      </c>
    </row>
    <row r="335" spans="1:3" ht="15.75" x14ac:dyDescent="0.25">
      <c r="A335" s="272" t="s">
        <v>3007</v>
      </c>
      <c r="B335" s="272" t="s">
        <v>3008</v>
      </c>
      <c r="C335" s="273">
        <v>4</v>
      </c>
    </row>
    <row r="336" spans="1:3" ht="15.75" x14ac:dyDescent="0.25">
      <c r="A336" s="272" t="s">
        <v>3009</v>
      </c>
      <c r="B336" s="272" t="s">
        <v>3010</v>
      </c>
      <c r="C336" s="273">
        <v>3</v>
      </c>
    </row>
    <row r="337" spans="1:3" ht="15.75" x14ac:dyDescent="0.25">
      <c r="A337" s="272" t="s">
        <v>3011</v>
      </c>
      <c r="B337" s="272" t="s">
        <v>3012</v>
      </c>
      <c r="C337" s="273">
        <v>2</v>
      </c>
    </row>
    <row r="338" spans="1:3" ht="15.75" x14ac:dyDescent="0.25">
      <c r="A338" s="272" t="s">
        <v>3013</v>
      </c>
      <c r="B338" s="272" t="s">
        <v>3014</v>
      </c>
      <c r="C338" s="273">
        <v>3</v>
      </c>
    </row>
    <row r="339" spans="1:3" ht="15.75" x14ac:dyDescent="0.25">
      <c r="A339" s="272" t="s">
        <v>3015</v>
      </c>
      <c r="B339" s="272" t="s">
        <v>2405</v>
      </c>
      <c r="C339" s="273">
        <v>2</v>
      </c>
    </row>
    <row r="340" spans="1:3" ht="15.75" x14ac:dyDescent="0.25">
      <c r="A340" s="272" t="s">
        <v>3016</v>
      </c>
      <c r="B340" s="272" t="s">
        <v>3017</v>
      </c>
      <c r="C340" s="273">
        <v>7</v>
      </c>
    </row>
    <row r="341" spans="1:3" ht="15.75" x14ac:dyDescent="0.25">
      <c r="A341" s="272" t="s">
        <v>3018</v>
      </c>
      <c r="B341" s="272" t="s">
        <v>3019</v>
      </c>
      <c r="C341" s="273">
        <v>6</v>
      </c>
    </row>
    <row r="342" spans="1:3" ht="15.75" x14ac:dyDescent="0.25">
      <c r="A342" s="272" t="s">
        <v>3020</v>
      </c>
      <c r="B342" s="272" t="s">
        <v>3021</v>
      </c>
      <c r="C342" s="273">
        <v>7</v>
      </c>
    </row>
    <row r="343" spans="1:3" ht="15.75" x14ac:dyDescent="0.25">
      <c r="A343" s="272" t="s">
        <v>3022</v>
      </c>
      <c r="B343" s="272" t="s">
        <v>3023</v>
      </c>
      <c r="C343" s="273">
        <v>5</v>
      </c>
    </row>
    <row r="344" spans="1:3" ht="15.75" x14ac:dyDescent="0.25">
      <c r="A344" s="272" t="s">
        <v>3024</v>
      </c>
      <c r="B344" s="272" t="s">
        <v>3025</v>
      </c>
      <c r="C344" s="273">
        <v>5</v>
      </c>
    </row>
    <row r="345" spans="1:3" ht="15.75" x14ac:dyDescent="0.25">
      <c r="A345" s="272" t="s">
        <v>3026</v>
      </c>
      <c r="B345" s="272" t="s">
        <v>3027</v>
      </c>
      <c r="C345" s="273">
        <v>6</v>
      </c>
    </row>
    <row r="346" spans="1:3" ht="15.75" x14ac:dyDescent="0.25">
      <c r="A346" s="272" t="s">
        <v>3028</v>
      </c>
      <c r="B346" s="272" t="s">
        <v>3029</v>
      </c>
      <c r="C346" s="273">
        <v>5</v>
      </c>
    </row>
    <row r="347" spans="1:3" ht="15.75" x14ac:dyDescent="0.25">
      <c r="A347" s="272" t="s">
        <v>3030</v>
      </c>
      <c r="B347" s="272" t="s">
        <v>3031</v>
      </c>
      <c r="C347" s="273">
        <v>4</v>
      </c>
    </row>
    <row r="348" spans="1:3" ht="15.75" x14ac:dyDescent="0.25">
      <c r="A348" s="272" t="s">
        <v>3032</v>
      </c>
      <c r="B348" s="272" t="s">
        <v>3033</v>
      </c>
      <c r="C348" s="273">
        <v>2</v>
      </c>
    </row>
    <row r="349" spans="1:3" ht="15.75" x14ac:dyDescent="0.25">
      <c r="A349" s="272" t="s">
        <v>3034</v>
      </c>
      <c r="B349" s="272" t="s">
        <v>3035</v>
      </c>
      <c r="C349" s="273">
        <v>4</v>
      </c>
    </row>
    <row r="350" spans="1:3" ht="15.75" x14ac:dyDescent="0.25">
      <c r="A350" s="272" t="s">
        <v>3036</v>
      </c>
      <c r="B350" s="272" t="s">
        <v>3037</v>
      </c>
      <c r="C350" s="273">
        <v>4</v>
      </c>
    </row>
    <row r="351" spans="1:3" ht="15.75" x14ac:dyDescent="0.25">
      <c r="A351" s="272" t="s">
        <v>3038</v>
      </c>
      <c r="B351" s="272" t="s">
        <v>3039</v>
      </c>
      <c r="C351" s="273">
        <v>5</v>
      </c>
    </row>
    <row r="352" spans="1:3" ht="15.75" x14ac:dyDescent="0.25">
      <c r="A352" s="272" t="s">
        <v>3040</v>
      </c>
      <c r="B352" s="272" t="s">
        <v>3041</v>
      </c>
      <c r="C352" s="273">
        <v>2</v>
      </c>
    </row>
    <row r="353" spans="1:3" ht="15.75" x14ac:dyDescent="0.25">
      <c r="A353" s="272" t="s">
        <v>3042</v>
      </c>
      <c r="B353" s="272" t="s">
        <v>3043</v>
      </c>
      <c r="C353" s="273">
        <v>4</v>
      </c>
    </row>
    <row r="354" spans="1:3" ht="15.75" x14ac:dyDescent="0.25">
      <c r="A354" s="272" t="s">
        <v>3044</v>
      </c>
      <c r="B354" s="272" t="s">
        <v>3045</v>
      </c>
      <c r="C354" s="273">
        <v>4</v>
      </c>
    </row>
    <row r="355" spans="1:3" ht="15.75" x14ac:dyDescent="0.25">
      <c r="A355" s="272" t="s">
        <v>3046</v>
      </c>
      <c r="B355" s="272" t="s">
        <v>3047</v>
      </c>
      <c r="C355" s="273">
        <v>5</v>
      </c>
    </row>
    <row r="356" spans="1:3" ht="15.75" x14ac:dyDescent="0.25">
      <c r="A356" s="272" t="s">
        <v>3048</v>
      </c>
      <c r="B356" s="272" t="s">
        <v>3049</v>
      </c>
      <c r="C356" s="273">
        <v>8</v>
      </c>
    </row>
    <row r="357" spans="1:3" ht="15.75" x14ac:dyDescent="0.25">
      <c r="A357" s="272" t="s">
        <v>3050</v>
      </c>
      <c r="B357" s="272" t="s">
        <v>3051</v>
      </c>
      <c r="C357" s="273">
        <v>3</v>
      </c>
    </row>
    <row r="358" spans="1:3" ht="15.75" x14ac:dyDescent="0.25">
      <c r="A358" s="272" t="s">
        <v>3052</v>
      </c>
      <c r="B358" s="272" t="s">
        <v>3053</v>
      </c>
      <c r="C358" s="273">
        <v>4</v>
      </c>
    </row>
    <row r="359" spans="1:3" ht="15.75" x14ac:dyDescent="0.25">
      <c r="A359" s="272" t="s">
        <v>3054</v>
      </c>
      <c r="B359" s="272" t="s">
        <v>3055</v>
      </c>
      <c r="C359" s="273">
        <v>4</v>
      </c>
    </row>
    <row r="360" spans="1:3" ht="31.5" x14ac:dyDescent="0.25">
      <c r="A360" s="272" t="s">
        <v>3056</v>
      </c>
      <c r="B360" s="272" t="s">
        <v>3057</v>
      </c>
      <c r="C360" s="273">
        <v>4</v>
      </c>
    </row>
    <row r="361" spans="1:3" ht="15.75" x14ac:dyDescent="0.25">
      <c r="A361" s="272" t="s">
        <v>3058</v>
      </c>
      <c r="B361" s="272" t="s">
        <v>3059</v>
      </c>
      <c r="C361" s="273">
        <v>5</v>
      </c>
    </row>
    <row r="362" spans="1:3" ht="15.75" x14ac:dyDescent="0.25">
      <c r="A362" s="272" t="s">
        <v>499</v>
      </c>
      <c r="B362" s="272" t="s">
        <v>3060</v>
      </c>
      <c r="C362" s="273">
        <v>5</v>
      </c>
    </row>
    <row r="363" spans="1:3" ht="15.75" x14ac:dyDescent="0.25">
      <c r="A363" s="272" t="s">
        <v>430</v>
      </c>
      <c r="B363" s="272" t="s">
        <v>3061</v>
      </c>
      <c r="C363" s="273">
        <v>5</v>
      </c>
    </row>
    <row r="364" spans="1:3" ht="15.75" x14ac:dyDescent="0.25">
      <c r="A364" s="272" t="s">
        <v>3062</v>
      </c>
      <c r="B364" s="272" t="s">
        <v>3063</v>
      </c>
      <c r="C364" s="273">
        <v>4</v>
      </c>
    </row>
    <row r="365" spans="1:3" ht="15.75" x14ac:dyDescent="0.25">
      <c r="A365" s="272" t="s">
        <v>3064</v>
      </c>
      <c r="B365" s="272" t="s">
        <v>3065</v>
      </c>
      <c r="C365" s="273">
        <v>6</v>
      </c>
    </row>
    <row r="366" spans="1:3" ht="15.75" x14ac:dyDescent="0.25">
      <c r="A366" s="272" t="s">
        <v>3066</v>
      </c>
      <c r="B366" s="272" t="s">
        <v>3067</v>
      </c>
      <c r="C366" s="273">
        <v>4</v>
      </c>
    </row>
    <row r="367" spans="1:3" ht="31.5" x14ac:dyDescent="0.25">
      <c r="A367" s="272" t="s">
        <v>3068</v>
      </c>
      <c r="B367" s="272" t="s">
        <v>2405</v>
      </c>
      <c r="C367" s="273">
        <v>2</v>
      </c>
    </row>
    <row r="368" spans="1:3" ht="15.75" x14ac:dyDescent="0.25">
      <c r="A368" s="272" t="s">
        <v>3069</v>
      </c>
      <c r="B368" s="272" t="s">
        <v>3070</v>
      </c>
      <c r="C368" s="273">
        <v>4</v>
      </c>
    </row>
    <row r="369" spans="1:3" ht="15.75" x14ac:dyDescent="0.25">
      <c r="A369" s="272" t="s">
        <v>3071</v>
      </c>
      <c r="B369" s="272" t="s">
        <v>3072</v>
      </c>
      <c r="C369" s="273">
        <v>1</v>
      </c>
    </row>
    <row r="370" spans="1:3" ht="15.75" x14ac:dyDescent="0.25">
      <c r="A370" s="272" t="s">
        <v>3073</v>
      </c>
      <c r="B370" s="272" t="s">
        <v>3074</v>
      </c>
      <c r="C370" s="273">
        <v>4</v>
      </c>
    </row>
    <row r="371" spans="1:3" ht="15.75" x14ac:dyDescent="0.25">
      <c r="A371" s="272" t="s">
        <v>3075</v>
      </c>
      <c r="B371" s="272" t="s">
        <v>3076</v>
      </c>
      <c r="C371" s="273">
        <v>3</v>
      </c>
    </row>
    <row r="372" spans="1:3" ht="15.75" x14ac:dyDescent="0.25">
      <c r="A372" s="272" t="s">
        <v>3077</v>
      </c>
      <c r="B372" s="272" t="s">
        <v>3078</v>
      </c>
      <c r="C372" s="273">
        <v>5</v>
      </c>
    </row>
    <row r="373" spans="1:3" ht="15.75" x14ac:dyDescent="0.25">
      <c r="A373" s="272" t="s">
        <v>3079</v>
      </c>
      <c r="B373" s="272" t="s">
        <v>3080</v>
      </c>
      <c r="C373" s="273">
        <v>4</v>
      </c>
    </row>
    <row r="374" spans="1:3" ht="15.75" x14ac:dyDescent="0.25">
      <c r="A374" s="272" t="s">
        <v>3081</v>
      </c>
      <c r="B374" s="272" t="s">
        <v>3082</v>
      </c>
      <c r="C374" s="273">
        <v>4</v>
      </c>
    </row>
    <row r="375" spans="1:3" ht="15.75" x14ac:dyDescent="0.25">
      <c r="A375" s="272" t="s">
        <v>3083</v>
      </c>
      <c r="B375" s="272" t="s">
        <v>3084</v>
      </c>
      <c r="C375" s="273">
        <v>5</v>
      </c>
    </row>
    <row r="376" spans="1:3" ht="15.75" x14ac:dyDescent="0.25">
      <c r="A376" s="272" t="s">
        <v>3085</v>
      </c>
      <c r="B376" s="272" t="s">
        <v>3086</v>
      </c>
      <c r="C376" s="273">
        <v>1</v>
      </c>
    </row>
    <row r="377" spans="1:3" ht="15.75" x14ac:dyDescent="0.25">
      <c r="A377" s="272" t="s">
        <v>3087</v>
      </c>
      <c r="B377" s="272" t="s">
        <v>3088</v>
      </c>
      <c r="C377" s="273">
        <v>1</v>
      </c>
    </row>
    <row r="378" spans="1:3" ht="31.5" x14ac:dyDescent="0.25">
      <c r="A378" s="272" t="s">
        <v>3089</v>
      </c>
      <c r="B378" s="272" t="s">
        <v>2405</v>
      </c>
      <c r="C378" s="273">
        <v>2</v>
      </c>
    </row>
    <row r="379" spans="1:3" ht="31.5" x14ac:dyDescent="0.25">
      <c r="A379" s="272" t="s">
        <v>3090</v>
      </c>
      <c r="B379" s="272" t="s">
        <v>3091</v>
      </c>
      <c r="C379" s="273">
        <v>1</v>
      </c>
    </row>
    <row r="380" spans="1:3" ht="31.5" x14ac:dyDescent="0.25">
      <c r="A380" s="272" t="s">
        <v>3092</v>
      </c>
      <c r="B380" s="272" t="s">
        <v>3093</v>
      </c>
      <c r="C380" s="273">
        <v>1</v>
      </c>
    </row>
    <row r="381" spans="1:3" ht="31.5" x14ac:dyDescent="0.25">
      <c r="A381" s="272" t="s">
        <v>3094</v>
      </c>
      <c r="B381" s="272" t="s">
        <v>3095</v>
      </c>
      <c r="C381" s="273">
        <v>1</v>
      </c>
    </row>
    <row r="382" spans="1:3" ht="31.5" x14ac:dyDescent="0.25">
      <c r="A382" s="272" t="s">
        <v>3096</v>
      </c>
      <c r="B382" s="272" t="s">
        <v>3097</v>
      </c>
      <c r="C382" s="273">
        <v>1</v>
      </c>
    </row>
    <row r="383" spans="1:3" ht="31.5" x14ac:dyDescent="0.25">
      <c r="A383" s="272" t="s">
        <v>3098</v>
      </c>
      <c r="B383" s="272" t="s">
        <v>3099</v>
      </c>
      <c r="C383" s="273">
        <v>1</v>
      </c>
    </row>
    <row r="384" spans="1:3" ht="31.5" x14ac:dyDescent="0.25">
      <c r="A384" s="272" t="s">
        <v>3100</v>
      </c>
      <c r="B384" s="272" t="s">
        <v>3101</v>
      </c>
      <c r="C384" s="273">
        <v>1</v>
      </c>
    </row>
    <row r="385" spans="1:3" ht="31.5" x14ac:dyDescent="0.25">
      <c r="A385" s="272" t="s">
        <v>3102</v>
      </c>
      <c r="B385" s="272" t="s">
        <v>3103</v>
      </c>
      <c r="C385" s="273">
        <v>1</v>
      </c>
    </row>
    <row r="386" spans="1:3" ht="31.5" x14ac:dyDescent="0.25">
      <c r="A386" s="272" t="s">
        <v>3104</v>
      </c>
      <c r="B386" s="272" t="s">
        <v>3105</v>
      </c>
      <c r="C386" s="273">
        <v>1</v>
      </c>
    </row>
    <row r="387" spans="1:3" ht="31.5" x14ac:dyDescent="0.25">
      <c r="A387" s="272" t="s">
        <v>3106</v>
      </c>
      <c r="B387" s="272" t="s">
        <v>3107</v>
      </c>
      <c r="C387" s="273">
        <v>1</v>
      </c>
    </row>
    <row r="388" spans="1:3" ht="15.75" x14ac:dyDescent="0.25">
      <c r="A388" s="272" t="s">
        <v>3108</v>
      </c>
      <c r="B388" s="272" t="s">
        <v>3109</v>
      </c>
      <c r="C388" s="273">
        <v>1</v>
      </c>
    </row>
    <row r="389" spans="1:3" ht="31.5" x14ac:dyDescent="0.25">
      <c r="A389" s="272" t="s">
        <v>3110</v>
      </c>
      <c r="B389" s="272" t="s">
        <v>3111</v>
      </c>
      <c r="C389" s="273">
        <v>1</v>
      </c>
    </row>
    <row r="390" spans="1:3" ht="31.5" x14ac:dyDescent="0.25">
      <c r="A390" s="272" t="s">
        <v>3112</v>
      </c>
      <c r="B390" s="272" t="s">
        <v>3113</v>
      </c>
      <c r="C390" s="273">
        <v>1</v>
      </c>
    </row>
    <row r="391" spans="1:3" ht="31.5" x14ac:dyDescent="0.25">
      <c r="A391" s="272" t="s">
        <v>3114</v>
      </c>
      <c r="B391" s="272" t="s">
        <v>3115</v>
      </c>
      <c r="C391" s="273">
        <v>1</v>
      </c>
    </row>
    <row r="392" spans="1:3" ht="31.5" x14ac:dyDescent="0.25">
      <c r="A392" s="272" t="s">
        <v>3116</v>
      </c>
      <c r="B392" s="272" t="s">
        <v>3117</v>
      </c>
      <c r="C392" s="273">
        <v>1</v>
      </c>
    </row>
    <row r="393" spans="1:3" ht="31.5" x14ac:dyDescent="0.25">
      <c r="A393" s="272" t="s">
        <v>3118</v>
      </c>
      <c r="B393" s="272" t="s">
        <v>3119</v>
      </c>
      <c r="C393" s="273">
        <v>1</v>
      </c>
    </row>
    <row r="394" spans="1:3" ht="31.5" x14ac:dyDescent="0.25">
      <c r="A394" s="272" t="s">
        <v>3120</v>
      </c>
      <c r="B394" s="272" t="s">
        <v>3121</v>
      </c>
      <c r="C394" s="273">
        <v>1</v>
      </c>
    </row>
    <row r="395" spans="1:3" ht="31.5" x14ac:dyDescent="0.25">
      <c r="A395" s="272" t="s">
        <v>3122</v>
      </c>
      <c r="B395" s="272" t="s">
        <v>3123</v>
      </c>
      <c r="C395" s="273">
        <v>1</v>
      </c>
    </row>
    <row r="396" spans="1:3" ht="31.5" x14ac:dyDescent="0.25">
      <c r="A396" s="272" t="s">
        <v>3124</v>
      </c>
      <c r="B396" s="272" t="s">
        <v>3125</v>
      </c>
      <c r="C396" s="273">
        <v>1</v>
      </c>
    </row>
    <row r="397" spans="1:3" ht="31.5" x14ac:dyDescent="0.25">
      <c r="A397" s="272" t="s">
        <v>3126</v>
      </c>
      <c r="B397" s="272" t="s">
        <v>3127</v>
      </c>
      <c r="C397" s="273">
        <v>1</v>
      </c>
    </row>
    <row r="398" spans="1:3" ht="31.5" x14ac:dyDescent="0.25">
      <c r="A398" s="272" t="s">
        <v>3128</v>
      </c>
      <c r="B398" s="272" t="s">
        <v>3129</v>
      </c>
      <c r="C398" s="273">
        <v>1</v>
      </c>
    </row>
    <row r="399" spans="1:3" ht="15.75" x14ac:dyDescent="0.25">
      <c r="A399" s="272" t="s">
        <v>3130</v>
      </c>
      <c r="B399" s="272" t="s">
        <v>3131</v>
      </c>
      <c r="C399" s="273">
        <v>1</v>
      </c>
    </row>
    <row r="400" spans="1:3" ht="31.5" x14ac:dyDescent="0.25">
      <c r="A400" s="272" t="s">
        <v>3132</v>
      </c>
      <c r="B400" s="272" t="s">
        <v>3133</v>
      </c>
      <c r="C400" s="273">
        <v>1</v>
      </c>
    </row>
    <row r="401" spans="1:3" ht="31.5" x14ac:dyDescent="0.25">
      <c r="A401" s="272" t="s">
        <v>3134</v>
      </c>
      <c r="B401" s="272" t="s">
        <v>3135</v>
      </c>
      <c r="C401" s="273">
        <v>1</v>
      </c>
    </row>
    <row r="402" spans="1:3" ht="31.5" x14ac:dyDescent="0.25">
      <c r="A402" s="272" t="s">
        <v>3136</v>
      </c>
      <c r="B402" s="272" t="s">
        <v>3137</v>
      </c>
      <c r="C402" s="273">
        <v>1</v>
      </c>
    </row>
    <row r="403" spans="1:3" ht="31.5" x14ac:dyDescent="0.25">
      <c r="A403" s="272" t="s">
        <v>3138</v>
      </c>
      <c r="B403" s="272" t="s">
        <v>3139</v>
      </c>
      <c r="C403" s="273">
        <v>1</v>
      </c>
    </row>
    <row r="404" spans="1:3" ht="31.5" x14ac:dyDescent="0.25">
      <c r="A404" s="272" t="s">
        <v>3140</v>
      </c>
      <c r="B404" s="272" t="s">
        <v>3141</v>
      </c>
      <c r="C404" s="273">
        <v>1</v>
      </c>
    </row>
    <row r="405" spans="1:3" ht="31.5" x14ac:dyDescent="0.25">
      <c r="A405" s="272" t="s">
        <v>3142</v>
      </c>
      <c r="B405" s="272" t="s">
        <v>3143</v>
      </c>
      <c r="C405" s="273">
        <v>1</v>
      </c>
    </row>
    <row r="406" spans="1:3" ht="31.5" x14ac:dyDescent="0.25">
      <c r="A406" s="272" t="s">
        <v>3144</v>
      </c>
      <c r="B406" s="272" t="s">
        <v>3145</v>
      </c>
      <c r="C406" s="273">
        <v>1</v>
      </c>
    </row>
    <row r="407" spans="1:3" ht="31.5" x14ac:dyDescent="0.25">
      <c r="A407" s="272" t="s">
        <v>3146</v>
      </c>
      <c r="B407" s="272" t="s">
        <v>3147</v>
      </c>
      <c r="C407" s="273">
        <v>1</v>
      </c>
    </row>
    <row r="408" spans="1:3" ht="31.5" x14ac:dyDescent="0.25">
      <c r="A408" s="272" t="s">
        <v>3148</v>
      </c>
      <c r="B408" s="272" t="s">
        <v>3149</v>
      </c>
      <c r="C408" s="273">
        <v>1</v>
      </c>
    </row>
    <row r="409" spans="1:3" ht="15.75" x14ac:dyDescent="0.25">
      <c r="A409" s="272" t="s">
        <v>3150</v>
      </c>
      <c r="B409" s="272" t="s">
        <v>3151</v>
      </c>
      <c r="C409" s="273">
        <v>1</v>
      </c>
    </row>
    <row r="410" spans="1:3" ht="15.75" x14ac:dyDescent="0.25">
      <c r="A410" s="272" t="s">
        <v>3152</v>
      </c>
      <c r="B410" s="272" t="s">
        <v>3153</v>
      </c>
      <c r="C410" s="273">
        <v>1</v>
      </c>
    </row>
    <row r="411" spans="1:3" ht="15.75" x14ac:dyDescent="0.25">
      <c r="A411" s="272" t="s">
        <v>3154</v>
      </c>
      <c r="B411" s="272" t="s">
        <v>3155</v>
      </c>
      <c r="C411" s="273">
        <v>1</v>
      </c>
    </row>
    <row r="412" spans="1:3" ht="15.75" x14ac:dyDescent="0.25">
      <c r="A412" s="272" t="s">
        <v>3156</v>
      </c>
      <c r="B412" s="272" t="s">
        <v>3157</v>
      </c>
      <c r="C412" s="273">
        <v>1</v>
      </c>
    </row>
    <row r="413" spans="1:3" ht="15.75" x14ac:dyDescent="0.25">
      <c r="A413" s="272" t="s">
        <v>3158</v>
      </c>
      <c r="B413" s="272" t="s">
        <v>3159</v>
      </c>
      <c r="C413" s="273">
        <v>1</v>
      </c>
    </row>
    <row r="414" spans="1:3" ht="15.75" x14ac:dyDescent="0.25">
      <c r="A414" s="272" t="s">
        <v>3160</v>
      </c>
      <c r="B414" s="272" t="s">
        <v>3161</v>
      </c>
      <c r="C414" s="273">
        <v>1</v>
      </c>
    </row>
    <row r="415" spans="1:3" ht="15.75" x14ac:dyDescent="0.25">
      <c r="A415" s="272" t="s">
        <v>3162</v>
      </c>
      <c r="B415" s="272" t="s">
        <v>3163</v>
      </c>
      <c r="C415" s="273">
        <v>1</v>
      </c>
    </row>
    <row r="416" spans="1:3" ht="15.75" x14ac:dyDescent="0.25">
      <c r="A416" s="272" t="s">
        <v>3164</v>
      </c>
      <c r="B416" s="272" t="s">
        <v>3165</v>
      </c>
      <c r="C416" s="273">
        <v>1</v>
      </c>
    </row>
    <row r="417" spans="1:3" ht="15.75" x14ac:dyDescent="0.25">
      <c r="A417" s="272" t="s">
        <v>3166</v>
      </c>
      <c r="B417" s="272" t="s">
        <v>3167</v>
      </c>
      <c r="C417" s="273">
        <v>1</v>
      </c>
    </row>
    <row r="418" spans="1:3" ht="15.75" x14ac:dyDescent="0.25">
      <c r="A418" s="272" t="s">
        <v>3168</v>
      </c>
      <c r="B418" s="272" t="s">
        <v>3169</v>
      </c>
      <c r="C418" s="273">
        <v>1</v>
      </c>
    </row>
    <row r="419" spans="1:3" ht="15.75" x14ac:dyDescent="0.25">
      <c r="A419" s="272" t="s">
        <v>3170</v>
      </c>
      <c r="B419" s="272" t="s">
        <v>3171</v>
      </c>
      <c r="C419" s="273">
        <v>1</v>
      </c>
    </row>
    <row r="420" spans="1:3" ht="15.75" x14ac:dyDescent="0.25">
      <c r="A420" s="272" t="s">
        <v>3172</v>
      </c>
      <c r="B420" s="272" t="s">
        <v>3173</v>
      </c>
      <c r="C420" s="273">
        <v>1</v>
      </c>
    </row>
    <row r="421" spans="1:3" ht="15.75" x14ac:dyDescent="0.25">
      <c r="A421" s="272" t="s">
        <v>3174</v>
      </c>
      <c r="B421" s="272" t="s">
        <v>3175</v>
      </c>
      <c r="C421" s="273">
        <v>1</v>
      </c>
    </row>
    <row r="422" spans="1:3" ht="15.75" x14ac:dyDescent="0.25">
      <c r="A422" s="272" t="s">
        <v>3176</v>
      </c>
      <c r="B422" s="272" t="s">
        <v>3177</v>
      </c>
      <c r="C422" s="273">
        <v>1</v>
      </c>
    </row>
    <row r="423" spans="1:3" ht="15.75" x14ac:dyDescent="0.25">
      <c r="A423" s="272" t="s">
        <v>3178</v>
      </c>
      <c r="B423" s="272" t="s">
        <v>3179</v>
      </c>
      <c r="C423" s="273">
        <v>1</v>
      </c>
    </row>
    <row r="424" spans="1:3" ht="15.75" x14ac:dyDescent="0.25">
      <c r="A424" s="272" t="s">
        <v>3180</v>
      </c>
      <c r="B424" s="272" t="s">
        <v>3181</v>
      </c>
      <c r="C424" s="273">
        <v>1</v>
      </c>
    </row>
    <row r="425" spans="1:3" ht="15.75" x14ac:dyDescent="0.25">
      <c r="A425" s="272" t="s">
        <v>3182</v>
      </c>
      <c r="B425" s="272" t="s">
        <v>3183</v>
      </c>
      <c r="C425" s="273">
        <v>1</v>
      </c>
    </row>
    <row r="426" spans="1:3" ht="15.75" x14ac:dyDescent="0.25">
      <c r="A426" s="272" t="s">
        <v>3184</v>
      </c>
      <c r="B426" s="272" t="s">
        <v>3185</v>
      </c>
      <c r="C426" s="273">
        <v>1</v>
      </c>
    </row>
    <row r="427" spans="1:3" ht="15.75" x14ac:dyDescent="0.25">
      <c r="A427" s="272" t="s">
        <v>3186</v>
      </c>
      <c r="B427" s="272" t="s">
        <v>3187</v>
      </c>
      <c r="C427" s="273">
        <v>1</v>
      </c>
    </row>
    <row r="428" spans="1:3" ht="15.75" x14ac:dyDescent="0.25">
      <c r="A428" s="272" t="s">
        <v>3188</v>
      </c>
      <c r="B428" s="272" t="s">
        <v>3189</v>
      </c>
      <c r="C428" s="273">
        <v>1</v>
      </c>
    </row>
    <row r="429" spans="1:3" ht="15.75" x14ac:dyDescent="0.25">
      <c r="A429" s="272" t="s">
        <v>3190</v>
      </c>
      <c r="B429" s="272" t="s">
        <v>3191</v>
      </c>
      <c r="C429" s="273">
        <v>1</v>
      </c>
    </row>
    <row r="430" spans="1:3" ht="15.75" x14ac:dyDescent="0.25">
      <c r="A430" s="272" t="s">
        <v>3192</v>
      </c>
      <c r="B430" s="272" t="s">
        <v>3193</v>
      </c>
      <c r="C430" s="273">
        <v>1</v>
      </c>
    </row>
    <row r="431" spans="1:3" ht="15.75" x14ac:dyDescent="0.25">
      <c r="A431" s="272" t="s">
        <v>3194</v>
      </c>
      <c r="B431" s="272" t="s">
        <v>3195</v>
      </c>
      <c r="C431" s="273">
        <v>1</v>
      </c>
    </row>
    <row r="432" spans="1:3" ht="15.75" x14ac:dyDescent="0.25">
      <c r="A432" s="272" t="s">
        <v>3196</v>
      </c>
      <c r="B432" s="272" t="s">
        <v>3197</v>
      </c>
      <c r="C432" s="273">
        <v>1</v>
      </c>
    </row>
    <row r="433" spans="1:3" ht="15.75" x14ac:dyDescent="0.25">
      <c r="A433" s="272" t="s">
        <v>3198</v>
      </c>
      <c r="B433" s="272" t="s">
        <v>3199</v>
      </c>
      <c r="C433" s="273">
        <v>1</v>
      </c>
    </row>
    <row r="434" spans="1:3" ht="15.75" x14ac:dyDescent="0.25">
      <c r="A434" s="272" t="s">
        <v>3200</v>
      </c>
      <c r="B434" s="272" t="s">
        <v>3201</v>
      </c>
      <c r="C434" s="273">
        <v>1</v>
      </c>
    </row>
    <row r="435" spans="1:3" ht="15.75" x14ac:dyDescent="0.25">
      <c r="A435" s="272" t="s">
        <v>3202</v>
      </c>
      <c r="B435" s="272" t="s">
        <v>3203</v>
      </c>
      <c r="C435" s="273">
        <v>1</v>
      </c>
    </row>
    <row r="436" spans="1:3" ht="15.75" x14ac:dyDescent="0.25">
      <c r="A436" s="272" t="s">
        <v>3204</v>
      </c>
      <c r="B436" s="272" t="s">
        <v>3205</v>
      </c>
      <c r="C436" s="273">
        <v>1</v>
      </c>
    </row>
    <row r="437" spans="1:3" ht="15.75" x14ac:dyDescent="0.25">
      <c r="A437" s="272" t="s">
        <v>3206</v>
      </c>
      <c r="B437" s="272" t="s">
        <v>3207</v>
      </c>
      <c r="C437" s="273">
        <v>1</v>
      </c>
    </row>
    <row r="438" spans="1:3" ht="15.75" x14ac:dyDescent="0.25">
      <c r="A438" s="272" t="s">
        <v>3208</v>
      </c>
      <c r="B438" s="272" t="s">
        <v>3209</v>
      </c>
      <c r="C438" s="273">
        <v>1</v>
      </c>
    </row>
    <row r="439" spans="1:3" ht="15.75" x14ac:dyDescent="0.25">
      <c r="A439" s="272" t="s">
        <v>3210</v>
      </c>
      <c r="B439" s="272" t="s">
        <v>3211</v>
      </c>
      <c r="C439" s="273">
        <v>1</v>
      </c>
    </row>
    <row r="440" spans="1:3" ht="15.75" x14ac:dyDescent="0.25">
      <c r="A440" s="272" t="s">
        <v>3212</v>
      </c>
      <c r="B440" s="272" t="s">
        <v>3213</v>
      </c>
      <c r="C440" s="273">
        <v>1</v>
      </c>
    </row>
    <row r="441" spans="1:3" ht="15.75" x14ac:dyDescent="0.25">
      <c r="A441" s="272" t="s">
        <v>3214</v>
      </c>
      <c r="B441" s="272" t="s">
        <v>3215</v>
      </c>
      <c r="C441" s="273">
        <v>1</v>
      </c>
    </row>
    <row r="442" spans="1:3" ht="15.75" x14ac:dyDescent="0.25">
      <c r="A442" s="272" t="s">
        <v>3216</v>
      </c>
      <c r="B442" s="272" t="s">
        <v>3217</v>
      </c>
      <c r="C442" s="273">
        <v>1</v>
      </c>
    </row>
    <row r="443" spans="1:3" ht="15.75" x14ac:dyDescent="0.25">
      <c r="A443" s="272" t="s">
        <v>3218</v>
      </c>
      <c r="B443" s="272" t="s">
        <v>3219</v>
      </c>
      <c r="C443" s="273">
        <v>1</v>
      </c>
    </row>
    <row r="444" spans="1:3" ht="15.75" x14ac:dyDescent="0.25">
      <c r="A444" s="272" t="s">
        <v>3220</v>
      </c>
      <c r="B444" s="272" t="s">
        <v>3221</v>
      </c>
      <c r="C444" s="273">
        <v>1</v>
      </c>
    </row>
    <row r="445" spans="1:3" ht="15.75" x14ac:dyDescent="0.25">
      <c r="A445" s="272" t="s">
        <v>3222</v>
      </c>
      <c r="B445" s="272" t="s">
        <v>3223</v>
      </c>
      <c r="C445" s="273">
        <v>1</v>
      </c>
    </row>
    <row r="446" spans="1:3" ht="15.75" x14ac:dyDescent="0.25">
      <c r="A446" s="272" t="s">
        <v>3224</v>
      </c>
      <c r="B446" s="272" t="s">
        <v>3225</v>
      </c>
      <c r="C446" s="273">
        <v>1</v>
      </c>
    </row>
    <row r="447" spans="1:3" ht="15.75" x14ac:dyDescent="0.25">
      <c r="A447" s="272" t="s">
        <v>3226</v>
      </c>
      <c r="B447" s="272" t="s">
        <v>3227</v>
      </c>
      <c r="C447" s="273">
        <v>1</v>
      </c>
    </row>
    <row r="448" spans="1:3" ht="15.75" x14ac:dyDescent="0.25">
      <c r="A448" s="272" t="s">
        <v>3228</v>
      </c>
      <c r="B448" s="272" t="s">
        <v>3229</v>
      </c>
      <c r="C448" s="273">
        <v>1</v>
      </c>
    </row>
    <row r="449" spans="1:3" ht="15.75" x14ac:dyDescent="0.25">
      <c r="A449" s="272" t="s">
        <v>3230</v>
      </c>
      <c r="B449" s="272" t="s">
        <v>3231</v>
      </c>
      <c r="C449" s="273">
        <v>1</v>
      </c>
    </row>
    <row r="450" spans="1:3" ht="15.75" x14ac:dyDescent="0.25">
      <c r="A450" s="272" t="s">
        <v>3232</v>
      </c>
      <c r="B450" s="272" t="s">
        <v>3233</v>
      </c>
      <c r="C450" s="273">
        <v>5</v>
      </c>
    </row>
    <row r="451" spans="1:3" ht="15.75" x14ac:dyDescent="0.25">
      <c r="A451" s="272" t="s">
        <v>3234</v>
      </c>
      <c r="B451" s="272" t="s">
        <v>3235</v>
      </c>
      <c r="C451" s="273">
        <v>4</v>
      </c>
    </row>
    <row r="452" spans="1:3" ht="15.75" x14ac:dyDescent="0.25">
      <c r="A452" s="272" t="s">
        <v>3236</v>
      </c>
      <c r="B452" s="272" t="s">
        <v>3237</v>
      </c>
      <c r="C452" s="273">
        <v>1</v>
      </c>
    </row>
    <row r="453" spans="1:3" ht="15.75" x14ac:dyDescent="0.25">
      <c r="A453" s="272" t="s">
        <v>3238</v>
      </c>
      <c r="B453" s="272" t="s">
        <v>3239</v>
      </c>
      <c r="C453" s="273">
        <v>1</v>
      </c>
    </row>
    <row r="454" spans="1:3" ht="15.75" x14ac:dyDescent="0.25">
      <c r="A454" s="272" t="s">
        <v>3240</v>
      </c>
      <c r="B454" s="272" t="s">
        <v>3241</v>
      </c>
      <c r="C454" s="273">
        <v>1</v>
      </c>
    </row>
    <row r="455" spans="1:3" ht="15.75" x14ac:dyDescent="0.25">
      <c r="A455" s="272" t="s">
        <v>3242</v>
      </c>
      <c r="B455" s="272" t="s">
        <v>3243</v>
      </c>
      <c r="C455" s="273">
        <v>1</v>
      </c>
    </row>
    <row r="456" spans="1:3" ht="15.75" x14ac:dyDescent="0.25">
      <c r="A456" s="272" t="s">
        <v>3244</v>
      </c>
      <c r="B456" s="272" t="s">
        <v>3245</v>
      </c>
      <c r="C456" s="273">
        <v>1</v>
      </c>
    </row>
    <row r="457" spans="1:3" ht="15.75" x14ac:dyDescent="0.25">
      <c r="A457" s="272" t="s">
        <v>3246</v>
      </c>
      <c r="B457" s="272" t="s">
        <v>3247</v>
      </c>
      <c r="C457" s="273">
        <v>1</v>
      </c>
    </row>
    <row r="458" spans="1:3" ht="15.75" x14ac:dyDescent="0.25">
      <c r="A458" s="272" t="s">
        <v>3248</v>
      </c>
      <c r="B458" s="272" t="s">
        <v>3249</v>
      </c>
      <c r="C458" s="273">
        <v>1</v>
      </c>
    </row>
    <row r="459" spans="1:3" ht="15.75" x14ac:dyDescent="0.25">
      <c r="A459" s="272" t="s">
        <v>3250</v>
      </c>
      <c r="B459" s="272" t="s">
        <v>3251</v>
      </c>
      <c r="C459" s="273">
        <v>1</v>
      </c>
    </row>
    <row r="460" spans="1:3" ht="15.75" x14ac:dyDescent="0.25">
      <c r="A460" s="272" t="s">
        <v>3252</v>
      </c>
      <c r="B460" s="272" t="s">
        <v>3253</v>
      </c>
      <c r="C460" s="273">
        <v>1</v>
      </c>
    </row>
    <row r="461" spans="1:3" ht="15.75" x14ac:dyDescent="0.25">
      <c r="A461" s="272" t="s">
        <v>3254</v>
      </c>
      <c r="B461" s="272" t="s">
        <v>3255</v>
      </c>
      <c r="C461" s="273">
        <v>1</v>
      </c>
    </row>
    <row r="462" spans="1:3" ht="15.75" x14ac:dyDescent="0.25">
      <c r="A462" s="272" t="s">
        <v>3256</v>
      </c>
      <c r="B462" s="272" t="s">
        <v>3257</v>
      </c>
      <c r="C462" s="273">
        <v>1</v>
      </c>
    </row>
    <row r="463" spans="1:3" ht="15.75" x14ac:dyDescent="0.25">
      <c r="A463" s="272" t="s">
        <v>3258</v>
      </c>
      <c r="B463" s="272" t="s">
        <v>3259</v>
      </c>
      <c r="C463" s="273">
        <v>1</v>
      </c>
    </row>
    <row r="464" spans="1:3" ht="15.75" x14ac:dyDescent="0.25">
      <c r="A464" s="272" t="s">
        <v>3260</v>
      </c>
      <c r="B464" s="272" t="s">
        <v>3261</v>
      </c>
      <c r="C464" s="273">
        <v>1</v>
      </c>
    </row>
    <row r="465" spans="1:3" ht="15.75" x14ac:dyDescent="0.25">
      <c r="A465" s="272" t="s">
        <v>3262</v>
      </c>
      <c r="B465" s="272" t="s">
        <v>3263</v>
      </c>
      <c r="C465" s="273">
        <v>8</v>
      </c>
    </row>
    <row r="466" spans="1:3" ht="15.75" x14ac:dyDescent="0.25">
      <c r="A466" s="272" t="s">
        <v>3264</v>
      </c>
      <c r="B466" s="272" t="s">
        <v>3265</v>
      </c>
      <c r="C466" s="273">
        <v>1</v>
      </c>
    </row>
    <row r="467" spans="1:3" ht="15.75" x14ac:dyDescent="0.25">
      <c r="A467" s="272" t="s">
        <v>3266</v>
      </c>
      <c r="B467" s="272" t="s">
        <v>3267</v>
      </c>
      <c r="C467" s="273">
        <v>1</v>
      </c>
    </row>
    <row r="468" spans="1:3" ht="15.75" x14ac:dyDescent="0.25">
      <c r="A468" s="272" t="s">
        <v>3268</v>
      </c>
      <c r="B468" s="272" t="s">
        <v>3269</v>
      </c>
      <c r="C468" s="273">
        <v>1</v>
      </c>
    </row>
    <row r="469" spans="1:3" ht="15.75" x14ac:dyDescent="0.25">
      <c r="A469" s="272" t="s">
        <v>3270</v>
      </c>
      <c r="B469" s="272" t="s">
        <v>3271</v>
      </c>
      <c r="C469" s="273">
        <v>1</v>
      </c>
    </row>
    <row r="470" spans="1:3" ht="15.75" x14ac:dyDescent="0.25">
      <c r="A470" s="272" t="s">
        <v>3272</v>
      </c>
      <c r="B470" s="272" t="s">
        <v>3273</v>
      </c>
      <c r="C470" s="273">
        <v>1</v>
      </c>
    </row>
    <row r="471" spans="1:3" ht="15.75" x14ac:dyDescent="0.25">
      <c r="A471" s="272" t="s">
        <v>3274</v>
      </c>
      <c r="B471" s="272" t="s">
        <v>3275</v>
      </c>
      <c r="C471" s="273">
        <v>1</v>
      </c>
    </row>
    <row r="472" spans="1:3" ht="15.75" x14ac:dyDescent="0.25">
      <c r="A472" s="272" t="s">
        <v>3276</v>
      </c>
      <c r="B472" s="272" t="s">
        <v>3277</v>
      </c>
      <c r="C472" s="273">
        <v>1</v>
      </c>
    </row>
    <row r="473" spans="1:3" ht="15.75" x14ac:dyDescent="0.25">
      <c r="A473" s="272" t="s">
        <v>3278</v>
      </c>
      <c r="B473" s="272" t="s">
        <v>3279</v>
      </c>
      <c r="C473" s="273">
        <v>1</v>
      </c>
    </row>
    <row r="474" spans="1:3" ht="15.75" x14ac:dyDescent="0.25">
      <c r="A474" s="272" t="s">
        <v>3280</v>
      </c>
      <c r="B474" s="272" t="s">
        <v>3281</v>
      </c>
      <c r="C474" s="273">
        <v>1</v>
      </c>
    </row>
    <row r="475" spans="1:3" ht="15.75" x14ac:dyDescent="0.25">
      <c r="A475" s="272" t="s">
        <v>3282</v>
      </c>
      <c r="B475" s="272" t="s">
        <v>3283</v>
      </c>
      <c r="C475" s="273">
        <v>1</v>
      </c>
    </row>
    <row r="476" spans="1:3" ht="15.75" x14ac:dyDescent="0.25">
      <c r="A476" s="272" t="s">
        <v>3284</v>
      </c>
      <c r="B476" s="272" t="s">
        <v>3285</v>
      </c>
      <c r="C476" s="273">
        <v>1</v>
      </c>
    </row>
    <row r="477" spans="1:3" ht="15.75" x14ac:dyDescent="0.25">
      <c r="A477" s="272" t="s">
        <v>3286</v>
      </c>
      <c r="B477" s="272" t="s">
        <v>3287</v>
      </c>
      <c r="C477" s="273">
        <v>1</v>
      </c>
    </row>
    <row r="478" spans="1:3" ht="15.75" x14ac:dyDescent="0.25">
      <c r="A478" s="272" t="s">
        <v>3288</v>
      </c>
      <c r="B478" s="272" t="s">
        <v>3289</v>
      </c>
      <c r="C478" s="273">
        <v>1</v>
      </c>
    </row>
    <row r="479" spans="1:3" ht="15.75" x14ac:dyDescent="0.25">
      <c r="A479" s="272" t="s">
        <v>3290</v>
      </c>
      <c r="B479" s="272" t="s">
        <v>3291</v>
      </c>
      <c r="C479" s="273">
        <v>1</v>
      </c>
    </row>
    <row r="480" spans="1:3" ht="15.75" x14ac:dyDescent="0.25">
      <c r="A480" s="272" t="s">
        <v>3292</v>
      </c>
      <c r="B480" s="272" t="s">
        <v>3293</v>
      </c>
      <c r="C480" s="273">
        <v>1</v>
      </c>
    </row>
    <row r="481" spans="1:3" ht="15.75" x14ac:dyDescent="0.25">
      <c r="A481" s="272" t="s">
        <v>3294</v>
      </c>
      <c r="B481" s="272" t="s">
        <v>3295</v>
      </c>
      <c r="C481" s="273">
        <v>1</v>
      </c>
    </row>
    <row r="482" spans="1:3" ht="15.75" x14ac:dyDescent="0.25">
      <c r="A482" s="272" t="s">
        <v>3296</v>
      </c>
      <c r="B482" s="272" t="s">
        <v>3297</v>
      </c>
      <c r="C482" s="273">
        <v>1</v>
      </c>
    </row>
    <row r="483" spans="1:3" ht="15.75" x14ac:dyDescent="0.25">
      <c r="A483" s="272" t="s">
        <v>3298</v>
      </c>
      <c r="B483" s="272" t="s">
        <v>3299</v>
      </c>
      <c r="C483" s="273">
        <v>1</v>
      </c>
    </row>
    <row r="484" spans="1:3" ht="15.75" x14ac:dyDescent="0.25">
      <c r="A484" s="272" t="s">
        <v>3300</v>
      </c>
      <c r="B484" s="272" t="s">
        <v>3301</v>
      </c>
      <c r="C484" s="273">
        <v>1</v>
      </c>
    </row>
    <row r="485" spans="1:3" ht="15.75" x14ac:dyDescent="0.25">
      <c r="A485" s="272" t="s">
        <v>3302</v>
      </c>
      <c r="B485" s="272" t="s">
        <v>3303</v>
      </c>
      <c r="C485" s="273">
        <v>1</v>
      </c>
    </row>
    <row r="486" spans="1:3" ht="15.75" x14ac:dyDescent="0.25">
      <c r="A486" s="272" t="s">
        <v>3304</v>
      </c>
      <c r="B486" s="272" t="s">
        <v>3305</v>
      </c>
      <c r="C486" s="273">
        <v>1</v>
      </c>
    </row>
    <row r="487" spans="1:3" ht="15.75" x14ac:dyDescent="0.25">
      <c r="A487" s="272" t="s">
        <v>3306</v>
      </c>
      <c r="B487" s="272" t="s">
        <v>3307</v>
      </c>
      <c r="C487" s="273">
        <v>1</v>
      </c>
    </row>
    <row r="488" spans="1:3" ht="15.75" x14ac:dyDescent="0.25">
      <c r="A488" s="272" t="s">
        <v>3308</v>
      </c>
      <c r="B488" s="272" t="s">
        <v>3309</v>
      </c>
      <c r="C488" s="273">
        <v>1</v>
      </c>
    </row>
    <row r="489" spans="1:3" ht="15.75" x14ac:dyDescent="0.25">
      <c r="A489" s="272" t="s">
        <v>3310</v>
      </c>
      <c r="B489" s="272" t="s">
        <v>3311</v>
      </c>
      <c r="C489" s="273">
        <v>1</v>
      </c>
    </row>
    <row r="490" spans="1:3" ht="15.75" x14ac:dyDescent="0.25">
      <c r="A490" s="272" t="s">
        <v>3312</v>
      </c>
      <c r="B490" s="272" t="s">
        <v>3313</v>
      </c>
      <c r="C490" s="273">
        <v>1</v>
      </c>
    </row>
    <row r="491" spans="1:3" ht="15.75" x14ac:dyDescent="0.25">
      <c r="A491" s="272" t="s">
        <v>3314</v>
      </c>
      <c r="B491" s="272" t="s">
        <v>3315</v>
      </c>
      <c r="C491" s="273">
        <v>1</v>
      </c>
    </row>
    <row r="492" spans="1:3" ht="15.75" x14ac:dyDescent="0.25">
      <c r="A492" s="272" t="s">
        <v>3316</v>
      </c>
      <c r="B492" s="272" t="s">
        <v>3317</v>
      </c>
      <c r="C492" s="273">
        <v>1</v>
      </c>
    </row>
    <row r="493" spans="1:3" ht="15.75" x14ac:dyDescent="0.25">
      <c r="A493" s="272" t="s">
        <v>3318</v>
      </c>
      <c r="B493" s="272" t="s">
        <v>3319</v>
      </c>
      <c r="C493" s="273">
        <v>1</v>
      </c>
    </row>
    <row r="494" spans="1:3" ht="15.75" x14ac:dyDescent="0.25">
      <c r="A494" s="272" t="s">
        <v>3320</v>
      </c>
      <c r="B494" s="272" t="s">
        <v>3321</v>
      </c>
      <c r="C494" s="273">
        <v>1</v>
      </c>
    </row>
    <row r="495" spans="1:3" ht="15.75" x14ac:dyDescent="0.25">
      <c r="A495" s="272" t="s">
        <v>3322</v>
      </c>
      <c r="B495" s="272" t="s">
        <v>3323</v>
      </c>
      <c r="C495" s="273">
        <v>1</v>
      </c>
    </row>
    <row r="496" spans="1:3" ht="15.75" x14ac:dyDescent="0.25">
      <c r="A496" s="272" t="s">
        <v>3324</v>
      </c>
      <c r="B496" s="272" t="s">
        <v>3325</v>
      </c>
      <c r="C496" s="273">
        <v>1</v>
      </c>
    </row>
    <row r="497" spans="1:3" ht="15.75" x14ac:dyDescent="0.25">
      <c r="A497" s="272" t="s">
        <v>3326</v>
      </c>
      <c r="B497" s="272" t="s">
        <v>3327</v>
      </c>
      <c r="C497" s="273">
        <v>1</v>
      </c>
    </row>
    <row r="498" spans="1:3" ht="15.75" x14ac:dyDescent="0.25">
      <c r="A498" s="272" t="s">
        <v>3328</v>
      </c>
      <c r="B498" s="272" t="s">
        <v>3329</v>
      </c>
      <c r="C498" s="273">
        <v>1</v>
      </c>
    </row>
    <row r="499" spans="1:3" ht="15.75" x14ac:dyDescent="0.25">
      <c r="A499" s="272" t="s">
        <v>3330</v>
      </c>
      <c r="B499" s="272" t="s">
        <v>3331</v>
      </c>
      <c r="C499" s="273">
        <v>1</v>
      </c>
    </row>
    <row r="500" spans="1:3" ht="15.75" x14ac:dyDescent="0.25">
      <c r="A500" s="272" t="s">
        <v>3332</v>
      </c>
      <c r="B500" s="272" t="s">
        <v>3333</v>
      </c>
      <c r="C500" s="273">
        <v>1</v>
      </c>
    </row>
    <row r="501" spans="1:3" ht="15.75" x14ac:dyDescent="0.25">
      <c r="A501" s="272" t="s">
        <v>3334</v>
      </c>
      <c r="B501" s="272" t="s">
        <v>3335</v>
      </c>
      <c r="C501" s="273">
        <v>1</v>
      </c>
    </row>
    <row r="502" spans="1:3" ht="15.75" x14ac:dyDescent="0.25">
      <c r="A502" s="272" t="s">
        <v>3336</v>
      </c>
      <c r="B502" s="272" t="s">
        <v>3337</v>
      </c>
      <c r="C502" s="273">
        <v>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8981AE45EB946489AEC838024505119" ma:contentTypeVersion="5" ma:contentTypeDescription="Create a new document." ma:contentTypeScope="" ma:versionID="ca3ff490c03f9df55f2d08fc263cb6e1">
  <xsd:schema xmlns:xsd="http://www.w3.org/2001/XMLSchema" xmlns:xs="http://www.w3.org/2001/XMLSchema" xmlns:p="http://schemas.microsoft.com/office/2006/metadata/properties" xmlns:ns2="6e88766e-77d4-46c2-aa85-78e9afcbbd19" xmlns:ns3="fc344ff9-8651-4f63-9839-1e3a085d13be" targetNamespace="http://schemas.microsoft.com/office/2006/metadata/properties" ma:root="true" ma:fieldsID="b46639402445d4618f976e8633071043" ns2:_="" ns3:_="">
    <xsd:import namespace="6e88766e-77d4-46c2-aa85-78e9afcbbd19"/>
    <xsd:import namespace="fc344ff9-8651-4f63-9839-1e3a085d13b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88766e-77d4-46c2-aa85-78e9afcbbd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c344ff9-8651-4f63-9839-1e3a085d13be" elementFormDefault="qualified">
    <xsd:import namespace="http://schemas.microsoft.com/office/2006/documentManagement/types"/>
    <xsd:import namespace="http://schemas.microsoft.com/office/infopath/2007/PartnerControls"/>
    <xsd:element name="SharedWithUsers" ma:index="10"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hidden="true" ma:internalName="SharedWithDetail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45A4ABB-485E-4AEF-8171-C87F6A1F6E56}"/>
</file>

<file path=customXml/itemProps2.xml><?xml version="1.0" encoding="utf-8"?>
<ds:datastoreItem xmlns:ds="http://schemas.openxmlformats.org/officeDocument/2006/customXml" ds:itemID="{844C15BA-2B97-4685-9422-94F97BB12F79}">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2BDD3378-E32E-4BA0-9804-6C4EA7C5834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Dashboard</vt:lpstr>
      <vt:lpstr>Results</vt:lpstr>
      <vt:lpstr>Instructions</vt:lpstr>
      <vt:lpstr>Gen Test Cases</vt:lpstr>
      <vt:lpstr>SUSE11 Test Cases</vt:lpstr>
      <vt:lpstr>SUSE12 Test Cases</vt:lpstr>
      <vt:lpstr>Change Log</vt:lpstr>
      <vt:lpstr>Appendix</vt:lpstr>
      <vt:lpstr>Issue Code Table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2014-11-17T05:09:03Z</dcterms:created>
  <dcterms:modified xsi:type="dcterms:W3CDTF">2020-12-14T19:44:08Z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0x010100E8981AE45EB946489AEC838024505119</vt:lpwstr>
  </property>
</Properties>
</file>