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irsgov-my.sharepoint.com/personal/5vlpb_ds_irsnet_gov/Documents/Documents/WCMS Requests/"/>
    </mc:Choice>
  </mc:AlternateContent>
  <xr:revisionPtr revIDLastSave="0" documentId="8_{0105A1C4-F0E5-4288-8476-9320FD22F898}" xr6:coauthVersionLast="47" xr6:coauthVersionMax="47" xr10:uidLastSave="{00000000-0000-0000-0000-000000000000}"/>
  <bookViews>
    <workbookView xWindow="19090" yWindow="1290" windowWidth="19420" windowHeight="11020" tabRatio="726" activeTab="3" xr2:uid="{00000000-000D-0000-FFFF-FFFF00000000}"/>
  </bookViews>
  <sheets>
    <sheet name="Dashboard" sheetId="1" r:id="rId1"/>
    <sheet name="Results" sheetId="15" r:id="rId2"/>
    <sheet name="Instructions" sheetId="9" r:id="rId3"/>
    <sheet name="MOT" sheetId="4" r:id="rId4"/>
    <sheet name="Tumbleweed-Axway" sheetId="16" r:id="rId5"/>
    <sheet name="Web Portal" sheetId="18" r:id="rId6"/>
    <sheet name="IVR" sheetId="19" r:id="rId7"/>
    <sheet name="Change Log" sheetId="11" r:id="rId8"/>
    <sheet name="New Release Changes" sheetId="21" r:id="rId9"/>
    <sheet name="Issue Code Table" sheetId="23" r:id="rId10"/>
  </sheets>
  <definedNames>
    <definedName name="_xlnm._FilterDatabase" localSheetId="9" hidden="1">'Issue Code Table'!$A$1:$D$459</definedName>
    <definedName name="_xlnm._FilterDatabase" localSheetId="6" hidden="1">IVR!$A$2:$K$2</definedName>
    <definedName name="_xlnm._FilterDatabase" localSheetId="3" hidden="1">MOT!$A$2:$M$116</definedName>
    <definedName name="_xlnm._FilterDatabase" localSheetId="4" hidden="1">'Tumbleweed-Axway'!$E$2:$K$2</definedName>
    <definedName name="_xlnm._FilterDatabase" localSheetId="5" hidden="1">'Web Portal'!$A$2:$K$2</definedName>
    <definedName name="_xlnm.Print_Area" localSheetId="7">'Change Log'!$A$1:$D$25</definedName>
    <definedName name="_xlnm.Print_Area" localSheetId="0">Dashboard!$A$1:$C$41</definedName>
    <definedName name="_xlnm.Print_Area" localSheetId="2">Instructions!$A$1:$N$38</definedName>
    <definedName name="_xlnm.Print_Area" localSheetId="6">IVR!$A$1:$I$4</definedName>
    <definedName name="_xlnm.Print_Area" localSheetId="3">MOT!$A$1:$J$116</definedName>
    <definedName name="_xlnm.Print_Area" localSheetId="8">'New Release Changes'!$A$1:$D$2</definedName>
    <definedName name="_xlnm.Print_Area" localSheetId="1">Results!$A$1:$P$100</definedName>
    <definedName name="_xlnm.Print_Area" localSheetId="4">'Tumbleweed-Axway'!$A$1:$I$5</definedName>
    <definedName name="_xlnm.Print_Area" localSheetId="5">'Web Portal'!$A$1:$I$4</definedName>
    <definedName name="_xlnm.Print_Titles" localSheetId="6">IVR!$2:$2</definedName>
    <definedName name="_xlnm.Print_Titles" localSheetId="3">MOT!$2:$2</definedName>
    <definedName name="_xlnm.Print_Titles" localSheetId="4">'Tumbleweed-Axway'!$2:$2</definedName>
    <definedName name="_xlnm.Print_Titles" localSheetId="5">'Web Portal'!$2:$2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3" i="4"/>
  <c r="AA4" i="16" l="1"/>
  <c r="AA5" i="16"/>
  <c r="AA3" i="16"/>
  <c r="O32" i="15"/>
  <c r="M32" i="15"/>
  <c r="E32" i="15"/>
  <c r="D32" i="15"/>
  <c r="C32" i="15"/>
  <c r="B32" i="15"/>
  <c r="AA4" i="19"/>
  <c r="AA3" i="19"/>
  <c r="AA4" i="18"/>
  <c r="AA3" i="18"/>
  <c r="D17" i="15"/>
  <c r="I17" i="15" s="1"/>
  <c r="E70" i="15"/>
  <c r="D70" i="15"/>
  <c r="C70" i="15"/>
  <c r="B70" i="15"/>
  <c r="M70" i="15"/>
  <c r="O70" i="15"/>
  <c r="K79" i="15"/>
  <c r="K78" i="15"/>
  <c r="K75" i="15"/>
  <c r="K74" i="15"/>
  <c r="O51" i="15"/>
  <c r="M51" i="15"/>
  <c r="E51" i="15"/>
  <c r="D51" i="15"/>
  <c r="C51" i="15"/>
  <c r="B51" i="15"/>
  <c r="K41" i="15"/>
  <c r="K40" i="15"/>
  <c r="K37" i="15"/>
  <c r="K36" i="15"/>
  <c r="O13" i="15"/>
  <c r="M13" i="15"/>
  <c r="E13" i="15"/>
  <c r="D13" i="15"/>
  <c r="C13" i="15"/>
  <c r="B13" i="15"/>
  <c r="K60" i="15"/>
  <c r="K59" i="15"/>
  <c r="K56" i="15"/>
  <c r="K55" i="15"/>
  <c r="K22" i="15"/>
  <c r="K21" i="15"/>
  <c r="K18" i="15"/>
  <c r="K17" i="15"/>
  <c r="D18" i="15" l="1"/>
  <c r="I18" i="15" s="1"/>
  <c r="E19" i="15"/>
  <c r="F17" i="15"/>
  <c r="E24" i="15"/>
  <c r="F18" i="15"/>
  <c r="D19" i="15"/>
  <c r="I19" i="15" s="1"/>
  <c r="C22" i="15"/>
  <c r="C17" i="15"/>
  <c r="C20" i="15"/>
  <c r="E81" i="15"/>
  <c r="F39" i="15"/>
  <c r="C24" i="15"/>
  <c r="E17" i="15"/>
  <c r="E22" i="15"/>
  <c r="D22" i="15"/>
  <c r="I22" i="15" s="1"/>
  <c r="F22" i="15"/>
  <c r="F21" i="15"/>
  <c r="D23" i="15"/>
  <c r="I23" i="15" s="1"/>
  <c r="E21" i="15"/>
  <c r="F20" i="15"/>
  <c r="N13" i="15"/>
  <c r="J17" i="15" s="1"/>
  <c r="F24" i="15"/>
  <c r="D21" i="15"/>
  <c r="I21" i="15" s="1"/>
  <c r="C21" i="15"/>
  <c r="E18" i="15"/>
  <c r="D24" i="15"/>
  <c r="I24" i="15" s="1"/>
  <c r="F23" i="15"/>
  <c r="E40" i="15"/>
  <c r="F40" i="15"/>
  <c r="E39" i="15"/>
  <c r="F41" i="15"/>
  <c r="D36" i="15"/>
  <c r="I36" i="15" s="1"/>
  <c r="D39" i="15"/>
  <c r="I39" i="15" s="1"/>
  <c r="C39" i="15"/>
  <c r="D40" i="15"/>
  <c r="I40" i="15" s="1"/>
  <c r="J59" i="15"/>
  <c r="F32" i="15"/>
  <c r="F13" i="15"/>
  <c r="D75" i="15"/>
  <c r="I75" i="15" s="1"/>
  <c r="C37" i="15"/>
  <c r="D37" i="15"/>
  <c r="I37" i="15" s="1"/>
  <c r="E37" i="15"/>
  <c r="D43" i="15"/>
  <c r="I43" i="15" s="1"/>
  <c r="C57" i="15"/>
  <c r="F19" i="15"/>
  <c r="E20" i="15"/>
  <c r="E23" i="15"/>
  <c r="C18" i="15"/>
  <c r="C23" i="15"/>
  <c r="D20" i="15"/>
  <c r="I20" i="15" s="1"/>
  <c r="C42" i="15"/>
  <c r="D42" i="15"/>
  <c r="I42" i="15" s="1"/>
  <c r="F37" i="15"/>
  <c r="F42" i="15"/>
  <c r="E57" i="15"/>
  <c r="D78" i="15"/>
  <c r="I78" i="15" s="1"/>
  <c r="E60" i="15"/>
  <c r="E76" i="15"/>
  <c r="F75" i="15"/>
  <c r="E78" i="15"/>
  <c r="F76" i="15"/>
  <c r="F80" i="15"/>
  <c r="C78" i="15"/>
  <c r="C75" i="15"/>
  <c r="D76" i="15"/>
  <c r="I76" i="15" s="1"/>
  <c r="F56" i="15"/>
  <c r="E75" i="15"/>
  <c r="E80" i="15"/>
  <c r="F78" i="15"/>
  <c r="D77" i="15"/>
  <c r="I77" i="15" s="1"/>
  <c r="C55" i="15"/>
  <c r="C81" i="15"/>
  <c r="D58" i="15"/>
  <c r="I58" i="15" s="1"/>
  <c r="D55" i="15"/>
  <c r="I55" i="15" s="1"/>
  <c r="F59" i="15"/>
  <c r="F61" i="15"/>
  <c r="D41" i="15"/>
  <c r="I41" i="15" s="1"/>
  <c r="F38" i="15"/>
  <c r="E41" i="15"/>
  <c r="C43" i="15"/>
  <c r="C41" i="15"/>
  <c r="E38" i="15"/>
  <c r="C40" i="15"/>
  <c r="E36" i="15"/>
  <c r="E77" i="15"/>
  <c r="C77" i="15"/>
  <c r="F81" i="15"/>
  <c r="E79" i="15"/>
  <c r="E74" i="15"/>
  <c r="D79" i="15"/>
  <c r="I79" i="15" s="1"/>
  <c r="J78" i="15"/>
  <c r="E62" i="15"/>
  <c r="C59" i="15"/>
  <c r="C60" i="15"/>
  <c r="D60" i="15"/>
  <c r="I60" i="15" s="1"/>
  <c r="C79" i="15"/>
  <c r="C76" i="15"/>
  <c r="F43" i="15"/>
  <c r="C38" i="15"/>
  <c r="E43" i="15"/>
  <c r="D38" i="15"/>
  <c r="I38" i="15" s="1"/>
  <c r="C36" i="15"/>
  <c r="J40" i="15"/>
  <c r="E42" i="15"/>
  <c r="F36" i="15"/>
  <c r="D80" i="15"/>
  <c r="I80" i="15" s="1"/>
  <c r="D74" i="15"/>
  <c r="I74" i="15" s="1"/>
  <c r="C80" i="15"/>
  <c r="C74" i="15"/>
  <c r="F79" i="15"/>
  <c r="F74" i="15"/>
  <c r="F57" i="15"/>
  <c r="H57" i="15" s="1"/>
  <c r="E55" i="15"/>
  <c r="E61" i="15"/>
  <c r="D57" i="15"/>
  <c r="I57" i="15" s="1"/>
  <c r="F55" i="15"/>
  <c r="D81" i="15"/>
  <c r="I81" i="15" s="1"/>
  <c r="E56" i="15"/>
  <c r="F62" i="15"/>
  <c r="D59" i="15"/>
  <c r="I59" i="15" s="1"/>
  <c r="D56" i="15"/>
  <c r="I56" i="15" s="1"/>
  <c r="C56" i="15"/>
  <c r="F58" i="15"/>
  <c r="N32" i="15"/>
  <c r="J36" i="15" s="1"/>
  <c r="F51" i="15"/>
  <c r="N51" i="15"/>
  <c r="J55" i="15" s="1"/>
  <c r="F60" i="15"/>
  <c r="C58" i="15"/>
  <c r="E58" i="15"/>
  <c r="C61" i="15"/>
  <c r="H61" i="15" s="1"/>
  <c r="D61" i="15"/>
  <c r="I61" i="15" s="1"/>
  <c r="C62" i="15"/>
  <c r="E59" i="15"/>
  <c r="D62" i="15"/>
  <c r="I62" i="15" s="1"/>
  <c r="H39" i="15"/>
  <c r="N70" i="15"/>
  <c r="J74" i="15" s="1"/>
  <c r="F77" i="15"/>
  <c r="F70" i="15"/>
  <c r="J21" i="15"/>
  <c r="C19" i="15"/>
  <c r="H20" i="15" l="1"/>
  <c r="H24" i="15"/>
  <c r="H41" i="15"/>
  <c r="H55" i="15"/>
  <c r="H56" i="15"/>
  <c r="H80" i="15"/>
  <c r="H43" i="15"/>
  <c r="H22" i="15"/>
  <c r="H17" i="15"/>
  <c r="H78" i="15"/>
  <c r="H21" i="15"/>
  <c r="H81" i="15"/>
  <c r="H79" i="15"/>
  <c r="H37" i="15"/>
  <c r="H77" i="15"/>
  <c r="H76" i="15"/>
  <c r="H18" i="15"/>
  <c r="H60" i="15"/>
  <c r="H38" i="15"/>
  <c r="H59" i="15"/>
  <c r="H23" i="15"/>
  <c r="H40" i="15"/>
  <c r="H19" i="15"/>
  <c r="H62" i="15"/>
  <c r="H42" i="15"/>
  <c r="H75" i="15"/>
  <c r="H36" i="15"/>
  <c r="H74" i="15"/>
  <c r="H58" i="15"/>
  <c r="D25" i="15" l="1"/>
  <c r="G13" i="15" s="1"/>
  <c r="D63" i="15"/>
  <c r="G51" i="15" s="1"/>
  <c r="D44" i="15"/>
  <c r="G32" i="15" s="1"/>
  <c r="D82" i="15"/>
  <c r="G70" i="15" s="1"/>
</calcChain>
</file>

<file path=xl/sharedStrings.xml><?xml version="1.0" encoding="utf-8"?>
<sst xmlns="http://schemas.openxmlformats.org/spreadsheetml/2006/main" count="2781" uniqueCount="2133">
  <si>
    <t>Internal Revenue Service</t>
  </si>
  <si>
    <t>Office of Safeguards</t>
  </si>
  <si>
    <t xml:space="preserve"> ▪ SCSEM Subject: Management, Operational and Technical Controls</t>
  </si>
  <si>
    <t xml:space="preserve"> ▪ SCSEM Version: 6.1</t>
  </si>
  <si>
    <t xml:space="preserve"> ▪ SCSEM Release Date: 2/18/2026</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</si>
  <si>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</si>
  <si>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</si>
  <si>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</si>
  <si>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</si>
  <si>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</si>
  <si>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</si>
  <si>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</si>
  <si>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</si>
  <si>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</si>
  <si>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</si>
  <si>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</si>
  <si>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</si>
  <si>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</si>
  <si>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</si>
  <si>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</si>
  <si>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</si>
  <si>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</si>
  <si>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</si>
  <si>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</si>
  <si>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</si>
  <si>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</si>
  <si>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</si>
  <si>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</si>
  <si>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Testing Results</t>
  </si>
  <si>
    <t>INSTRUCTIONS:</t>
  </si>
  <si>
    <t>All Sections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</si>
  <si>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</si>
  <si>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</si>
  <si>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MOT Test Cases</t>
  </si>
  <si>
    <t xml:space="preserve">       Use this box for the MOT score only.</t>
  </si>
  <si>
    <t>This table calculates all tests in the MOT Tests Cases tab.</t>
  </si>
  <si>
    <t>Final Test Results</t>
  </si>
  <si>
    <t>MOT Statistics</t>
  </si>
  <si>
    <t>Passed</t>
  </si>
  <si>
    <t>Failed</t>
  </si>
  <si>
    <t>Additional Information Requested</t>
  </si>
  <si>
    <t>N/A</t>
  </si>
  <si>
    <t>Total Number of Tests Performed</t>
  </si>
  <si>
    <t>Weighted Pass Rate</t>
  </si>
  <si>
    <t>MOT SCSEM Tests</t>
  </si>
  <si>
    <t>Complete</t>
  </si>
  <si>
    <t>Blank</t>
  </si>
  <si>
    <t>Available</t>
  </si>
  <si>
    <t>Totals</t>
  </si>
  <si>
    <t>Weighted Score</t>
  </si>
  <si>
    <t>Risk Rating</t>
  </si>
  <si>
    <t>Test Cases</t>
  </si>
  <si>
    <t>Pass</t>
  </si>
  <si>
    <t>Fail</t>
  </si>
  <si>
    <t>Weight</t>
  </si>
  <si>
    <t>Possible</t>
  </si>
  <si>
    <t>Actual</t>
  </si>
  <si>
    <t>Device Weighted Score:</t>
  </si>
  <si>
    <t>2.  TW-Axway Test Cases</t>
  </si>
  <si>
    <t xml:space="preserve">       Use this box when the Tumbleweed-Axway system is assessed.</t>
  </si>
  <si>
    <t>This table calculates all tests in the TW-Axway Tests Cases tab.</t>
  </si>
  <si>
    <t>TW-Axway Statistics</t>
  </si>
  <si>
    <t>TW SCSEM Tests</t>
  </si>
  <si>
    <t>3. Web Portal Test Cases</t>
  </si>
  <si>
    <t xml:space="preserve">       Use this box if Web Portal tests were conducted.</t>
  </si>
  <si>
    <t>This table calculates all tests in the Web Portal Test Cases tab.</t>
  </si>
  <si>
    <t>Web Portal SCSEM Statistics</t>
  </si>
  <si>
    <t>Web Portal  SCSEM Tests</t>
  </si>
  <si>
    <t>4. IVR Test Cases</t>
  </si>
  <si>
    <t xml:space="preserve">       Use this box if IVR tests were conducted.</t>
  </si>
  <si>
    <t>This table calculates all tests in the IVR Test Cases tab.</t>
  </si>
  <si>
    <t>IVR SCSEM Statistics</t>
  </si>
  <si>
    <t>IVR SCSEM Tests</t>
  </si>
  <si>
    <t>Instructions</t>
  </si>
  <si>
    <t>Introduction and Purpose:</t>
  </si>
  <si>
    <t xml:space="preserve">This SCSEM is used by the IRS Office of Safeguards to evaluate compliance with IRS Publication 1075 for all non-technical security controls.  The </t>
  </si>
  <si>
    <t xml:space="preserve">MOT SCSEM is mandatory for every safeguard review, and focuses on the policies and procedures implemented by the agency as part of their security </t>
  </si>
  <si>
    <t xml:space="preserve">program that govern the systems that receive, store, process and transmit FTI.  Policies and procedures may be generated at the state level, agency </t>
  </si>
  <si>
    <t>level or department level.</t>
  </si>
  <si>
    <r>
      <t xml:space="preserve">▪ The </t>
    </r>
    <r>
      <rPr>
        <b/>
        <u/>
        <sz val="10"/>
        <rFont val="Arial"/>
        <family val="2"/>
      </rPr>
      <t>Tumbleweed/Axway</t>
    </r>
    <r>
      <rPr>
        <sz val="10"/>
        <rFont val="Arial"/>
        <family val="2"/>
      </rPr>
      <t xml:space="preserve"> tab is used for agencies that utilize the Tumbleweed/Axway software for receiving FTI from the IRS.</t>
    </r>
  </si>
  <si>
    <r>
      <t xml:space="preserve">▪ The </t>
    </r>
    <r>
      <rPr>
        <b/>
        <u/>
        <sz val="10"/>
        <rFont val="Arial"/>
        <family val="2"/>
      </rPr>
      <t>Web Portal</t>
    </r>
    <r>
      <rPr>
        <sz val="10"/>
        <rFont val="Arial"/>
        <family val="2"/>
      </rPr>
      <t xml:space="preserve"> tab is for agencies utilizing an Internet accessible web portal for customers to retrieve FTI.</t>
    </r>
  </si>
  <si>
    <r>
      <t xml:space="preserve">▪ The </t>
    </r>
    <r>
      <rPr>
        <b/>
        <u/>
        <sz val="10"/>
        <rFont val="Arial"/>
        <family val="2"/>
      </rPr>
      <t>IVR</t>
    </r>
    <r>
      <rPr>
        <sz val="10"/>
        <rFont val="Arial"/>
        <family val="2"/>
      </rPr>
      <t xml:space="preserve"> tab is for agencies that use an integrated voice response (IVR) system to provide FTI to customers over the telephone.</t>
    </r>
  </si>
  <si>
    <t xml:space="preserve">Agencies should use this SCSEM to prepare for an upcoming Safeguard review, but it is also an effective tool for agencies to use as part of internal </t>
  </si>
  <si>
    <t xml:space="preserve">periodic security assessments or internal inspections to ensure continued compliance in the years when a Safeguard review is not scheduled.  Also </t>
  </si>
  <si>
    <t>the agency can use the SCSEM to identify the types of policies to have in place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</si>
  <si>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</si>
  <si>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</si>
  <si>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</si>
  <si>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</si>
  <si>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</si>
  <si>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</si>
  <si>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</si>
  <si>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</si>
  <si>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</si>
  <si>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</si>
  <si>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</si>
  <si>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</si>
  <si>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</si>
  <si>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</si>
  <si>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</si>
  <si>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</si>
  <si>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</si>
  <si>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</si>
  <si>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</si>
  <si>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</si>
  <si>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</si>
  <si>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</si>
  <si>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</si>
  <si>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</si>
  <si>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</si>
  <si>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</si>
  <si>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</si>
  <si>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</si>
  <si>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</si>
  <si>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</si>
  <si>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</si>
  <si>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</si>
  <si>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</si>
  <si>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Issue Codes</t>
  </si>
  <si>
    <t>A single issue code must be selected for each test case to calculate the weighted risk score.  The tester must perform this activity when executing each test.</t>
  </si>
  <si>
    <t>MOT Test Cases</t>
  </si>
  <si>
    <t>Test ID</t>
  </si>
  <si>
    <t>NIST ID</t>
  </si>
  <si>
    <t>NIST Control Name</t>
  </si>
  <si>
    <t>Test Method</t>
  </si>
  <si>
    <t>Test Procedures</t>
  </si>
  <si>
    <t>Requested Documentation</t>
  </si>
  <si>
    <t>Expected Results</t>
  </si>
  <si>
    <t>Actual Results</t>
  </si>
  <si>
    <t>Status</t>
  </si>
  <si>
    <t>Notes/Evidence</t>
  </si>
  <si>
    <t>Criticality</t>
  </si>
  <si>
    <t>Issue Code</t>
  </si>
  <si>
    <r>
      <t xml:space="preserve">Issue Code Mapping (Select </t>
    </r>
    <r>
      <rPr>
        <b/>
        <u/>
        <sz val="10"/>
        <color rgb="FFFFFFFF"/>
        <rFont val="Arial"/>
        <family val="2"/>
      </rPr>
      <t>one</t>
    </r>
    <r>
      <rPr>
        <b/>
        <sz val="10"/>
        <color rgb="FFFFFFFF"/>
        <rFont val="Arial"/>
        <family val="2"/>
      </rPr>
      <t xml:space="preserve"> to enter in column L)</t>
    </r>
  </si>
  <si>
    <t>Criticality Rating (Do Not Edit)</t>
  </si>
  <si>
    <t>MOT-01</t>
  </si>
  <si>
    <t>RA-1</t>
  </si>
  <si>
    <t>Risk Assessment Policy and Procedures</t>
  </si>
  <si>
    <t>Examine</t>
  </si>
  <si>
    <r>
      <t>1. Obtain and examine</t>
    </r>
    <r>
      <rPr>
        <b/>
        <sz val="10"/>
        <color theme="1" tint="4.9989318521683403E-2"/>
        <rFont val="Arial"/>
        <family val="2"/>
      </rPr>
      <t xml:space="preserve"> risk assessment policy</t>
    </r>
    <r>
      <rPr>
        <sz val="10"/>
        <color theme="1" tint="4.9989318521683403E-2"/>
        <rFont val="Arial"/>
        <family val="2"/>
      </rPr>
      <t xml:space="preserve"> to determine if it addresses purpose, scope, roles, responsibilities, management commitment, coordination among agency entities, and process for adhering compliance.
2. The risk assessment policy contains a formalized process for identifying and addressing security risks to the organizations technology systems that receive, process, store or transmit FTI.
3. Interview agency personnel to determine how the policy is communicated and disseminated to employees, contractors, as well as designated officials. 
4. Confirm that the risk assessment policy is reviewed and approved every three years and examine the last policy approval date.</t>
    </r>
  </si>
  <si>
    <t>1. Risk assessment policy</t>
  </si>
  <si>
    <t xml:space="preserve">1. A risk assessment policy is documented and addresses purpose, scope, roles, responsibilities, management commitment, coordination among agency entities, and process for adhering compliance.
2. The policy contains a formalized process for identifying and addressing security risks to the organizations technology systems.
3.. The policy is disseminated to designated agency officials and is reviewed and updated at least every 3 years, or when significant changes occur. </t>
  </si>
  <si>
    <t>Limited</t>
  </si>
  <si>
    <t>HMT16
HMT17
HMT18</t>
  </si>
  <si>
    <t>HMT16: Documentation does not exist
HMT17: Documentation is sufficient but outdated
HMT18: Documentation exists but is not sufficient</t>
  </si>
  <si>
    <t>MOT-02</t>
  </si>
  <si>
    <r>
      <t xml:space="preserve">1. Obtain and examine </t>
    </r>
    <r>
      <rPr>
        <b/>
        <sz val="10"/>
        <color theme="1" tint="4.9989318521683403E-2"/>
        <rFont val="Arial"/>
        <family val="2"/>
      </rPr>
      <t>risk assessment procedures</t>
    </r>
    <r>
      <rPr>
        <sz val="10"/>
        <color theme="1" tint="4.9989318521683403E-2"/>
        <rFont val="Arial"/>
        <family val="2"/>
      </rPr>
      <t xml:space="preserve"> to determine the implementation of the risk assessment policy.
2. Interview agency personnel to determine how the procedures are communicated and disseminated to employees, contractors, as well as designated officials. 
3. Confirm that the risk assessment procedures are reviewed and approved every three years and examine the last approval date.</t>
    </r>
  </si>
  <si>
    <t>1. Risk assessment procedures supporting Publication 1075 RA security controls</t>
  </si>
  <si>
    <t xml:space="preserve">1. Risk assessment procedures are documented and in place to implement the risk assessment policy.
2. Procedures document the risk assessment control family requirements in Publication 1075.
3. The procedures are disseminated to designated agency officials; and are reviewed and updated at  every three years, or when significant changes occur. </t>
  </si>
  <si>
    <t>MOT-03</t>
  </si>
  <si>
    <t>RA-3</t>
  </si>
  <si>
    <t>Risk Assessment</t>
  </si>
  <si>
    <r>
      <t xml:space="preserve">1. Obtain </t>
    </r>
    <r>
      <rPr>
        <b/>
        <sz val="10"/>
        <color theme="1" tint="4.9989318521683403E-2"/>
        <rFont val="Arial"/>
        <family val="2"/>
      </rPr>
      <t>risk assessment reports</t>
    </r>
    <r>
      <rPr>
        <sz val="10"/>
        <color theme="1" tint="4.9989318521683403E-2"/>
        <rFont val="Arial"/>
        <family val="2"/>
      </rPr>
      <t xml:space="preserve"> to confirm that the agency performs an annual risk assessment for systems that receive, process, store or transmit FTI.
2. The risk assessment identifies threats to and vulnerabilities to FTI systems as well as determining the likelihood and impact of each threat and vulnerability.
3. Confirm that the results of the risk assessment are reviewed annually and that a risk assessment is performed at least once every three years or when there are significant changes made to the system or environment that may impact the security of the system. </t>
    </r>
  </si>
  <si>
    <t>1. Risk assessment of FTI environment</t>
  </si>
  <si>
    <t>1. The risk assessment addresses systems that receive, process, store or transmit FTI.
2. Results are documented and address the likelihood and magnitude of harm, from the unauthorized access, use, disclosure, disruption, modification, or destruction of the information system in scope and FTI.
3. The risk assessment is updated at least every 3 years, or whenever there are significant changes to the information system or environment.
4. Results are reviewed annually and are disseminated to designated agency officials.</t>
  </si>
  <si>
    <t>Significant</t>
  </si>
  <si>
    <t>HRA1
HRA7</t>
  </si>
  <si>
    <t>HRA1: Risk assessments are not performed
HRA7: Risk assessments are performed but not in accordance with Pub 1075 parameters</t>
  </si>
  <si>
    <t>MOT-04</t>
  </si>
  <si>
    <t>RA-5</t>
  </si>
  <si>
    <t>Vulnerability Scanning</t>
  </si>
  <si>
    <t xml:space="preserve">1. Confirm that the Agency has documented vulnerability scanning procedures in place and performs vulnerability scans at least monthly. 
2. Confirm the vulnerability monitoring tools in place and the process to keep vulnerability tool signatures up to date (within 2 deviations from the current release).
3. Confirm the process and frequency to analyze the results of vulnerability scan reports and process for tracking and timely remediation of vulnerabilities. 
4. Determine if the agency shares the results of vulnerability scan reports with agency defined personnel and the results are reviewed, tracked and mitigated through the use of a POA&amp;M.
 </t>
  </si>
  <si>
    <t>1. Vulnerability scanning procedures</t>
  </si>
  <si>
    <t>1-2. Vulnerability scanning procedures contain all requirements (monthly scanning and current dictionary status).
3. Penetration testing results for FTI systems are reviewed, tracked and mitigated through the use of a POA&amp;M.</t>
  </si>
  <si>
    <t>Refer to Publication 1075 for further details. Interoperability and automation include the ability to apply standardized assessment criteria (e.g. using products which use Security Content Automation Protocol)
Note that as part of this test, the actual penetration testing results should be reviewed, if conducted.
This test should be upgraded to "Critical" if there are a significant number of systems identified that are not scanned or high-risk vulnerabilities are not remediated within the agency-defined timeframe. It indicates a failure of the overall control/policy.</t>
  </si>
  <si>
    <t>Moderate</t>
  </si>
  <si>
    <t>HMT16: Documentation does not exist
HMT18: Documentation exists but is not sufficient
HRA8: Penetration test results are not included in agency POA&amp;Ms</t>
  </si>
  <si>
    <t>MOT-85</t>
  </si>
  <si>
    <t>RA-7</t>
  </si>
  <si>
    <t>Risk Response</t>
  </si>
  <si>
    <t xml:space="preserve">1. Confirm that the agency responds to findings from security and privacy assessments, monitoring, and audits in accordance with organizational risk tolerance.
</t>
  </si>
  <si>
    <t>1. Risk Management Process documentation</t>
  </si>
  <si>
    <t>1. The agency has adopted a risk treatment process with assessing risk identified through security and privacy assessments as well as audits.
2. The agency responds to the risk and can include mitigating the risk by implementing or strengthen controls, accepting the risk, transferring or avoiding the risk.</t>
  </si>
  <si>
    <t>HCA15</t>
  </si>
  <si>
    <t xml:space="preserve">HCA15: The continuous monitoring program is not sufficient </t>
  </si>
  <si>
    <t>MOT-86</t>
  </si>
  <si>
    <t>RA-8</t>
  </si>
  <si>
    <t>Privacy Impact Assessments</t>
  </si>
  <si>
    <t>Interview / Examine</t>
  </si>
  <si>
    <t xml:space="preserve">1. Confirm that a privacy impact assessment is conducted and included in system authorization packages. This is applicable for new and existing systems.
2. The privacy impact assessment is an analysis of how personally identifiable information will be collected, used, and maintained 
</t>
  </si>
  <si>
    <t>1. Privacy Impact Assessments</t>
  </si>
  <si>
    <t xml:space="preserve">1. Privacy impact assessments are conducted and included in the system authorization process for systems that will be/are used to process, store, or transmit FTI.
2. The privacy impact assessment is an analysis of how personally identifiable information will be collected, used, and maintained
</t>
  </si>
  <si>
    <t>HCA21</t>
  </si>
  <si>
    <t>HCA21: Privacy assessments are not conducted for FTI Systems</t>
  </si>
  <si>
    <t>MOT-05</t>
  </si>
  <si>
    <t>PL-1</t>
  </si>
  <si>
    <t>Security Planning Policy and Procedures</t>
  </si>
  <si>
    <r>
      <t xml:space="preserve">1. Obtain and review the </t>
    </r>
    <r>
      <rPr>
        <b/>
        <sz val="10"/>
        <color theme="1" tint="4.9989318521683403E-2"/>
        <rFont val="Arial"/>
        <family val="2"/>
      </rPr>
      <t>security planning policy</t>
    </r>
    <r>
      <rPr>
        <sz val="10"/>
        <color theme="1" tint="4.9989318521683403E-2"/>
        <rFont val="Arial"/>
        <family val="2"/>
      </rPr>
      <t xml:space="preserve">.
2. Obtain and examine the </t>
    </r>
    <r>
      <rPr>
        <b/>
        <sz val="10"/>
        <color theme="1" tint="4.9989318521683403E-2"/>
        <rFont val="Arial"/>
        <family val="2"/>
      </rPr>
      <t>security planning procedures</t>
    </r>
    <r>
      <rPr>
        <sz val="10"/>
        <color theme="1" tint="4.9989318521683403E-2"/>
        <rFont val="Arial"/>
        <family val="2"/>
      </rPr>
      <t xml:space="preserve"> to confirm the implementation of the security planning policy.
3. Interview agency personnel to determine how the procedures are communicated and disseminated to employees, contractors, as well as designated officials. 
4. Confirm that the security planning procedures are reviewed and approved every three years, or when significant changes occur. 
</t>
    </r>
  </si>
  <si>
    <t>1. Security planning policy
2. Security planning procedures</t>
  </si>
  <si>
    <t xml:space="preserve">1. Documented security planning policy and procedures are in place for the implementation of the security planning policy.
2. The procedures are disseminated to designated agency officials and is reviewed and updated at least every 3 years, or when significant changes occur. </t>
  </si>
  <si>
    <t>MOT-06</t>
  </si>
  <si>
    <t>1. Examine security planning procedures to implement the policy and document the NIST 800-53 planning control family requirements in Publication 1075.
3. Interview agency personnel and determine if the procedures are disseminated to designated officials.
4. Examine document control records to determine if the agency reviews and updates the procedures at least every three years, or when significant changes occur.</t>
  </si>
  <si>
    <t>1. Security planning procedures supporting Publication 1075 PL security controls</t>
  </si>
  <si>
    <t xml:space="preserve">1. Security planning procedures are documented and in place to implement the security planning policy.
2. Procedures document the security planning control family requirements in Publication 1075.
3. The procedures are disseminated to designated agency officials; and are reviewed and updated at least every three years, or when significant changes occur. </t>
  </si>
  <si>
    <t>MOT-07</t>
  </si>
  <si>
    <t>PL-2</t>
  </si>
  <si>
    <t>System Security Plan</t>
  </si>
  <si>
    <t>1. Examine the agency's Safeguard Security Report (SSR), and determine if the document accurately depicts the agency's process for protecting FTI.  Determine if the SSR accurately reflects the scope of all information systems that receive, process, store or transmit FTI.
2. Interview agency personnel and determine if copies of the SSR are disseminated to designated agency officials.
3. Examine the SSR and validate through Office of Safeguards records that the SSR has been updated in accordance with annual Safeguards reporting requirements.
4. Interview agency personnel and determine if the agency takes appropriate steps to protect the confidentiality of the SSR from unauthorized disclosure and modification.</t>
  </si>
  <si>
    <t>1. Agency Safeguards Security Report (SSR)</t>
  </si>
  <si>
    <t>1. The SSR accurately depicts the agency's process for protecting FTI.  The SSR accurately reflects the scope of all information systems that receive, process, store or transmit FTI.
2. Copies of the SSR are disseminated to designated agency officials.
3. The SSR has been updated in accordance with annual Safeguards reporting requirements.
4. Appropriate steps are taken by the agency to protect the confidentiality of the SSR from unauthorized disclosure and modification.</t>
  </si>
  <si>
    <t>The SSR meets the PL-2 requirement.  However, an SSP, compliant with NIST SP 800-18 may also be accepted for Federal agencies.</t>
  </si>
  <si>
    <t>HCA6
HCA7</t>
  </si>
  <si>
    <t>HCA6: The agency's SSR does not address the current FTI environment
HCA7: SSR is not current with Pub 1075 reporting requirements</t>
  </si>
  <si>
    <t>MOT-08</t>
  </si>
  <si>
    <t>PL-4</t>
  </si>
  <si>
    <t>Rules of Behavior</t>
  </si>
  <si>
    <t xml:space="preserve">1. For individuals requiring access to FTI systems, confirm that the agency has established Rules of Behavior that describe the individuals responsibilities and expected behavior as it relates to system usage, security, and privacy.
2. Prior to receiving access to information systems, confirm that individuals are required to review and perform a signed acknowledgement indicating that they have read, understand, and agree to abide by the rules of behavior before authorizing access.
3. Examine user's signed rules of behavior form and confirm that it explicitly prohibits the posting of sensitive information (FTI) to social media, networking or other public websites. </t>
  </si>
  <si>
    <t>1. Rules of Behavior</t>
  </si>
  <si>
    <t>1. The rules of behavior establish a set of rules that describe user responsibilities and expected behavior with regard to information system usage.
2. The user is aware of the rules of behavior, and the document is readily available to them.
3.  The rules of behavior form is signed, indicating acknowledgement from the user that they have read, understand, and agree to abide by the rules of behavior.
4. The agency reviews and updates the rules of behavior as needed.
5. The form explicitly prohibits the posting of sensitive information (FTI) to social media,  networking or other public websites.</t>
  </si>
  <si>
    <t>HCA8
HCA9</t>
  </si>
  <si>
    <t>HCA8: Rules of behavior does not exist
HCA9: Rules of behavior is not sufficient</t>
  </si>
  <si>
    <t>MOT-87</t>
  </si>
  <si>
    <t>PL-8</t>
  </si>
  <si>
    <t>Security and Privacy Architectures</t>
  </si>
  <si>
    <t>Examine &amp; Interview</t>
  </si>
  <si>
    <t xml:space="preserve">1. As part of the Design and Development of new systems, confirm that the agency has documented security and privacy requirements for systems that will be used to process, store, or transmit FTI.
Note 1: The objective of this control is to confirm that as part of the Design and Development of systems, the security and privacy architecture at the system level is consistent with the enterprise architecture. This describes the requirements and approach to be taken for protecting the confidentiality, integrity, and availability of information at the system level.
Note 2: The security and privacy architecture includes an architectural description, the placement of security and privacy controls as well as security and privacy related information for external interfaces for the exchange of data.
</t>
  </si>
  <si>
    <t>1. Security Architecture</t>
  </si>
  <si>
    <t>As part of the Design and Development of new systems, confirm that the agency has documented security and privacy requirements for FTI systems.</t>
  </si>
  <si>
    <t>MOT-09</t>
  </si>
  <si>
    <t>SA-1</t>
  </si>
  <si>
    <t>System and Services Acquisition Policy and Procedures</t>
  </si>
  <si>
    <r>
      <t xml:space="preserve">1. Obtain and examine the </t>
    </r>
    <r>
      <rPr>
        <b/>
        <sz val="10"/>
        <color theme="1" tint="4.9989318521683403E-2"/>
        <rFont val="Arial"/>
        <family val="2"/>
      </rPr>
      <t>System and Services Acquisition policy</t>
    </r>
    <r>
      <rPr>
        <sz val="10"/>
        <color theme="1" tint="4.9989318521683403E-2"/>
        <rFont val="Arial"/>
        <family val="2"/>
      </rPr>
      <t xml:space="preserve"> to determine if it addresses purpose, scope, roles, responsibilities, management commitment, coordination among agency entities, and process for adhering compliance.
2. Confirm that the System and Services Acquisition policy establishes information security requirements for acquiring new systems and services. 
3. Interview agency personnel to determine how the policy is communicated and disseminated to employees, contractors, as well as designated officials. 
4. Confirm that the policy is reviewed and approved every three years, or if there is a significant change.</t>
    </r>
  </si>
  <si>
    <t>1. System and services acquisition policy</t>
  </si>
  <si>
    <t>1. A system and services acquisition policy is documented and addresses purpose, scope, roles, responsibilities, management commitment, coordination among agency entities, and process for adhering compliance.
2. The policy is disseminated to designated agency officials; and reviewed and updated at least every three years, or when significant changes occur.</t>
  </si>
  <si>
    <t>MOT-10</t>
  </si>
  <si>
    <r>
      <t xml:space="preserve">1. Obtain and examine the procedures to facilitate the implementation of the </t>
    </r>
    <r>
      <rPr>
        <b/>
        <sz val="10"/>
        <color theme="1" tint="4.9989318521683403E-2"/>
        <rFont val="Arial"/>
        <family val="2"/>
      </rPr>
      <t>System and Services Acquisition policy</t>
    </r>
    <r>
      <rPr>
        <sz val="10"/>
        <color theme="1" tint="4.9989318521683403E-2"/>
        <rFont val="Arial"/>
        <family val="2"/>
      </rPr>
      <t>.
2. Interview agency personnel to determine how the procedures are communicated and disseminated to employees, contractors, as well as designated officials. 
3. Confirm that the System and Services Acquisition procedures are reviewed and approved every three years, or if there is a significant change.</t>
    </r>
  </si>
  <si>
    <t>1. System and services acquisition procedures supporting Publication 1075 SA security controls</t>
  </si>
  <si>
    <t>1. System and services acquisition procedures are documented and in place to implement the SA policy.
2. The procedures are disseminated to designated agency officials.
3. The procedures are reviewed and updated at least every  three years, or when significant changes occur.</t>
  </si>
  <si>
    <t>MOT-11</t>
  </si>
  <si>
    <t>SA-2</t>
  </si>
  <si>
    <t>Allocation of Resources</t>
  </si>
  <si>
    <t>1. As part of the organization's capital planning and investment process, confirm that the agency accounts for information security requirements and resources that are needed to protect systems that receive, process, store or transmit FTI</t>
  </si>
  <si>
    <t>1. Capital planning and/or investment documentation</t>
  </si>
  <si>
    <t>1. The agency allocates funding for the initial information system (if applicable) and/or information system service acquisition and  the sustainment of the system/service with information security components included.</t>
  </si>
  <si>
    <t>HSA13</t>
  </si>
  <si>
    <t>HSA13: IT security is not part of capital planning and the investment control process</t>
  </si>
  <si>
    <t>MOT-12</t>
  </si>
  <si>
    <t>SA-3</t>
  </si>
  <si>
    <t>System Development Life Cycle</t>
  </si>
  <si>
    <t>1. Obtain and examine the agency's system development life cycle and confirm that it includes information security and privacy considerations into each phase. 
2. Interview agency personnel and determine if the agency includes information systems that receive, process, store or transmit FTI into the agency's SDLC process.
3. Confirm that this includes information security and privacy roles throughout the systems development lifecycle and identifies individuals with these roles.</t>
  </si>
  <si>
    <t>1. SDLC documentation
2. FTI system documentation in support of SDLC</t>
  </si>
  <si>
    <t>1. Agency SDLC documentation describes the SDLC model in use to develop or acquire information systems or information system services and integrates security considerations into each phase.
2. Information systems that receive, process, store or transmit FTI are included in the agency's SDLC process.
3. Identifies individuals having information security and privacy roles and responsibilities in the SDLC process</t>
  </si>
  <si>
    <t xml:space="preserve">The SDLC process should align with NIST SP 800-160 System Security Engineering (Consideration for a Multidisciplinary Approach in the Engineering of Trustworthy Secure Systems). </t>
  </si>
  <si>
    <t>HSA5
HSA14</t>
  </si>
  <si>
    <t xml:space="preserve">HSA5: Configuration changes are not controlled during all phases of the SDLC
HSA14: FTI systems are not included in a SDLC </t>
  </si>
  <si>
    <t>MOT-13</t>
  </si>
  <si>
    <t>SA-4</t>
  </si>
  <si>
    <t>Acquisition Process</t>
  </si>
  <si>
    <t>1. As part of the system acquisition process, confirm that the agency includes the following requirements in acquisition contracts for systems that receive, process, store or transmit FTI
a. Security functional requirements
b. Security strength requirements
c. Security assurance requirements 
d. Controls needed to satisfy security requirements 
e.  Security-related documentation requirements;
f. Requirements for protecting security-related documentation
g. Description of the information system development environment and environment in which the system is intended to operate, and
h. Acceptance criteria.</t>
  </si>
  <si>
    <t>1. FTI related contracts or service level agreements</t>
  </si>
  <si>
    <t>1. The following conditions are documented in all applicable contracts concerning FTI:
a. Security functional requirements
b. Security strength requirements
c. Security assurance requirements 
d. Controls needed to satisfy security requirements 
e.  Security-related documentation requirements;
f. Requirements for protecting security-related documentation
g. Description of the information system development environment and environment in which the system is intended to operate, and
h. Acceptance criteria.</t>
  </si>
  <si>
    <t>HSA15
HSA3</t>
  </si>
  <si>
    <t>HSA15: FTI contracts do not contain all security requirements
HSA3: No agreement exists with 3rd party provider to host FTI</t>
  </si>
  <si>
    <t>MOT-14</t>
  </si>
  <si>
    <t>SA-5</t>
  </si>
  <si>
    <t>Information System Documentation</t>
  </si>
  <si>
    <t xml:space="preserve">1. Confirm that the agency obtains or develops both administrator and user documentation for the system which may be used to securely build, operate or restore a system. This includes:
Administrator Documentation:
a. Secure configuration, installation and operation of the system
b. Effective use and maintenance of security functions
c. Known vulnerabilities for use of privileged functions
User Documentation:
a. Security function and how to effectively use those functions
b. Methods to use the system in a secure manner
c. User responsibilities in maintaining security of the system
2. Interview agency personnel to determine if agency attempts to create system documentation when such documentation is either unavailable or nonexistent.
 </t>
  </si>
  <si>
    <t>1. FTI system user guides
2. FTI system administrator guides
3. FTI system design documentation
4. Vendor documentation
5. Configuration manuals, installation guides, operational guides</t>
  </si>
  <si>
    <t>1. The agency retains administrator documentation to include, but is not limited to - configuration manuals, installation instructions, operational guides, etc.
2. The agency retains user documentation to include, but is not limited to - User Manual, User Responsibility Guide, etc.
3. The agency attempts to obtain system documentation when such documentation is either unavailable or nonexistent.</t>
  </si>
  <si>
    <t>HMT16: Documentation does not exist
HMT18: Documentation exists but is not sufficient
HSA16: Documentation is not properly protected</t>
  </si>
  <si>
    <t>MOT-15</t>
  </si>
  <si>
    <t>SA-8</t>
  </si>
  <si>
    <t>Security Engineering Principles</t>
  </si>
  <si>
    <t>1. Examine information system design documentation, security requirements and security specifications for the security design principles used for new information systems and for system upgrades and modifications to legacy systems.</t>
  </si>
  <si>
    <t>1. FTI system design documentation</t>
  </si>
  <si>
    <r>
      <t xml:space="preserve">1. The agency designs and implements </t>
    </r>
    <r>
      <rPr>
        <u/>
        <sz val="10"/>
        <color indexed="8"/>
        <rFont val="Arial"/>
        <family val="2"/>
      </rPr>
      <t>new</t>
    </r>
    <r>
      <rPr>
        <sz val="10"/>
        <color indexed="8"/>
        <rFont val="Arial"/>
        <family val="2"/>
      </rPr>
      <t xml:space="preserve"> information systems using security engineering principles.  Example principles include, but are not limited to:
- Developing layered protections
- Establishing sound security policy, architecture and controls.
- Incorporating security requirements into the SDLC.
For </t>
    </r>
    <r>
      <rPr>
        <u/>
        <sz val="10"/>
        <color indexed="8"/>
        <rFont val="Arial"/>
        <family val="2"/>
      </rPr>
      <t>legacy</t>
    </r>
    <r>
      <rPr>
        <sz val="10"/>
        <color indexed="8"/>
        <rFont val="Arial"/>
        <family val="2"/>
      </rPr>
      <t xml:space="preserve"> information systems, the agency applies security engineering principles to system upgrades and modifications, to the extent feasible, given the current state of the hardware, software and firmware components within the system.</t>
    </r>
  </si>
  <si>
    <t>Note: This test should be upgraded to "Critical" if an agency shows a pattern of reliance on obsolete (unsupported/end-of-life) or nearing obsolete technology. This may include multiple obsolete/near obsolete system components across multiple Safeguard reviews, or a substantial number of obsolete/near obsolete components during one review. It indicates a failure of the overall control/policy.</t>
  </si>
  <si>
    <t>HSA17</t>
  </si>
  <si>
    <t>HSA17: Security is not a consideration in system design or upgrade</t>
  </si>
  <si>
    <t>MOT-88</t>
  </si>
  <si>
    <t>SA-9</t>
  </si>
  <si>
    <t>External System Services</t>
  </si>
  <si>
    <t xml:space="preserve">1. For FTI systems that are outsourced and managed by a third-party service provider, confirm that the agency has defined security requirements for the system and has a process in place to monitor for compliance. </t>
  </si>
  <si>
    <t>1. Security requirements for vendor engagement</t>
  </si>
  <si>
    <t xml:space="preserve">FTI systems that are outsourced and managed by a third-party service provider, the agency has defined security requirements for the system and has a process in place to monitor for compliance. </t>
  </si>
  <si>
    <t>Note: This control requires that providers of external system services comply with the agency's security requirements. If the security management of an FTI system is not outsourced to a vendor, then this control is not applicable.</t>
  </si>
  <si>
    <t>HSC6
HSC37</t>
  </si>
  <si>
    <t>HSC6: Not all connections to FTI systems are monitored
HSC37: Network connection to third party system is not properly configured</t>
  </si>
  <si>
    <t>MOT-89</t>
  </si>
  <si>
    <t>SA-10</t>
  </si>
  <si>
    <t>Developer Configuration Management</t>
  </si>
  <si>
    <t>1. Confirm that the Developer manages configuration changes as part of an approved change management process and that all configuration changes are documented and approved prior to implementation.</t>
  </si>
  <si>
    <t>1. Developer configuration/change management</t>
  </si>
  <si>
    <t>1. Configuration changes are part of an approved change management process and changes to configuration to the system are documented and approved prior to implementation.</t>
  </si>
  <si>
    <t xml:space="preserve">Note 1: This control can be combined and tested as part of the firm's overall change management process to include configuration changes.
Note 2: If configuration changes are not made by the Developer then this control is not applicable. </t>
  </si>
  <si>
    <t>HSA5</t>
  </si>
  <si>
    <t>HSA5: Configuration changes are not controlled during all phases of the SDLC</t>
  </si>
  <si>
    <t>MOT-16</t>
  </si>
  <si>
    <t>SA-11</t>
  </si>
  <si>
    <t>Developer Testing and Evaluation</t>
  </si>
  <si>
    <t>1. Interview agency personnel to determine if FTI is used in the development and testing environment.
2. Examine the agency's approved Data Testing Request (DTR) for use of FTI in development and test environments.
3. Examine the DTR, review the security control requirements described and validate the DTR against the current implementation.</t>
  </si>
  <si>
    <t xml:space="preserve">1. Data Testing Request Waiver (with approval from IRS) </t>
  </si>
  <si>
    <t>1. The agency uses FTI in the development or testing environment.  If not, this test is N/A.
2. The agency has approval by the Office of Safeguards to use FTI for development or testing.
3. Security controls are in place to protect the confidentiality of FTI in the environment:
-Logical Access Controls: Only authorized individuals have system access.  User accounts are managed at production system standards for establishing, modifying, disabling and removing accounts, etc. 
-Identification and Authentication: Users are uniquely identified and passwords are not shared.
-Audit and Accountability: Detailed audit records are generated to capture unauthorized access of FTI. Auditing should replicate the production system audit capabilities to ensure correct functionality. 
-Labeling: If FTI is commingled with other state data, FTI must be labeled to identify specific subsets of the data which include FTI.
-Encryption: All FTI in transit is encrypted when moving across a LAN or WAN.
-Incident Response (IR) and Reporting:  Office of Safeguards IR Reporting requirements are implemented and the IR Plan specifically addresses FTI in the development &amp; test environment.</t>
  </si>
  <si>
    <t>Note: Pull Data Testing Request (DTR) from eCase, if the client does not provide one.</t>
  </si>
  <si>
    <t>HSA1</t>
  </si>
  <si>
    <t>HSA1: Live FTI data is used in test environments without approval</t>
  </si>
  <si>
    <t>MOT-17</t>
  </si>
  <si>
    <t>CA-1</t>
  </si>
  <si>
    <t>Security Assessment, Authorization and Monitoring Policies and procedures</t>
  </si>
  <si>
    <t>1. Obtain and examine the security assessment, authorization and monitoring policy to determine if it addresses purpose, scope, roles, responsibilities, management commitment, coordination among agency entities, and process for adhering compliance.
2. The security assessment, authorization and monitoring policy contains a formalized process to periodically assess the security controls of FTI systems to determine if the controls are adequate and implemented effectively. 
3. Interview agency personnel to determine how the policy is communicated and disseminated to employees, contractors, as well as designated officials. 
4. Confirm that the security assessment, authorization and monitoring policy is reviewed and approved every three years, of if there is a significant change.</t>
  </si>
  <si>
    <t>1. Security assessment and authorization policy</t>
  </si>
  <si>
    <t xml:space="preserve">1. A security assessment, authorizing, and monitoring policy is documented and addresses purpose, scope, roles, responsibilities, management commitment, coordination among agency entities, and process for adhering compliance.
2. The policy contains a formalized process  to periodically assess the security controls of FTI systems to determine if the controls are adequate and implemented effectively. 
3.. The policy is disseminated to designated agency officials and is reviewed and updated at least every 3 years, or when significant changes occur. </t>
  </si>
  <si>
    <t>MOT-18</t>
  </si>
  <si>
    <t>Security Assessment and Authorization Policies and Procedures</t>
  </si>
  <si>
    <t>1. Obtain and review the procedures to facilitate the implementation of the security assessment, authorization and monitoring policy.
2. Interview agency personnel to determine how the procedures are communicated and disseminated to employees, contractors, as well as designated officials. 
3. Confirm that the security assessment, authorization and monitoring procedures are reviewed and approved every three years, or if there is a significant change.</t>
  </si>
  <si>
    <t>1. Security assessment and authorization procedures supporting Publication 1075 SA&amp;A security controls</t>
  </si>
  <si>
    <t xml:space="preserve">1. Security assessment, authorization and monitoring procedures are documented and in place for the implementation of the policy.
2. The procedures are disseminated to designated agency officials and is reviewed and updated at least every 3 years, or when significant changes occur. </t>
  </si>
  <si>
    <t>MOT-19</t>
  </si>
  <si>
    <t>CA-2</t>
  </si>
  <si>
    <t>Security Assessments</t>
  </si>
  <si>
    <r>
      <t xml:space="preserve">1. Obtain and examine the security assessment plan and determine if it describes the scope of the assessment to include:
- Security controls and control enhancements
- Assessment procedures to be used to determine effectiveness
- Assessment environment, team and roles &amp; responsibilities.
2. The control assessment plan is reviewed and approved by the agency and includes controls and control procedures to be performed to determine control effectiveness.
3. The control assessment must be performed </t>
    </r>
    <r>
      <rPr>
        <b/>
        <sz val="10"/>
        <color theme="1" tint="4.9989318521683403E-2"/>
        <rFont val="Arial"/>
        <family val="2"/>
      </rPr>
      <t>annually</t>
    </r>
    <r>
      <rPr>
        <sz val="10"/>
        <color theme="1" tint="4.9989318521683403E-2"/>
        <rFont val="Arial"/>
        <family val="2"/>
      </rPr>
      <t xml:space="preserve"> by independent assessors who are not involved with the development, operation or management of the control.
4. A control assessment report is produced and results shared with the agency's Authorizing Official (AO). 
Note: The results of penetrating testing performed for technology systems that receive, process, store or transmit FTI can be used for this control requirement.</t>
    </r>
  </si>
  <si>
    <t>1. Security assessment results
2. Security test and evaluation plans</t>
  </si>
  <si>
    <r>
      <t xml:space="preserve">1. The scope of the assessment is described in the security assessment plan and includes content as described in the Test Procedures.
2. The assessment plan is approved by the agency
3. Current and previous security control assessment report document dates conclude that the activity is performed annually.
4. Designated agency officials and the Authorizing Official are provided the results and report.
</t>
    </r>
    <r>
      <rPr>
        <i/>
        <sz val="10"/>
        <color indexed="8"/>
        <rFont val="Arial"/>
        <family val="2"/>
      </rPr>
      <t xml:space="preserve">
</t>
    </r>
  </si>
  <si>
    <t xml:space="preserve">A security assessment determines the extent to which the controls are implemented correctly, operating as intended, and producing the desired outcome with respect to meeting established security requirements;.
ACA Agencies: It is required that ACA agencies provide a copy of the Security Assessment Report (SAR) to receive FTI. Note that as part of this test, the actual copy of the SAR must be reviewed.
</t>
  </si>
  <si>
    <t>HCA3
HCA10</t>
  </si>
  <si>
    <t>HCA3: Agency does not conduct routine assessments of security controls
HCA10: Assessment results are not shared with designated agency officials</t>
  </si>
  <si>
    <t>MOT-20</t>
  </si>
  <si>
    <t>CA-3</t>
  </si>
  <si>
    <t>Information Exchange</t>
  </si>
  <si>
    <t>1. Obtain and examine information system documentation and information sharing agreements to determine if the agency explicitly authorizes information system connections through a interconnection security agreement (ISA), or equivalent.
2. Examine the ISA and determine if it describes the interface characteristics, security requirements, and the nature of the information communicated.
3. Examine historical documentation or interview agency personnel to determine if the ISA is re-evaluated on  annual basis.
4. Examine information system documentation and determine that the agency adheres to a "deny-all and allow-by-exception" policy for interconnected system communications.</t>
  </si>
  <si>
    <t>1. Interconnection Security Agreement(s)</t>
  </si>
  <si>
    <t xml:space="preserve">1. For system interconnections, the agency explicitly follows an authorization process (e.g. documenting and approving an ISA.
2. Interface characteristics, security requirements, and the nature of the information communicated are described in the ISA.
3. The ISA is re-evaluated on  annual basis.
4. The agency adheres to a "deny-all and allow-by-exception" policy for interconnected systems.
</t>
  </si>
  <si>
    <t>HCA2
HCA11</t>
  </si>
  <si>
    <t>HCA2: Undocumented system interconnections exist
HCA11: Interconnection Security Agreements are not sufficient</t>
  </si>
  <si>
    <t>MOT-21</t>
  </si>
  <si>
    <t>CA-5</t>
  </si>
  <si>
    <t>Plan of Action and Milestones</t>
  </si>
  <si>
    <t xml:space="preserve">1. Obtain and examine plan of action and milestones (POA&amp;M) to confirm that remediation activities of control weaknesses or deficiencies identified by self-assessments, internal inspections, external audits and any other vulnerabilities identified for information systems are tracked and mitigated.
2. Examine the last review/update of the POA&amp;M and determine the frequency of review.
</t>
  </si>
  <si>
    <t>1. Last 3-4 Agency POA&amp;Ms</t>
  </si>
  <si>
    <r>
      <t xml:space="preserve">1. The agency implements a POA&amp;M process for the information systems that receive, process, store or transmit FTI. The agency certifies the POA&amp;M includes all known weaknesses or deficiencies. 
2. The agency's POA&amp;M is updated on at least a quarterly basis based on the findings from security controls assessments, security impact analyses, and continuous monitoring activities.
</t>
    </r>
    <r>
      <rPr>
        <i/>
        <sz val="10"/>
        <color indexed="8"/>
        <rFont val="Arial"/>
        <family val="2"/>
      </rPr>
      <t xml:space="preserve">
The Office of Safeguards uses the Corrective Action Plan (CAP) to report on findings resulting from an onsite review. Results from the CAP as well as results from the additional entities (e.g. internal organizations, external audits) should be included in the POA&amp;M.</t>
    </r>
    <r>
      <rPr>
        <sz val="10"/>
        <color indexed="8"/>
        <rFont val="Arial"/>
        <family val="2"/>
      </rPr>
      <t xml:space="preserve">
</t>
    </r>
  </si>
  <si>
    <t>The POA&amp;M must comprise of an all-inclusive tool or document for the agency to track vulnerabilities identified by the self-assessments, internal inspections, external audits and any other vulnerabilities identified for information systems that receive, process, store, or transmit FTI.</t>
  </si>
  <si>
    <t>HCA5
HCA12</t>
  </si>
  <si>
    <t>HCA5: POA&amp;Ms are not used to track and mitigate potential weaknesses
HCA12: POA&amp;Ms are not reviewed in accordance with Pub 1075</t>
  </si>
  <si>
    <t>MOT-22</t>
  </si>
  <si>
    <t>CA-6</t>
  </si>
  <si>
    <t>Authorization</t>
  </si>
  <si>
    <t>1. Obtain and examine information system documentation and interview agency personnel to determine if a senior-level executive or manager is identified as the authorizing official for the information systems that receive, process, store or transmit FTI.
2. Interview the agency personnel and determine if the system(s) are authorized prior to production. 
3. Examine the security authorization and determine if it is updated every 3 years or whenever there is a significant change.</t>
  </si>
  <si>
    <t>1. System security authorization letter and/or package for each system or for the FTI environment</t>
  </si>
  <si>
    <t xml:space="preserve">1. An agency assigned senior-level executive or manager has the role of Authorizing Official for the information system(s).
2. The authorization process requires authorization prior to the system operation in production.
3. The security authorization is updated every 3 years or whenever there is a significant change.
</t>
  </si>
  <si>
    <t>HCA1
HCA13</t>
  </si>
  <si>
    <t xml:space="preserve">HCA1: Systems are not formally certified by management to process FTI
HCA13: System authorizations are not updated in accordance with Pub 1075 </t>
  </si>
  <si>
    <t>MOT-23</t>
  </si>
  <si>
    <t>CA-7</t>
  </si>
  <si>
    <t>Continuous Monitoring</t>
  </si>
  <si>
    <t xml:space="preserve">1. Obtain and examine continuous monitoring procedures or the agency's continuous monitoring plan and determine if the agency implements a continuous monitoring process, that is performed annually, and includes:
a. Establishment of agency-defined metrics to be monitored.
b. Ongoing security control assessments in accordance with the agency continuous monitoring strategy.
c. Ongoing security status monitoring of agency-defined metrics in accordance with the agency continuous monitoring strategy.
</t>
  </si>
  <si>
    <t>1. Continuous monitoring plan and/or procedures</t>
  </si>
  <si>
    <t>1. The agency implements a continuous monitoring program which identifies security controls (typically a subset of the controls) to be selected for assessment.  Selected security controls are evaluated against Office of Safeguards or agency standards for security control requirements.
a. Agency-defined metrics are established.
b. Assessments are performed at least annually, or more frequently per the agency's strategy.
c. Monitoring is performed of defined metrics and modified when necessary.</t>
  </si>
  <si>
    <t>It is at the agency's discretion the type of metrics monitored and measured. The metrics should  organize security control implementations into meaningful information that supports decision making.  An example metric may include defining the % of unauthorized components 
connected to the network at a specified frequency (hourly, daily, weekly, etc.) Source: NIST
http://csrc.nist.gov/groups/SMA/forum/documents/june2013_presentations/forum_june2013_ajohnson.pdf</t>
  </si>
  <si>
    <t>HCA14
HCA15</t>
  </si>
  <si>
    <t xml:space="preserve">HCA14: A continuous monitoring program has not been established
HCA15: The continuous monitoring program is not sufficient </t>
  </si>
  <si>
    <t>MOT-90</t>
  </si>
  <si>
    <t>CA-8</t>
  </si>
  <si>
    <t>Penetration Testing</t>
  </si>
  <si>
    <t>1. Obtain and examine that the agency penetration test plans to confirm that penetration testing is conducted every 3 years for the FTI environment.
2. Obtain and examine penetration test plans and reports to confirm that the agency has established rules of engagement, contracts, and other appropriate mechanisms must be used to communicate expectations for protecting FTI.</t>
  </si>
  <si>
    <t>1. Penetration Test Plans
2. Penetration Test Reports</t>
  </si>
  <si>
    <t>1. Penetration testing is performed at least once every 3 years for the FTI environment 
2. The agency has established rules of engagement, contracts, and other appropriate mechanisms must be used to communicate expectations for protecting FTI.</t>
  </si>
  <si>
    <t>HCA17
HCA18
HCA19
HCA20</t>
  </si>
  <si>
    <t>HCA17: Penetration testing assessments are not performed
HCA18: Penetration testing assessments do not generate corrective action plans
HCA19: Penetration testing assessments are not performed as frequently as required per Publication 1075
HCA20: Scope of penetration testing assessment is not sufficient</t>
  </si>
  <si>
    <t>MOT-91</t>
  </si>
  <si>
    <t>CA-9</t>
  </si>
  <si>
    <t>Internal System Connection</t>
  </si>
  <si>
    <t xml:space="preserve">1. Confirm that the agency performs security compliance checks on constituent system components prior to the establishment of the internal connection. 
</t>
  </si>
  <si>
    <t>1. Interconnection System Agreements</t>
  </si>
  <si>
    <t>1. The agency performs security compliance checks prior to the establishment of the internal connection.</t>
  </si>
  <si>
    <t>Note 1: Security compliance checks must be performed between FTI systems and (separate) system components (intra-system connections) including, for example, system connections with mobile devices, notebook/desktop computers, printers, copiers, facsimile machines, scanners, sensors, and servers.
Note 2:  Instead of authorizing each individual internal connection, internal connections for a class of components with common characteristics and/or configurations may be authorized, for example, all digital printers, scanners, and copiers.</t>
  </si>
  <si>
    <t>HSC6</t>
  </si>
  <si>
    <t>HSC6: Not all connections to FTI systems are monitored</t>
  </si>
  <si>
    <t>MOT-92</t>
  </si>
  <si>
    <t>PM-1</t>
  </si>
  <si>
    <t>Information Security Program Plan</t>
  </si>
  <si>
    <r>
      <t xml:space="preserve">1. Interview agency personnel and confirm that the agency has developed an </t>
    </r>
    <r>
      <rPr>
        <b/>
        <sz val="10"/>
        <color theme="1" tint="4.9989318521683403E-2"/>
        <rFont val="Arial"/>
        <family val="2"/>
      </rPr>
      <t>information security program plan</t>
    </r>
    <r>
      <rPr>
        <sz val="10"/>
        <color theme="1" tint="4.9989318521683403E-2"/>
        <rFont val="Arial"/>
        <family val="2"/>
      </rPr>
      <t xml:space="preserve"> that provides an overview of the requirements of the security program and description of security program management controls in place for meeting those requirements.
2. Obtain and examine the information security program plan to confirm it includes:
 - Identification and assignment of roles, management commitment, coordination among organizational entities and process for adhering compliance.
 - The plan is approved by a senior official with responsibility and accountability for risk management and is reviewed and approved every 3 years and following significant changes.
3. Interview agency personnel to determine how the plan is communicated and disseminated to employees, contractors, as well as designated officials. 
</t>
    </r>
  </si>
  <si>
    <t xml:space="preserve">1. The agency has a documented and approved information security program plan that provides an overview of the requirements of the security program and description of security program management controls in place for meeting those requirements.
2. The plan includes assignment of roles and responsibility and is reviewed and approved by a senior official every 3 years and following significant changes.
3. The plan is communicated to and disseminated to employees, contractors, as well as designated officials. </t>
  </si>
  <si>
    <t>HMT3</t>
  </si>
  <si>
    <t>HMT3: Program management controls are not implemented properly</t>
  </si>
  <si>
    <t>MOT-24</t>
  </si>
  <si>
    <t>PM-2</t>
  </si>
  <si>
    <t>Information Security Program Leadership Role</t>
  </si>
  <si>
    <t>1. Interview agency personnel to determine if a Senior Information System Security Officer (or equivalent) has been appointed to coordinate, develop, implement, and maintain an organization-wide information security program.  Obtain verification of the role and responsibilities of the individual within the agency.
2. Obtain and examine records to confirm Senior Information System Security Officer (or equivalent)</t>
  </si>
  <si>
    <t xml:space="preserve">1. Security policies showing security role designations
2. Signed artifacts validating the role of senior information security officer and/ or Chief Information Security Officer </t>
  </si>
  <si>
    <t>1. The organization appointed a senior information security officer with the mission and resources to coordinate, develop, implement, and maintain an organization-wide information security program.</t>
  </si>
  <si>
    <t xml:space="preserve">The security officer described in this control is an agency official. This official is the senior information security officer.  Agencies may also refer to this official as the senior information security officer or chief information security officer. </t>
  </si>
  <si>
    <t>HPM1</t>
  </si>
  <si>
    <t xml:space="preserve">HPM1: A senior information officer does not exist </t>
  </si>
  <si>
    <t>MOT-93</t>
  </si>
  <si>
    <t>PM-3</t>
  </si>
  <si>
    <t>Information Security and Privacy Resources</t>
  </si>
  <si>
    <r>
      <t xml:space="preserve">1. Interview agency personnel and confirm that as part of the </t>
    </r>
    <r>
      <rPr>
        <b/>
        <sz val="10"/>
        <color theme="1" tint="4.9989318521683403E-2"/>
        <rFont val="Arial"/>
        <family val="2"/>
      </rPr>
      <t>capital planning process</t>
    </r>
    <r>
      <rPr>
        <sz val="10"/>
        <color theme="1" tint="4.9989318521683403E-2"/>
        <rFont val="Arial"/>
        <family val="2"/>
      </rPr>
      <t>, the agency identifies and includes resources needed to implement information security programs.
2. Obtain and examine capital planning documents and SSR</t>
    </r>
  </si>
  <si>
    <t>1. Capital Planning Documents
2. SSR</t>
  </si>
  <si>
    <t>1. As part of the capital planning process, the agency identifies and includes resources that are needed to implement information security programs.</t>
  </si>
  <si>
    <t>MOT-94</t>
  </si>
  <si>
    <t>PM-4</t>
  </si>
  <si>
    <t>Plan of Action and Milestones Process</t>
  </si>
  <si>
    <t>1. Confirm that the agency maintains documentation for plans of action and milestones for the information security program. The process should cover:
- Security
- Privacy
- Supply Chain risks</t>
  </si>
  <si>
    <t>1. POA&amp;M, Vulnerability Identification, Risk Assessment Process</t>
  </si>
  <si>
    <t>1. The agency maintains documentation for plans of action and milestones for the information security program and it covers:
- Security
- Privacy
- Supply Chain risks</t>
  </si>
  <si>
    <t xml:space="preserve">Note 1: The purpose of this control is to confirm that the agency has implemented a process to ensure that plans of action and milestones for information security are developed and maintained and are regularly reviewed and reported in accordance with established reporting requirements. 
Note 2: Plans of action and milestones are based on findings from control assessments and continuous monitoring activities. 
Note 3: The agency may also choose to document plans of action and milestones for the information security program as part of NIST control CA-5 (plan of action &amp; milestones) and maintain an enterprise-wide list of all action plans and milestones required for remediation. </t>
  </si>
  <si>
    <t>MOT-95</t>
  </si>
  <si>
    <t>PM-5</t>
  </si>
  <si>
    <t>System Inventory</t>
  </si>
  <si>
    <t>1. Confirm that the agency maintains an inventory of information systems that process, store, or transmit FTI.
Note: If the inventory of FTI systems is included as part of the Safeguards Security Report (SSR) as part of NIST Control PL-2, then this control is not applicable.</t>
  </si>
  <si>
    <t>FTI system Inventory</t>
  </si>
  <si>
    <t>1. The agency maintains and inventory of information systems that process, store, or transmit FTI.</t>
  </si>
  <si>
    <t>HCM15
HCM6
HCM17
HCM18</t>
  </si>
  <si>
    <t>HCM15: Hardware asset inventory is not sufficient
HCM16: Software asset inventory is not sufficient
HCM17: Hardware asset inventory does not exist
HCM18: Software asset inventory does not exist</t>
  </si>
  <si>
    <t>MOT-96</t>
  </si>
  <si>
    <t>PM-7</t>
  </si>
  <si>
    <t>Enterprise Architecture</t>
  </si>
  <si>
    <t>1. Interview agency personnel to confirm the agency develops and maintains an enterprise architecture with consideration for information security, privacy, and the resulting risk to organizational operations and assets, individuals, other organizations, and the Nation.
2. Obtain and examine SDLC documentation to confirm that security and privacy is integrated in the enterprise architecture</t>
  </si>
  <si>
    <t>The agency develops and maintains an enterprise architecture with consideration for information security, privacy, and the resulting risk to organizational operations and assets, individuals, other organizations, and the Nation.</t>
  </si>
  <si>
    <t>HCM29
HCM5
HCM8</t>
  </si>
  <si>
    <t>HCM29: Application architecture does not properly separate user interface from data repository
HCM5: Web portal with FTI does not have three-tier architecture
HSC8: Network architecture is flat</t>
  </si>
  <si>
    <t>MOT-97</t>
  </si>
  <si>
    <t>PM-9</t>
  </si>
  <si>
    <t>Risk Management Strategy</t>
  </si>
  <si>
    <r>
      <t xml:space="preserve">1. Confirm that the agency has developed an organization-wide </t>
    </r>
    <r>
      <rPr>
        <b/>
        <sz val="10"/>
        <color theme="1" tint="4.9989318521683403E-2"/>
        <rFont val="Arial"/>
        <family val="2"/>
      </rPr>
      <t>risk management strategy</t>
    </r>
    <r>
      <rPr>
        <sz val="10"/>
        <color theme="1" tint="4.9989318521683403E-2"/>
        <rFont val="Arial"/>
        <family val="2"/>
      </rPr>
      <t xml:space="preserve"> to manage security risk to organizational operations and assets. 
2. The risk management strategy is reviewed and updated every 3 years or as required.
Note: An organization-wide risk management strategy includes:
- Security risk tolerance for the organization
- Risk assessment methodologies
- Security risk mitigation strategies
- A process for evaluating security risk across the organization
- Approaches for monitoring risk over time
</t>
    </r>
  </si>
  <si>
    <t>1. Risk Management Strategy</t>
  </si>
  <si>
    <t>1. The agency has developed a risk management strategy to manage the security risk to organizational operations and assets.
2. The agency risk management strategy is review and updated every three years.</t>
  </si>
  <si>
    <t>Note: Multiple existing NIST controls can be leveraged to fulfill the control requirements for risk management strategy.</t>
  </si>
  <si>
    <t>HCA22</t>
  </si>
  <si>
    <t>HCA22: The agency has not developed a risk management strategy</t>
  </si>
  <si>
    <t>MOT-98</t>
  </si>
  <si>
    <t>PM-10</t>
  </si>
  <si>
    <t>Authorization Process</t>
  </si>
  <si>
    <r>
      <t xml:space="preserve">1. Confirm that the agency has implemented an </t>
    </r>
    <r>
      <rPr>
        <b/>
        <sz val="10"/>
        <color theme="1" tint="4.9989318521683403E-2"/>
        <rFont val="Arial"/>
        <family val="2"/>
      </rPr>
      <t>authorization process</t>
    </r>
    <r>
      <rPr>
        <sz val="10"/>
        <color theme="1" tint="4.9989318521683403E-2"/>
        <rFont val="Arial"/>
        <family val="2"/>
      </rPr>
      <t xml:space="preserve"> to manage security of organizational systems and has designated individuals to fulfill these roles and responsibilities.
2. Obtain authorization artifacts confirming the authorization process is documented and implemented.
Note: Additional NIST controls including  CA-6 (security authorization) can be considered to fulfill the requirements of this control.  
</t>
    </r>
  </si>
  <si>
    <t>1. Authorization process artifacts and records</t>
  </si>
  <si>
    <t>1. The agency has designated individuals with defined roles and responsibilities to manage the security of technology systems that receive, process, store or transmit FTI.</t>
  </si>
  <si>
    <t>HCA13</t>
  </si>
  <si>
    <t xml:space="preserve">HCA13: System authorizations are not updated in accordance with Pub 1075 </t>
  </si>
  <si>
    <t>MOT-99</t>
  </si>
  <si>
    <t>PM-12</t>
  </si>
  <si>
    <t>Insider Threat Program</t>
  </si>
  <si>
    <r>
      <t xml:space="preserve">1. Confirm that the agency has implemented a </t>
    </r>
    <r>
      <rPr>
        <b/>
        <sz val="10"/>
        <color theme="1" tint="4.9989318521683403E-2"/>
        <rFont val="Arial"/>
        <family val="2"/>
      </rPr>
      <t>insider threat program</t>
    </r>
    <r>
      <rPr>
        <sz val="10"/>
        <color theme="1" tint="4.9989318521683403E-2"/>
        <rFont val="Arial"/>
        <family val="2"/>
      </rPr>
      <t xml:space="preserve"> that includes an insider threat handling team.
2. A senior official is designated as the responsible individual to implement and provide oversight for the program.
3. The insider threat program includes:
- Insider threat policies and implementation plans
- Conduct host-based user monitoring of employee activities on agency-owned computers
- Provie insider threat awareness training 
- Receive access to all information within the agency for threat analysis
- Conduct self-assessment of agency insider threat posture</t>
    </r>
  </si>
  <si>
    <t>1. Insider Threat Policies, program documentation or any other relevant artifacts</t>
  </si>
  <si>
    <t xml:space="preserve">1. The agency has implemented an insider threat program which includes insider threat policy and plans and has designated a senior official to implement and provide oversight for the program.
</t>
  </si>
  <si>
    <t>HSI3</t>
  </si>
  <si>
    <t>HSI3: System is not monitored for threats</t>
  </si>
  <si>
    <t>MOT-100</t>
  </si>
  <si>
    <t>PM-14</t>
  </si>
  <si>
    <t>Testing, Training and Monitoring</t>
  </si>
  <si>
    <r>
      <t xml:space="preserve">1. Confirm that the agency has developed and maintains </t>
    </r>
    <r>
      <rPr>
        <b/>
        <sz val="10"/>
        <color theme="1" tint="4.9989318521683403E-2"/>
        <rFont val="Arial"/>
        <family val="2"/>
      </rPr>
      <t>organizational plans</t>
    </r>
    <r>
      <rPr>
        <sz val="10"/>
        <color theme="1" tint="4.9989318521683403E-2"/>
        <rFont val="Arial"/>
        <family val="2"/>
      </rPr>
      <t xml:space="preserve"> for conducting </t>
    </r>
    <r>
      <rPr>
        <b/>
        <sz val="10"/>
        <color theme="1" tint="4.9989318521683403E-2"/>
        <rFont val="Arial"/>
        <family val="2"/>
      </rPr>
      <t>security testing, training, and monitoring of</t>
    </r>
    <r>
      <rPr>
        <sz val="10"/>
        <color theme="1" tint="4.9989318521683403E-2"/>
        <rFont val="Arial"/>
        <family val="2"/>
      </rPr>
      <t xml:space="preserve"> technology systems that receive, process, store or transmit FTI.</t>
    </r>
  </si>
  <si>
    <t>1. Organization training plans and records</t>
  </si>
  <si>
    <t>1. The agency has developed and maintains organizational plans for conducting security testing, training, and monitoring of technology systems that receive, process, store or transmit FTI.</t>
  </si>
  <si>
    <t>HAT4</t>
  </si>
  <si>
    <t>HAT4: Agency does not provide security-specific training</t>
  </si>
  <si>
    <t>MOT-104</t>
  </si>
  <si>
    <t>PM-29</t>
  </si>
  <si>
    <t>Risk Management Program Leadership Role</t>
  </si>
  <si>
    <t>1. Confirm that the agency has appointed a Senior Accountable Official for Risk Management to align organizational information security and privacy management processes with strategic, operational, and budgetary planning processes.
2. The role of the Risk Executive function is to view and analyze risk from an organizational-wide perspective and ensure management of risk is consistent across the organization.</t>
  </si>
  <si>
    <t>Any official role notifications</t>
  </si>
  <si>
    <t>1. The agency has appointed a Senior Accountable Official for Risk Management to align organizational information security and privacy management processes with strategic, operational, and budgetary planning processes.</t>
  </si>
  <si>
    <t>HAC23</t>
  </si>
  <si>
    <t>HAC23: Risk management program leadership role is not established</t>
  </si>
  <si>
    <t>MOT-25</t>
  </si>
  <si>
    <t>CP-1</t>
  </si>
  <si>
    <t>Contingency Planning Policy and Procedures</t>
  </si>
  <si>
    <t>1. Obtain and review the contingency planning policy to determine if it addresses purpose, scope, roles, responsibilities, management commitment, coordination among agency entities, and process for adhering compliance.
2. Interview agency personnel to determine how the policy is communicated and disseminated to employees, contractors, as well as designated officials. 
3. Confirm that the contingency planning policy is reviewed and approved every three years, or if there is a significant change.</t>
  </si>
  <si>
    <t>1. Contingency planning policy</t>
  </si>
  <si>
    <t xml:space="preserve">1. A contingency planning policy is documented and addresses purpose, scope, roles, responsibilities, management commitment, coordination among agency entities, and process for adhering compliance.
2. The policy contains a formalized process for identifying and addressing security risks to the organizations technology systems.
3.. The policy is disseminated to designated agency officials and is reviewed and updated at least every 3 years, or when significant changes occur. </t>
  </si>
  <si>
    <t>Note 1: The focus of contingency planning controls is on the protection of FTI stored in backup media or used at alternative facilities and not focused on the availability of data.
Note 2: If FTI is not backed up or replicated to a secondary environment, the agency is required to document this in it's policy and procedures and document that FTI is excluded from any system backup processes. The remaining contingency planning controls would then be not applicable.</t>
  </si>
  <si>
    <t>MOT-26</t>
  </si>
  <si>
    <t>1. Obtain and examine the procedures to facilitate the implementation of the contingency planning policy.
2. Interview agency personnel to determine how the procedures are communicated and disseminated to employees, contractors, as well as designated officials. 
3. Confirm that the contingency planning procedures are reviewed and approved every three years, or if there is a significant change.</t>
  </si>
  <si>
    <t>1. Contingency planning procedures supporting Publication 1075 CP security controls</t>
  </si>
  <si>
    <t>1. Contingency planning procedures are documented and in place to implement the CP policy.
2. Procedures document the CP control family requirements in Publication 1075.
3. The procedures are disseminated to designated agency officials; and are reviewed and updated at least every three years, or when significant changes occur.</t>
  </si>
  <si>
    <t>MOT-27</t>
  </si>
  <si>
    <t>CP-2</t>
  </si>
  <si>
    <t>Contingency Plan</t>
  </si>
  <si>
    <t>1. Examine contingency plan to determine if the document:
a. Identifies essential missions, business functions and associated contingency requirements for systems that receive, process, store or transmit FTI;
b. Addresses recovery objectives, restoration priorities, metrics, roles, responsibilities, and key personnel contact information; and
c. Is reviewed and approved by designated officials, at least annually.
2. Interview agency personnel to determine:
a.  If the agency coordinates contingency planning activities with incident handling activities; and
b. Distributes copies of and communicates changes to the contingency plan to key personnel.</t>
  </si>
  <si>
    <t>1. Contingency Plan</t>
  </si>
  <si>
    <t xml:space="preserve">1. Contingency planning procedures are documented and in place for the implementation of the contingency planning policy.
2. The procedures are disseminated to designated agency officials
3. The contingency plan is reviewed and updated at least every 3 years, or when significant changes occur. </t>
  </si>
  <si>
    <t>HCP1
HCP3
HCP6
HCP7</t>
  </si>
  <si>
    <t>HCP1: No contingency plan exists for FTI data
HCP3: Contingency plan does not exist for consolidated data center
HCP6: Contingency plan is not updated annually
HCP7: Contingency plan is not sufficient</t>
  </si>
  <si>
    <t>MOT-28</t>
  </si>
  <si>
    <t>CP-3</t>
  </si>
  <si>
    <t>Contingency Training</t>
  </si>
  <si>
    <r>
      <t xml:space="preserve">1. Confirm that the agency provides </t>
    </r>
    <r>
      <rPr>
        <b/>
        <sz val="10"/>
        <color theme="1" tint="4.9989318521683403E-2"/>
        <rFont val="Arial"/>
        <family val="2"/>
      </rPr>
      <t>contingency training</t>
    </r>
    <r>
      <rPr>
        <sz val="10"/>
        <color theme="1" tint="4.9989318521683403E-2"/>
        <rFont val="Arial"/>
        <family val="2"/>
      </rPr>
      <t xml:space="preserve"> to users within 30 days of assuming a contingency role or responsibility and then annually thereafter.
2. Ensure that the appropriate content and level of detail is included in such training.
3. Contingency training documentation is reviewed and updated every three years and following a significant change.</t>
    </r>
  </si>
  <si>
    <t xml:space="preserve">1. Contingency training documentation and/or material </t>
  </si>
  <si>
    <t xml:space="preserve">1. The contingency training document essential roles and responsibilities of organizational personnel when assuming a contingency role or responsibility.
2.  The content shall include information for:
a. regular users who may require information regarding when and where to report for duty during contingency operations and if normal duties are affected;
b. system administrators who may require additional training on how to set up information systems at alternate processing and storage sites;
c. managers/senior leaders who may receive more specific training on how to conduct mission-essential functions in designated off-site locations and how to establish communications with other governmental entities for purposes of coordination on contingency-related activities.
3. Contingency training is conducted at least annually </t>
  </si>
  <si>
    <t>HCP8
HCP9</t>
  </si>
  <si>
    <t xml:space="preserve">HCP8: Contingency training is not conducted
HCP9: Contingency training is not sufficient </t>
  </si>
  <si>
    <t>MOT-29</t>
  </si>
  <si>
    <t>CP-4</t>
  </si>
  <si>
    <t>Contingency Plan Testing</t>
  </si>
  <si>
    <r>
      <t xml:space="preserve">1. Confirm that the contingency plan for the system is </t>
    </r>
    <r>
      <rPr>
        <b/>
        <sz val="10"/>
        <color theme="1" tint="4.9989318521683403E-2"/>
        <rFont val="Arial"/>
        <family val="2"/>
      </rPr>
      <t>tested</t>
    </r>
    <r>
      <rPr>
        <sz val="10"/>
        <color theme="1" tint="4.9989318521683403E-2"/>
        <rFont val="Arial"/>
        <family val="2"/>
      </rPr>
      <t xml:space="preserve">, at a minimum annually, to determine the effectiveness of the plan. 
2. Contingency test plan results are documented and reviewed. </t>
    </r>
  </si>
  <si>
    <t>1. Contingency plan testing and/or exercise documentation
2. Contingency plan testing and/or exercise results</t>
  </si>
  <si>
    <t xml:space="preserve">1. The agency defines the set of contingency plan tests and/or exercises.  The agency tests/exercises the contingency plan annually.
2. Testing records document the results of contingency plan testing/exercises.
</t>
  </si>
  <si>
    <t>HCP2</t>
  </si>
  <si>
    <t>HCP2: Contingency plans are not tested annually</t>
  </si>
  <si>
    <t>MOT-30</t>
  </si>
  <si>
    <t>CP-9</t>
  </si>
  <si>
    <t>Information System Backup</t>
  </si>
  <si>
    <r>
      <t xml:space="preserve">1. Determine if FTI is included with user-level or system-level backups. If yes, determine how the agency protects the confidentiality of backup data containing FTI.  If available, examine documentation to support the protections implemented.
2. If FTI is transmitted to a secondary system and/or location, ensure the confidentiality and integrity of FTI in transit is secured using cryptographic mechanisms with a key no less than 128 bits in length, or the latest FIPS compliant encryption, whichever is stronger. 
</t>
    </r>
    <r>
      <rPr>
        <i/>
        <sz val="10"/>
        <color indexed="8"/>
        <rFont val="Arial"/>
        <family val="2"/>
      </rPr>
      <t>If backup data does not include FTI, this test is N/A.</t>
    </r>
  </si>
  <si>
    <t>1. System backup schedule and documentation</t>
  </si>
  <si>
    <t xml:space="preserve">1. User-level or system-level backups contain FTI and the agency implements protections (e.g. encryption, access controls, etc.) to ensure the confidentiality of FTI is maintained.
2. The confidentiality and integrity of FTI in transit is secured using cryptographic mechanisms with a key no less than 128 bits in length, or FIPS compliant encryption, whichever is stronger. </t>
  </si>
  <si>
    <t>HCP4
HCP5</t>
  </si>
  <si>
    <t>HCP4: FTI is not encrypted in transit to the DR site
HCP5: Backup data is not adequately protected</t>
  </si>
  <si>
    <t>MOT-105</t>
  </si>
  <si>
    <t>CP-10</t>
  </si>
  <si>
    <t>System Recovery and Reconstitution</t>
  </si>
  <si>
    <r>
      <t xml:space="preserve">1. Confirm that as part of contingency planning activities, after a contingency plan is executed, </t>
    </r>
    <r>
      <rPr>
        <b/>
        <sz val="10"/>
        <color theme="1" tint="4.9989318521683403E-2"/>
        <rFont val="Arial"/>
        <family val="2"/>
      </rPr>
      <t>reconstitution</t>
    </r>
    <r>
      <rPr>
        <sz val="10"/>
        <color theme="1" tint="4.9989318521683403E-2"/>
        <rFont val="Arial"/>
        <family val="2"/>
      </rPr>
      <t xml:space="preserve"> takes place following recovery and includes activities for returning the system to a secure and fully </t>
    </r>
    <r>
      <rPr>
        <b/>
        <sz val="10"/>
        <color theme="1" tint="4.9989318521683403E-2"/>
        <rFont val="Arial"/>
        <family val="2"/>
      </rPr>
      <t>operational state</t>
    </r>
    <r>
      <rPr>
        <sz val="10"/>
        <color theme="1" tint="4.9989318521683403E-2"/>
        <rFont val="Arial"/>
        <family val="2"/>
      </rPr>
      <t xml:space="preserve">. 
</t>
    </r>
  </si>
  <si>
    <t>1. IT Contingency Plans
2. Business Continuity Plans
3. Artifacts System Recovery and Reconstitution</t>
  </si>
  <si>
    <t xml:space="preserve">1. After a contingency plan is executed, reconstitution takes place following recovery and includes activities for returning the system to a secure and fully operational state. </t>
  </si>
  <si>
    <t>HCP7</t>
  </si>
  <si>
    <t>HCP7: Contingency plan is not sufficient</t>
  </si>
  <si>
    <t>MOT-31</t>
  </si>
  <si>
    <t>CM-1</t>
  </si>
  <si>
    <t>Configuration Management Policy and Procedures</t>
  </si>
  <si>
    <r>
      <t xml:space="preserve">1. Obtain and review </t>
    </r>
    <r>
      <rPr>
        <b/>
        <sz val="10"/>
        <color theme="1" tint="4.9989318521683403E-2"/>
        <rFont val="Arial"/>
        <family val="2"/>
      </rPr>
      <t>configuration management policy</t>
    </r>
    <r>
      <rPr>
        <sz val="10"/>
        <color theme="1" tint="4.9989318521683403E-2"/>
        <rFont val="Arial"/>
        <family val="2"/>
      </rPr>
      <t xml:space="preserve"> to determine if it addresses purpose, scope, roles, responsibilities, management commitment, coordination among agency entities, and process for adhering compliance.
2. The configuration management policy describes a structured process for managing and controlling changes to hardware and software.
3. Interview agency personnel to determine how the policy is communicated and disseminated to employees, contractors, as well as designated officials. 
4. Confirm that the configuration management policy is reviewed and updated every three years, or if there is a significant change.</t>
    </r>
  </si>
  <si>
    <t>1. Configuration management policy</t>
  </si>
  <si>
    <t>1. A configuration management policy is documented and addresses purpose, scope, roles, responsibilities, management commitment, coordination among agency entities, and process for adhering compliance.
2. The policy contains a formalized process for managing and controlling changes to hardware and software,
3.. The policy is disseminated to designated agency officials.
4. The policy is reviewed and updated at least every 3 years, or if there is a significant change.</t>
  </si>
  <si>
    <t>HMT16 
HMT17
HMT18</t>
  </si>
  <si>
    <t>MOT-32</t>
  </si>
  <si>
    <t xml:space="preserve">1. Obtain and review the procedures to facilitate the implementation of the configuration management policy.
2. Interview agency personnel to determine how the procedures are communicated and disseminated to employees, contractors, as well as designated officials. 
3. Confirm that the configuration management procedures are reviewed and approved every three years, or if there is a significant change.  </t>
  </si>
  <si>
    <t>1. Configuration management procedures supporting Publication 1075 CM security controls</t>
  </si>
  <si>
    <t>1. Configuration Management procedures are documented and in place to implement the CM policy.
2. Procedures document the CM control family requirements in Publication 1075.
3. The procedures are disseminated to designated agency officials; and are reviewed and updated at least every three years, or when significant changes occur.</t>
  </si>
  <si>
    <t>MOT-33</t>
  </si>
  <si>
    <t>CM-2</t>
  </si>
  <si>
    <t>Baseline Configuration</t>
  </si>
  <si>
    <r>
      <t xml:space="preserve">1. Obtain and review baseline configuration documentation for information systems that receive, process, store or transmit FTI. </t>
    </r>
    <r>
      <rPr>
        <i/>
        <sz val="10"/>
        <color indexed="8"/>
        <rFont val="Arial"/>
        <family val="2"/>
      </rPr>
      <t>Baseline documentation must exist for all systems within scope (e.g. Windows, Unix, Routers, Mainframes, etc.)</t>
    </r>
    <r>
      <rPr>
        <sz val="10"/>
        <color indexed="8"/>
        <rFont val="Arial"/>
        <family val="2"/>
      </rPr>
      <t xml:space="preserve">
2. Examine baseline configuration documentation and determine if the baseline requirements are updated, at a minimum of annually. Determine if the agency performs more frequent updates to the baseline as a result of system upgrades, patches or other significant changes.</t>
    </r>
  </si>
  <si>
    <t>1. Baseline configurations for all systems in FTI scope</t>
  </si>
  <si>
    <t>1. A baseline configuration is documented and maintained under the agency's configuration management process.
2. The baseline configuration is updated at least annually, and more frequently as a result of system upgrades, patches or other significant changes.</t>
  </si>
  <si>
    <t>The Office of Safeguards recommends using SCSEMs provided on the Safeguards website for developing baseline configurations.</t>
  </si>
  <si>
    <t>HCM1
HCM27</t>
  </si>
  <si>
    <t xml:space="preserve">HCM1: Information system baseline is insufficient
HCM27: Information system baseline does not exist </t>
  </si>
  <si>
    <t>MOT-34</t>
  </si>
  <si>
    <t>CM-3</t>
  </si>
  <si>
    <t>Configuration Change Control</t>
  </si>
  <si>
    <t>1. Examine procedures or agency change control process (if controlled through automated systems and/or software) to determine the process of controlling, approving, implementing and documenting configuration changes.
2. Examine configuration change request or other control documentation to determine if/how changes are reviewed and approved.
3. Examine configuration control documentation and interview agency personnel to determine if configuration changes are reviewed and adjudicated by a configuration control board or other decision authority.
4. Examine configuration control documentation and interview agency personnel to determine how the agency tests and validates system changes before implementation into production.
5. Examine change control documentation to determine if the agency audits and reviews activities associated with configuration-controlled changes.</t>
  </si>
  <si>
    <t>1. Change control documentation
2. Change request form(s)
3. Change control process, system or software (as applicable) 
4. Configuration control board or change control board documentation</t>
  </si>
  <si>
    <t>1. The agency has established a configuration management process to describe how changes are controlled, approved and implemented.
2. Configuration changes are reviewed and approved.
3. A configuration control board has been established to review and approve changes to the FTI environment.  
4. Changes are tested and validated prior to being placed into production. 
5. The agency audits and reviews activities associated with configuration-controlled changes.</t>
  </si>
  <si>
    <t>HCM6
HCM34</t>
  </si>
  <si>
    <t>HCM6: Agency does not control routine operational changes to systems via an approval process
HCM34: Agency does not control significant changes to systems via an approval process</t>
  </si>
  <si>
    <t>MOT-35</t>
  </si>
  <si>
    <t>CM-4</t>
  </si>
  <si>
    <t>Security Impact Analysis</t>
  </si>
  <si>
    <r>
      <t xml:space="preserve">1. As part of the configuration management process, confirm that the agency performs a </t>
    </r>
    <r>
      <rPr>
        <b/>
        <sz val="10"/>
        <color theme="1" tint="4.9989318521683403E-2"/>
        <rFont val="Arial"/>
        <family val="2"/>
      </rPr>
      <t>security impact analysis</t>
    </r>
    <r>
      <rPr>
        <sz val="10"/>
        <color theme="1" tint="4.9989318521683403E-2"/>
        <rFont val="Arial"/>
        <family val="2"/>
      </rPr>
      <t xml:space="preserve"> prior to change implementation.</t>
    </r>
  </si>
  <si>
    <t xml:space="preserve">1. Change control documentation
2. Change request form(s)
3. Change control process, system or software (as applicable) 
4. Security impact analysis </t>
  </si>
  <si>
    <t>1. The agency conducts a security impact analysis to analyze changes to determine potential security impacts prior to change implementation.</t>
  </si>
  <si>
    <t>HCM4
HCM33</t>
  </si>
  <si>
    <t>HCM4: Routine operational changes are not reviewed for security impacts before being implemented
HCM33: Significant changes are not reviewed for security impacts before being implemented</t>
  </si>
  <si>
    <t>MOT-36</t>
  </si>
  <si>
    <t>CM-5</t>
  </si>
  <si>
    <t>Access Restrictions for Change</t>
  </si>
  <si>
    <t>1. Confirm that individuals are approved to perform logical changes and how the agency enforces the access list.
2. Confirm that the agency restricts administration of configurations to only authorized administrators and  that their privileges are reviewed and re-evaluated semi-annually.</t>
  </si>
  <si>
    <t>1. Access management policies and/or procedures regarding logical access restrictions to FTI systems or technologies</t>
  </si>
  <si>
    <t>1. The agency maintains a list of qualified and authorized personnel to access information systems that receive, process, store or transmit FTI for the express purpose of implementing hardware, software and/or firmware changes.
The agency has a formal approval process for granting individuals the authority to perform system changes.  The agency has logical security controls in place to enforce the access list.</t>
  </si>
  <si>
    <t xml:space="preserve">DES Checkpoint: The DES is responsible for validating the physical security access restrictions.  This control is specific only to logical access restrictions. </t>
  </si>
  <si>
    <t>HCM8</t>
  </si>
  <si>
    <t>HCM8: The ability to make changes is not properly limited</t>
  </si>
  <si>
    <t>MOT-37</t>
  </si>
  <si>
    <t>CM-6</t>
  </si>
  <si>
    <t>Configuration Settings</t>
  </si>
  <si>
    <t xml:space="preserve">1. Examine configuration documentation and confirm that the agency has documented and implemented configuration settings that reflect the most restrictive mode consistent with operational requirements. 
2. Confirm that the agency identifies, documents, and approves any deviations from established configuration settings. 
3. Confirm that the agency monitors and controls changes to the configuration settings . </t>
  </si>
  <si>
    <t>1. Configuration documentation
2. Agency benchmarks (e.g., United States Government Configuration Baseline (USGCB), Center for Internet Security (CIS) Benchmarks, Defense Information Systems Agency (DISA) Security Technical Implementation Guides, National Security Agency (NSA) Configuration Guides, etc.)</t>
  </si>
  <si>
    <t>1. Policy and procedures require configurations to be documented and set up to reflect the most restrictive mode consistent with operational requirements.
2. The agency identifies, documents, and approves exceptions from the mandatory settings
3. Changes to the configuration settings are monitored by the agency.</t>
  </si>
  <si>
    <t>The authoritative source for platform checklists used by the Office of Safeguards is the NIST Checklist Program Repository (http://checklists.nist.gov), which includes sources such as USGCB, DISA STIGS and CIS Benchmarks.</t>
  </si>
  <si>
    <t>HCM37</t>
  </si>
  <si>
    <t xml:space="preserve">HCM37: Configuration settings and benchmarks have not been defined </t>
  </si>
  <si>
    <t>MOT-106</t>
  </si>
  <si>
    <t>CM-8</t>
  </si>
  <si>
    <t>System Component Inventory</t>
  </si>
  <si>
    <t>1. Confirm that the agency has documented an inventory of all hardware and software components running on the system as well as networking components including machine name and network address.
Note: NIST control PM-5 (system inventory) as well as Safeguards Security Report (SSR) can potentially be leveraged to fulfill the requirements for this control.</t>
  </si>
  <si>
    <t>1. Hardware Inventory of FTI Systems
2. Software Inventory of FTI System
3. SSR</t>
  </si>
  <si>
    <t>1. The agency has documented an inventory of all hardware and software components running on the system as well as networking components including machine name and network address.</t>
  </si>
  <si>
    <t>This test should be upgraded to "Critical" if there are significant inventory deficiencies or discrepancies identified throughout a Safeguards review, or repeated discrepancies across multiple Safeguards reviews. It indicates a failure of the overall control/policy.</t>
  </si>
  <si>
    <t>HCM16
HCM18</t>
  </si>
  <si>
    <t>HCM16: Software asset inventory is not sufficient
HCM18: Software asset inventory does not exist</t>
  </si>
  <si>
    <t>MOT-38</t>
  </si>
  <si>
    <t>CM-10</t>
  </si>
  <si>
    <t xml:space="preserve">Software Usage Restrictions </t>
  </si>
  <si>
    <t>1. Confirm that the agency uses software in accordance with contract agreements and copyright laws and tracks the use of software that is protected by quantity licenses to control copying and distribution. 
2. Examine software usage policies or procedures and determine if the use of peer-to-peer file sharing technologies are controlled.</t>
  </si>
  <si>
    <t>1. Software usage policies and/or procedures</t>
  </si>
  <si>
    <t xml:space="preserve">1. Software is protected by quantity licenses to control copying and distribution.
2. Software usage policies and/or procedures control the use of peer-to-peer file sharing technologies.
</t>
  </si>
  <si>
    <t>HCM38
HSA2
HMT16
HMT18</t>
  </si>
  <si>
    <t>HCM38: Agency does not adequately govern or control software usage
HSA2: Usage restrictions to open source software are not in place
HMT16: Documentation does not exist
HMT18: Documentation exists but is not sufficient</t>
  </si>
  <si>
    <t>MOT-107</t>
  </si>
  <si>
    <t>CM-11</t>
  </si>
  <si>
    <t>User-Installed Software</t>
  </si>
  <si>
    <r>
      <t xml:space="preserve">1. Confirm that the agency has established policies governing the </t>
    </r>
    <r>
      <rPr>
        <b/>
        <sz val="10"/>
        <color theme="1" tint="4.9989318521683403E-2"/>
        <rFont val="Arial"/>
        <family val="2"/>
      </rPr>
      <t>installation of software by users</t>
    </r>
    <r>
      <rPr>
        <sz val="10"/>
        <color theme="1" tint="4.9989318521683403E-2"/>
        <rFont val="Arial"/>
        <family val="2"/>
      </rPr>
      <t xml:space="preserve"> and has a process in place to enforce software installation policies.
2. Confirm that the agency has a process in place for monitoring compliance, at a minimum annually.</t>
    </r>
  </si>
  <si>
    <t>1. Artifacts confirming software installation restrictions (Software settings and tools)</t>
  </si>
  <si>
    <t>1. The agency has established policies governing the installation of software by users and has a process in place to enforce software installation policies.
2. The agency has a process in place for monitoring compliance, at a minimum annually.</t>
  </si>
  <si>
    <t>HSA4</t>
  </si>
  <si>
    <t>HSA4: Software installation rights are not limited to the technical staff</t>
  </si>
  <si>
    <t>MOT-108</t>
  </si>
  <si>
    <t>CM-12</t>
  </si>
  <si>
    <t>Information Location</t>
  </si>
  <si>
    <r>
      <t xml:space="preserve">1. Confirm that the agency has documented the </t>
    </r>
    <r>
      <rPr>
        <b/>
        <sz val="10"/>
        <color theme="1" tint="4.9989318521683403E-2"/>
        <rFont val="Arial"/>
        <family val="2"/>
      </rPr>
      <t xml:space="preserve">location of FTI </t>
    </r>
    <r>
      <rPr>
        <sz val="10"/>
        <color theme="1" tint="4.9989318521683403E-2"/>
        <rFont val="Arial"/>
        <family val="2"/>
      </rPr>
      <t>and the specific systems where information is processed and stored along the users that have access to these systems.</t>
    </r>
  </si>
  <si>
    <t>1. Documentation confirming the location of FTI</t>
  </si>
  <si>
    <t xml:space="preserve">1. The agency has documented the location of FTI and the specific systems where information is processed and stored along the users that have access to these systems. </t>
  </si>
  <si>
    <t>HCM50</t>
  </si>
  <si>
    <t>HCM50: Location of FTI is not identified and documented</t>
  </si>
  <si>
    <t>MOT-109</t>
  </si>
  <si>
    <t>CM-13</t>
  </si>
  <si>
    <t>Data Action Mapping</t>
  </si>
  <si>
    <t>1. Confirm that the agency has developed and documented a map of system data actions.
Note: Data Action Mapping provides a comprehensive understanding of how personally identifiable information is being processed, who is processing it, and the sensitivity of the data.</t>
  </si>
  <si>
    <t>1. Data Action Mapping</t>
  </si>
  <si>
    <t>The agency has developed and documented a map of system data actions.</t>
  </si>
  <si>
    <t>MOT-110</t>
  </si>
  <si>
    <t>CM-14</t>
  </si>
  <si>
    <t>Signed Components</t>
  </si>
  <si>
    <t>1. Confirm that the agency prevents the installation of agency-defined software and firmware components without verification that the component has been digitally signed using a certificate that is recognized and approved by the agency.</t>
  </si>
  <si>
    <t>1. IT Security Policy</t>
  </si>
  <si>
    <t>The agency policy requires software and firmware components to be digitally signed using a certificate.</t>
  </si>
  <si>
    <t>HCM38</t>
  </si>
  <si>
    <t>HCM38: Agency does not adequately govern or control software usage</t>
  </si>
  <si>
    <t>MOT-39</t>
  </si>
  <si>
    <t>MA-1</t>
  </si>
  <si>
    <t>System Maintenance Policy and Procedures</t>
  </si>
  <si>
    <t>1. Obtain and examine maintenance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at least every three years, or when significant changes occur.</t>
  </si>
  <si>
    <t>1. System maintenance policy</t>
  </si>
  <si>
    <t>1. A maintenance policy is documented and addresses purpose, scope, roles, responsibilities, management commitment, coordination among agency entities, and compliance.
2. The policy is disseminated to designated agency officials; and is reviewed and updated at least every three years, or when significant changes occur.</t>
  </si>
  <si>
    <t>MOT-40</t>
  </si>
  <si>
    <t>1. Examine system maintenance procedures to implement the policy and document the NIST 800-53 MA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</si>
  <si>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System maintenance procedures supporting Publication 1075 MA security controls</t>
  </si>
  <si>
    <t>1. System maintenance procedures are documented and in place to implement the MA policy.
2. Procedures document the MA control family requirements in Publication 1075.
3. The procedures are disseminated to designated agency officials; and are reviewed and updated at least every three years, or when significant changes occur.</t>
  </si>
  <si>
    <t>MOT-41</t>
  </si>
  <si>
    <t>MA-2</t>
  </si>
  <si>
    <t>Controlled Maintenance</t>
  </si>
  <si>
    <t>1. Examine maintenance records and/or internal maintenance information tracking system(s) to determine if the agency controls maintenance activities per the following standards:
a. Schedule, perform and document all system maintenance, according to vendor specifications;
b. Record and approve (by agency management) all system maintenance activities (local or remote).
c. Remove information system components only when explicitly authorized by agency management.
d. Sanitize equipment to remove FTI from media prior to removal from agency facilities for remote maintenance/repairs; and
e. Check and correct all potentially impacted security controls.</t>
  </si>
  <si>
    <t>1. System maintenance records 
2. Examine internal information maintenance tracking system(s)
3. System maintenance policies and/or procedures</t>
  </si>
  <si>
    <t>The following requirements have been implemented: 
a. System maintenance is scheduled, performed and documented, according to vendor specifications;
b. Maintenance activities (local or remote) are recorded and approved by agency management.
c. Removal of information system components is explicitly authorized by agency management.
d. FTI removed from media prior to removal from agency facilities for remote maintenance/repairs is properly sanitized; and
e. Check and correct all potentially impacted security controls.</t>
  </si>
  <si>
    <t>HMA4</t>
  </si>
  <si>
    <t>HMA4: Maintenance records are not sufficient</t>
  </si>
  <si>
    <t>MOT-42</t>
  </si>
  <si>
    <t>MA-3</t>
  </si>
  <si>
    <t>Maintenance Tools</t>
  </si>
  <si>
    <t xml:space="preserve">1. Confirm that the agency approves, controls, monitors, the use of, and maintains on an ongoing basis, information system maintenance tools.
2. Examine system maintenance policy to determine if process is documented for the organization to approve, control, monitor, the use of, and maintains on an ongoing basis, information maintenance tools.
</t>
  </si>
  <si>
    <t>1. Examine internal information maintenance tracking system(s)
2. System maintenance policies and/or procedures</t>
  </si>
  <si>
    <t>1. Agency approves, controls, monitors, the use of, and maintains on an ongoing basis, information system maintenance tools.
2. System maintenance policy describes the process for the organization to approve, control, monitor, the use of, and maintains on an ongoing basis, information maintenance tools.</t>
  </si>
  <si>
    <t>HMA3</t>
  </si>
  <si>
    <t>HMA3: Maintenance tools are not approved / controlled</t>
  </si>
  <si>
    <t>MOT-43</t>
  </si>
  <si>
    <t>MA-4</t>
  </si>
  <si>
    <t>Nonlocal Maintenance</t>
  </si>
  <si>
    <t xml:space="preserve">1. Examine maintenance policy, procedures or records and determine if the agency requires agency personnel to approve and monitor nonlocal maintenance (or diagnostics).
2. Examine maintenance documents and interview agency personnel to determine if the agency requires multi-factor authenticator for nonlocal maintenance;
3. Examine agency maintenance records to determine if such records are current and include nonlocal maintenance activities.
4. Interview agency personnel and determine if all accounts with the privileges to perform nonlocal maintenance are managed through the agency's account management process and following identification and authentication requirements.
5. Interview agency personnel and determine if all nonlocal maintenance activities to information systems that receive, process, store or transmit FTI are done so using agency issued information systems.
</t>
  </si>
  <si>
    <t xml:space="preserve">1. Explicit approval must be given for personnel to perform nonlocal maintenance and nonlocal maintenance activities are monitored.
2. Multi-factor authentication is required for nonlocal maintenance.
3. Maintenance records are current and include nonlocal maintenance activities.
4. Accounts with the privileges to perform nonlocal maintenance are managed through the agency's account management process and follow identification and authentication requirements.
5. All nonlocal maintenance activities to information systems that receive, process, store or transmit FTI are done so using agency issued information systems.
</t>
  </si>
  <si>
    <t>HMA5</t>
  </si>
  <si>
    <t>HMA5: Nonlocal maintenance is not implemented securely</t>
  </si>
  <si>
    <t>MOT-44</t>
  </si>
  <si>
    <t>SI-1</t>
  </si>
  <si>
    <t>System and Information Integrity Policy and Procedures</t>
  </si>
  <si>
    <t>1. Examine system and information integrity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every  three years, or when significant changes occur.</t>
  </si>
  <si>
    <t xml:space="preserve">1. System and information integrity policy </t>
  </si>
  <si>
    <t>1. A system and information integrity policy is documented and addresses purpose, scope, roles, responsibilities, management commitment, coordination among agency entities, and compliance.
2. The policy is disseminated to designated agency officials; reviewed and updated every  three years, or when significant changes occur.</t>
  </si>
  <si>
    <t>MOT-45</t>
  </si>
  <si>
    <t>1. Examine system and information integrity procedures to implement the policy and document the NIST 800-53 SI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</si>
  <si>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System and information integrity procedures supporting Publication 1075 SI security controls</t>
  </si>
  <si>
    <t>1. System and information integrity procedures are documented and in place to implement the SI policy.
2. Procedures document the SI control family requirements in Publication 1075.
3. The procedures are disseminated to designated agency officials; and are reviewed and updated at least every three years, or when significant changes occur.</t>
  </si>
  <si>
    <t>MOT-46</t>
  </si>
  <si>
    <t>SI-5</t>
  </si>
  <si>
    <t>Security Alerts, Advisories, and Directives</t>
  </si>
  <si>
    <t>1. Confirm that the agency:
a. receives security alerts, advisories, and directives from designated external organizations on an ongoing basis;
b. establishes a process for generating internal security alerts, advisories, and directives as deemed necessary.
c. disseminates security alerts, advisories, and directives to key agency personnel. 
d. implements security directives in accordance with established time frames, or notifying the issuing organization of the degree of noncompliance.
2. Examine example alerts provided to agency personnel.</t>
  </si>
  <si>
    <t xml:space="preserve">1. Security alerts, advisories and/or directives </t>
  </si>
  <si>
    <t>1. The agency: 
a. receives security alerts, advisories, and directives from designated external organizations such as US-Cert, MS-ISAC, product vendors, etc. on an ongoing basis;
b. establishes a process for generating internal security alerts, advisories, and directives as deemed necessary.
c. disseminates security alerts, advisories, and directives to key agency personnel. 
d. implements security directives in accordance with established time frames, or notifying the issuing organization of the degree of noncompliance.</t>
  </si>
  <si>
    <t>HSI20
HSI28</t>
  </si>
  <si>
    <t>HSI20: Agency does not receive security alerts, advisories, or directives
HSI28: Security alerts are not disseminated to agency personnel</t>
  </si>
  <si>
    <t>MOT-111</t>
  </si>
  <si>
    <t>IR-1</t>
  </si>
  <si>
    <t>Incident Response Policy and Procedures</t>
  </si>
  <si>
    <t>1. Obtain and examine incident response policy to confirm that documented incident response policy and procedures exists. 
2. Interview agency personnel and determine if the procedures are disseminated to designated officials.
3. Examine document control records to determine if the agency reviews and updates the procedures at least every three years, or when significant changes occur.</t>
  </si>
  <si>
    <t>1. Incident response policy
2. Incident response procedures</t>
  </si>
  <si>
    <t xml:space="preserve">1. Incident response procedures are documented and in place for the implementation of the incident response policy.
2. The procedures are disseminated to designated agency officials and is reviewed and updated at least every 3 years, or when significant changes occur. </t>
  </si>
  <si>
    <t>HMT10</t>
  </si>
  <si>
    <t>HMT10: Incident response controls are not implemented properly</t>
  </si>
  <si>
    <t>MOT-112</t>
  </si>
  <si>
    <t>IR-2</t>
  </si>
  <si>
    <t>Incident Response Training</t>
  </si>
  <si>
    <r>
      <t>1. Obtain records to confirm that the agency provides</t>
    </r>
    <r>
      <rPr>
        <b/>
        <sz val="10"/>
        <color theme="1" tint="4.9989318521683403E-2"/>
        <rFont val="Arial"/>
        <family val="2"/>
      </rPr>
      <t xml:space="preserve"> incident response training</t>
    </r>
    <r>
      <rPr>
        <sz val="10"/>
        <color theme="1" tint="4.9989318521683403E-2"/>
        <rFont val="Arial"/>
        <family val="2"/>
      </rPr>
      <t xml:space="preserve"> to users within 30 days of assuming an incident response role or acquiring system access, and annually thereafter.
2. Ensure that the appropriate content and level of detail is included in such training. Incident response training includes user training in the identification and reporting of suspicious activities, both from external and internal resources as well as improper inspection and disclosure of FTI.
3. Review and update incident response training content every 3 years and following major business and system change impacting the FTI environment.</t>
    </r>
  </si>
  <si>
    <t>1. Incident Response Training Records</t>
  </si>
  <si>
    <t>1. The agency provides incident response training to users within 30 days of assuming an incident response role or acquiring system access, and annually thereafter.
2. Incident response training can include performing a table-top exercise using simulated events and must include an event where FTI is compromised.</t>
  </si>
  <si>
    <t>MOT-47</t>
  </si>
  <si>
    <t>IR-3</t>
  </si>
  <si>
    <t>Incident Response Testing</t>
  </si>
  <si>
    <t>1. Examine incident response testing policy and procedures and determine the frequency in which incident response testing is performed (e.g. through a tabletop exercise) and whether an After Action Report (or equivalent) is produced as an outcome to implement enhancements to the process, if necessary.
2. Interview agency personnel and determine if all employees and contractors with significant FTI incident response capabilities, including technical personnel responsible for maintaining consolidated data centers and off-site storage, are included in tabletop exercises.</t>
  </si>
  <si>
    <t>1. Incident response plan
2. Incident response after action report and/or testing results</t>
  </si>
  <si>
    <t>1. Incident response testing is performed annually and results in a documented After Action Report.
2. All employees and contractors with significant FTI incident response capabilities, including technical personnel responsible for maintaining consolidated data centers and off-site storage, are included in tabletop exercises.</t>
  </si>
  <si>
    <t>HIR3</t>
  </si>
  <si>
    <t>HIR3: Agency does not perform incident response exercises in accordance with Pub 1075</t>
  </si>
  <si>
    <t>MOT-113</t>
  </si>
  <si>
    <t>IR-4</t>
  </si>
  <si>
    <t>Incident Handling</t>
  </si>
  <si>
    <t xml:space="preserve">1. Confirm that the agency has implemented an incident handling capability for incidents that includes preparation, detection and analysis, containment, eradication, and recovery; Coordinate incident handling activities with contingency planning activities;
</t>
  </si>
  <si>
    <t>1. Incident response plan</t>
  </si>
  <si>
    <t>Incident handling capability implemented and documented in the incident response plan</t>
  </si>
  <si>
    <t>MOT-114</t>
  </si>
  <si>
    <t>IR-6</t>
  </si>
  <si>
    <t>Incident Reporting</t>
  </si>
  <si>
    <t>1. Confirm that the agency requires personnel to report suspected incidents to the organizational incident response capability immediately upon discovery; and
2. Report incident information immediately, but no later than 24 hours after identification of a possible issue involving FTI to the  IRS Office of Safeguards</t>
  </si>
  <si>
    <t>1. Personnel are required to report suspected incidents
2. Reporting procedures include reporting incidents involving FTI to the IRS Office of Safeguards, immediately</t>
  </si>
  <si>
    <t>MOT-48</t>
  </si>
  <si>
    <t>IR-7</t>
  </si>
  <si>
    <t>Incident Response Assistance</t>
  </si>
  <si>
    <t xml:space="preserve">1. Examine agency incident response procedures and/or interview agency personnel with incident response responsibility to determine if the agency provides an incident response support resource for assistance in handling and reporting security incidents.
</t>
  </si>
  <si>
    <t>1. The agency provides an incident response support resource for users.  Possible implementations of incident response support resources include a help desk or an assistance group, and access to forensics services.</t>
  </si>
  <si>
    <t>HIR4</t>
  </si>
  <si>
    <t>HIR4: Agency does not provide support resource for assistance in handling and reporting security incidents</t>
  </si>
  <si>
    <t>MOT-49</t>
  </si>
  <si>
    <t>IR-8</t>
  </si>
  <si>
    <t>Incident Response Plan</t>
  </si>
  <si>
    <t>1. Confirm that an incident response plan has been documented and implemented.
2.  Examine the incident response plan to determine if the plan documents the agency's roadmap for it's IR capability and detailed implementation procedures.
3. Examine the incident response plan to determine if it is distributed to authorized personnel, reviewed annually, updated, and protected.</t>
  </si>
  <si>
    <t xml:space="preserve">1. The Incident Reponses Plan has been documented and implemented.
2. The Incident Response Plan addresses the following:
a. Provides a roadmap for implementing its IR capability;
b. Describes the structure of the IR capability;
c. Integrates with overall agency IR approach.
d. Addresses mission, size, structure, and functions;
e. Defines reportable incidents (e.g. specifies FTI);
f. Provides metrics for measuring IR capability;
g. Defines resources and management needs
h. Is reviewed and approved by designated agency officials;
2. The IR Plan is:
a. Distributed to authorized personnel;
b. Reviewed annually;
d. Updated as a result of lessons learned or an after action report.
f. Protected unauthorized disclosure and modification.
</t>
  </si>
  <si>
    <t>HIR2
HIR2</t>
  </si>
  <si>
    <t>HIR2: Incident response plan is not sufficient
HIR5: Incident response plan does not exist</t>
  </si>
  <si>
    <t>MOT-50</t>
  </si>
  <si>
    <t>IR-9</t>
  </si>
  <si>
    <t>Information Spillage Response</t>
  </si>
  <si>
    <t xml:space="preserve">1. Confirm that procedures have been documented and implemented for information spillage response.  
2. Examine the information spillage procedures and determine if the procedures detail the agency approach toward managing spillage if a specific information system is contaminated. 
</t>
  </si>
  <si>
    <t xml:space="preserve">1. Incident response plan
</t>
  </si>
  <si>
    <t>1. Procedures have been documented and implemented for information spillage response. 
2. The information spillage procedures addresses the following:
a. Identifies the specific information involved in the information system contamination;
b. Alerts agency officials of the information spill;
c. Isolates the contaminated information system or system component;
d. Follows proper sanitization procedures to remove the information from the contaminated information system or component;
e. Identifies other information systems or system components that may have been subsequently contaminated.</t>
  </si>
  <si>
    <t>HIR2</t>
  </si>
  <si>
    <t xml:space="preserve">HIR2: Incident response plan is not sufficient
</t>
  </si>
  <si>
    <t>MOT-115</t>
  </si>
  <si>
    <t>AT-1</t>
  </si>
  <si>
    <t>Awareness and Training Policy and Procedures</t>
  </si>
  <si>
    <r>
      <t xml:space="preserve">1. Obtain and examine the </t>
    </r>
    <r>
      <rPr>
        <b/>
        <sz val="10"/>
        <color theme="1" tint="4.9989318521683403E-2"/>
        <rFont val="Arial"/>
        <family val="2"/>
      </rPr>
      <t>awareness and training policy</t>
    </r>
    <r>
      <rPr>
        <sz val="10"/>
        <color theme="1" tint="4.9989318521683403E-2"/>
        <rFont val="Arial"/>
        <family val="2"/>
      </rPr>
      <t xml:space="preserve"> to determine if it addresses purpose, scope, roles, responsibilities, management commitment, coordination among agency entities, and process for adhering compliance.
2. Interview agency personnel to determine how the policy is communicated and disseminated to employees, contractors, as well as designated officials. 
3. Confirm that the awareness and training policy is reviewed and approved every 3 years, or if there is a significant change. </t>
    </r>
  </si>
  <si>
    <t>1. Security Awareness and Training Policy</t>
  </si>
  <si>
    <t xml:space="preserve">1. An awareness and training policy is documented and addresses purpose, scope, roles, responsibilities, management commitment, coordination among agency entities, and process for adhering compliance.
2. The policy is disseminated to designated agency officials and is reviewed and updated at least every 3 years, or when significant changes occur. </t>
  </si>
  <si>
    <t>HMT11</t>
  </si>
  <si>
    <t>HMT11: Awareness and training controls are not implemented properly</t>
  </si>
  <si>
    <t>MOT-116</t>
  </si>
  <si>
    <r>
      <t xml:space="preserve">1. Obtain and examine the </t>
    </r>
    <r>
      <rPr>
        <b/>
        <sz val="10"/>
        <color theme="1" tint="4.9989318521683403E-2"/>
        <rFont val="Arial"/>
        <family val="2"/>
      </rPr>
      <t>procedures</t>
    </r>
    <r>
      <rPr>
        <sz val="10"/>
        <color theme="1" tint="4.9989318521683403E-2"/>
        <rFont val="Arial"/>
        <family val="2"/>
      </rPr>
      <t xml:space="preserve"> to facilitate the implementation of the awareness and training policy.
2. Interview agency personnel to determine how the procedures are communicated and disseminated to employees, contractors, as well as designated officials. 
3. Confirm that the awareness and training procedures are reviewed and approved every 3 years, or if there is a significant change.</t>
    </r>
  </si>
  <si>
    <t>1. Security Awareness and Training Procedures</t>
  </si>
  <si>
    <t xml:space="preserve">1. Awareness and training procedures are documented and in place for the implementation of the awareness and training policy.
2. The procedures are disseminated to designated agency officials and is reviewed and updated at least every 3 years, or when significant changes occur. </t>
  </si>
  <si>
    <t>MOT-117</t>
  </si>
  <si>
    <t>AT-2</t>
  </si>
  <si>
    <t>Awareness Training</t>
  </si>
  <si>
    <t>1. Confirm that the agency provides security awareness training to system users as part of initial training for new users and annually thereafter.
2. Security awareness training can include short ad-hoc sessions and includes information on security related issues, changes to organizational security policies, security expectations and incorporate lessons learned from internal or external security incidents.</t>
  </si>
  <si>
    <t>1. Security Awareness Training Records
2. Security Awareness Training Content</t>
  </si>
  <si>
    <t xml:space="preserve">1. Personnel undergo specialized training to satisfy the security needs of their particular role with FTI prior to performing duties which require access.
2. The Agency monitors and fully documents basic security awareness training and specific information system security training. </t>
  </si>
  <si>
    <t>MOT-51</t>
  </si>
  <si>
    <t>AT-3</t>
  </si>
  <si>
    <t>Role-Based Security Training</t>
  </si>
  <si>
    <r>
      <t xml:space="preserve">1. Confirm that the agency provides </t>
    </r>
    <r>
      <rPr>
        <b/>
        <sz val="10"/>
        <color theme="1" tint="4.9989318521683403E-2"/>
        <rFont val="Arial"/>
        <family val="2"/>
      </rPr>
      <t>role-based security training</t>
    </r>
    <r>
      <rPr>
        <sz val="10"/>
        <color theme="1" tint="4.9989318521683403E-2"/>
        <rFont val="Arial"/>
        <family val="2"/>
      </rPr>
      <t xml:space="preserve"> to personnel with the following roles and responsibilities:
- Information system security manager
- Information system security officer
- Security specialist
- System and software developers 
- System, network, and database administrators 
- Personnel having access to FTI</t>
    </r>
  </si>
  <si>
    <t>3. Security Training Records</t>
  </si>
  <si>
    <t xml:space="preserve">1. The agency provides role-based security training to users with key technology and security roles including users that have access to FTI:
a. Before authorizing access to the information system or performing assigned duties that require access to FTI;
b. When required by information system changes; and
c. At least annually thereafter
</t>
  </si>
  <si>
    <t>MOT-52</t>
  </si>
  <si>
    <t>AT-4</t>
  </si>
  <si>
    <t>Security Training Records</t>
  </si>
  <si>
    <t>1. Examine security training policy and procedures and determine if the agency documents procedures for monitoring and security awareness training and role-based information system security training.
2. Inspect the training records of a sampling of employees and determine that each has training records up-to-date.
3. Examine applicable training documents to determine if the agency retain individual training records for a period of five (5) years.
4. Examine training documents and verify that contractors who have access to FTI take the equivalent security training as employees.</t>
  </si>
  <si>
    <t>1. Security Awareness and Training Policy
2. Security Awareness and Training Procedures
3. Security Training Records</t>
  </si>
  <si>
    <t>1. The Agency monitors and fully documents basic security awareness training and specific information system security training. 
2. Each user has a training record that (i) identifies security training courses is taken and (ii) the record is being maintained and updated. 
3. The agency retain individual training records for a period of five (5) years.
4. Contractors are included in the agency's security training process.</t>
  </si>
  <si>
    <t>HAT3</t>
  </si>
  <si>
    <t>HAT3: Agency does not maintain training records</t>
  </si>
  <si>
    <t>MOT-53</t>
  </si>
  <si>
    <t>IA-1</t>
  </si>
  <si>
    <t>Identification and Authentication Policy and Procedures</t>
  </si>
  <si>
    <t>1. Examine identification and authentication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every  three years, or when significant changes occur.</t>
  </si>
  <si>
    <t>1. Identification and Authentication Policy</t>
  </si>
  <si>
    <t>1. An identification and authentication policy is documented and addresses purpose, scope, roles, responsibilities, management commitment, coordination among agency entities, and compliance.
3. The policy is disseminated to designated agency officials; reviewed and updated at least every three years, or when significant changes occur.</t>
  </si>
  <si>
    <t>MOT-54</t>
  </si>
  <si>
    <t>1. Examine identification and authentication procedures to implement the policy and document the NIST 800-53 IA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</si>
  <si>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Identification and Authentication Procedures supporting Publication 1075 IA security controls</t>
  </si>
  <si>
    <t>1. Identification and authentication procedures are documented and in place to implement the IA policy.
2. Procedures document the IA control family requirements in Publication 1075.
3. The procedures are disseminated to designated agency officials; and are reviewed and updated at least every three years, or when significant changes occur.</t>
  </si>
  <si>
    <t>MOT-55</t>
  </si>
  <si>
    <t>IA-4</t>
  </si>
  <si>
    <t>Identifier Management</t>
  </si>
  <si>
    <t xml:space="preserve">1. Examine procedures to determine the process for receiving authorization from a designated organizational official to assign a user or device identifier. </t>
  </si>
  <si>
    <t>1. Identification and Authentication Procedures supporting Publication 1075 IA security controls
2. Identification and Authentication Policy</t>
  </si>
  <si>
    <t>1. The agency documents identifier management procedures to:
a. Require designated agency officials to provide authorization for the assignment of an individual, group, role, or device identifier;
b. Selecting an identifier that identifies an individual, group, role, or device;
c. Assigning the identifier to the intended individual, group, role, or device;
d. Preventing reuse of identifiers; and
e. Disabling the identifier after 120 days.</t>
  </si>
  <si>
    <t>HPW9</t>
  </si>
  <si>
    <t>HPW9: Password management processes are not documented</t>
  </si>
  <si>
    <t>MOT-56</t>
  </si>
  <si>
    <t>IA-5</t>
  </si>
  <si>
    <t>Authenticator Management</t>
  </si>
  <si>
    <t xml:space="preserve">1. Examine agency authenticator management procedures.  Determine if the agency documents detailed authenticator management procedures (as detailed in the expected results).
</t>
  </si>
  <si>
    <t>1. The authenticator management procedures describe the following requirements:
a. Verification of the individual, group, role or device identity prior to initial authenticator distribution.
b. Defining one-time-use authenticator for first logon.
c. Ensuring that authenticators have sufficient strength.
d. Defining procedures for initial authenticator distribution,  lost/compromised or damaged authenticators, and  revoking authenticators;
e. Changing default authenticators prior to information system installation;
f. Establishing minimum and maximum lifetime restrictions and reuse conditions for authenticators;
g. Changing/refreshing authenticators;
h. Protecting authenticator content from unauthorized disclosure and modification;
i. Requiring individuals to take, and having devices implement, specific security safeguards to protect authenticators; and
j. Changing authenticators for group/role accounts when membership to those accounts changes.</t>
  </si>
  <si>
    <t>MOT-57</t>
  </si>
  <si>
    <t>1. Examine agency authenticator management procedures and verify the password-based authentication meets IRS Office of Safeguards password composition requirements.</t>
  </si>
  <si>
    <t xml:space="preserve">1. The authenticator management policy, for password-based authentication:
a. Minimum password length: 14 characters;
b. At least 1 numeric and 1 special character;
c. Mixture of at least 1 upper and 1 lower case letter.
d. Stores and transmits only encrypted representations of passwords.
e. Password minimum lifetime: 1 day
f. Privileged and Non-privileged account passwords to be changed at least every 90 days.
g. Prohibit password reuse for 24 generations
h. Allow the use of a temporary password for system logons requiring an immediate change to a permanent password.
i. Password-protect system initialization (boot) settings.
</t>
  </si>
  <si>
    <t>MOT-58</t>
  </si>
  <si>
    <t>IA-8</t>
  </si>
  <si>
    <t>Identification and Authentication (Non-Organizational Users)</t>
  </si>
  <si>
    <t xml:space="preserve">1. If non-agency users have access to systems with FTI, IA Controls are in place consistent with Pub 1075.
Note: If non-agency users do not have access then this control is N/A. </t>
  </si>
  <si>
    <t xml:space="preserve">1. If non-agency personnel have access the agency must ensure that:
a. the system uniquely identifies and authenticates non-agency users (or processes acting on
behalf of non-agency users).
b. multi-factor authentication is utilized for all remote network access to privileged and non-privileged accounts for information systems that
receive, process, store, or transmit FTI.
</t>
  </si>
  <si>
    <t>HAC29
HIA5
HRM1
HRM2</t>
  </si>
  <si>
    <t>HAC29: Access to system functionality without identification and authentication
HIA5: System does not properly control authentication process
HRM1: Multi-Factor authentication is not required
HRM2: Multi-Factor authentication is not required to access FTI via personal devices</t>
  </si>
  <si>
    <t>MOT-59</t>
  </si>
  <si>
    <t>IA-12</t>
  </si>
  <si>
    <t>Identity Proofing</t>
  </si>
  <si>
    <t xml:space="preserve">1. Interview agency personnel to determine the agencies process for collecting, validating, and verifying an individuals identity prior to granting them logical access to systems that store, process, transmit, and protect FTI.
2. Examine the policy/procedures the agency has established for identity proofing by  and ensure it contains the following:
a. Requires and defines acceptable forms of superior or strong identity evidence (e.g. information typically derived from PII, FTI, etc.) to be used for validation/verification purposes for logical access in accordance with NIST 800-63(*) Information Assurance Levels (IAL).
b. Defines supervisory/sponsor approval process to receive an account for logical access.
c. Requires that a registration code or notice of proofing be delivered through an out-of-band channel to verify the users address (physical or digital) of record.
3. Examine document control records to determine if the agency reviews and updates the policy at least every three years, or when significant changes occur. </t>
  </si>
  <si>
    <t xml:space="preserve">1. An identify proofing process for granting logical access to FTI systems exists.
2. The IA policy and procedures accounts for the following:
a. Acceptable forms of superior or strong identity evidence (e.g. passports, driver's licenses, etc. derived from PII, FTI, etc.) to be used for validation/verification purposes for logical access in accordance with NIST 800-63(*) Information Assurance Levels (IAL) are defined.
b. The supervisory approval process for protecting the data received for verification purposes are defined.
c. The process for generating registration code/notice of proofing through an out-of-band channel to verify the users address (physical or digital) of record is defined. 
and guidelines specifying identity assurance levels.
3. The document is reviewed and updated at least once every three years, or when significant changes occur. </t>
  </si>
  <si>
    <t>Note - Logical access to FTI should at minimum be at IAL2. IAL2 evidence supports the real-world existence of the claimed identity and verifies that the
applicant is appropriately associated with this real-world identity. IAL2 introduces the need for either remote or physically-present identity proofing. Attributes can be asserted by CSPs to RPs
in support of pseudonymous identity with verified attributes.</t>
  </si>
  <si>
    <t>MOT-60</t>
  </si>
  <si>
    <t>AC-1</t>
  </si>
  <si>
    <t xml:space="preserve">Access Control Policy and Procedures  </t>
  </si>
  <si>
    <t>1. Examine access control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at least every three years, or when significant changes occur.</t>
  </si>
  <si>
    <t>1. Access Control Policy</t>
  </si>
  <si>
    <t>1. An access control policy is documented and addresses purpose, scope, roles, responsibilities, management commitment, coordination among agency entities, and compliance.
2. The policy is disseminated to designated agency officials; reviewed and updated at least every three years, or when significant changes occur.</t>
  </si>
  <si>
    <t>MOT-61</t>
  </si>
  <si>
    <t>1. Examine access control procedures to implement the policy and document the NIST 800-53 AC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</si>
  <si>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Access Control Procedures supporting Publication 1075 AC security controls</t>
  </si>
  <si>
    <t>1. Access control procedures are documented and in place to implement the AC policy.
2. Procedures document the AC control family requirements in Publication 1075.
3. The procedures are disseminated to designated agency officials; and are reviewed and updated at least every three years, or when significant changes occur.</t>
  </si>
  <si>
    <t>MOT-62</t>
  </si>
  <si>
    <t>AC-2</t>
  </si>
  <si>
    <t>Account Management</t>
  </si>
  <si>
    <t xml:space="preserve">1. Confirm that only authorized employees or contractors (if allowed by statute) of the agency receiving the information have access to FTI. For example, human services agencies may not have access to FTI provided to child support enforcement agencies or state revenue agencies.
</t>
  </si>
  <si>
    <t>1. Policy documents restricting access to FTI
2. Artifacts showing technical controls that limit access to FTI</t>
  </si>
  <si>
    <t>1. The agency has implemented procedures to only allow authorized employees or contractors (if allowed by statute) of the agency receiving the information have access to FTI.</t>
  </si>
  <si>
    <t>HAC51
HAC1</t>
  </si>
  <si>
    <t>HAC51: Unauthorized access to FTI 
HAC1: Contractors with unauthorized access to FTI</t>
  </si>
  <si>
    <t>MOT-63</t>
  </si>
  <si>
    <t>AC-17</t>
  </si>
  <si>
    <t>Remote Access</t>
  </si>
  <si>
    <t xml:space="preserve">1. Interview agency personnel and examine remote access policy and procedures to determine how the agency establishes and documents usage restrictions, configuration/connection requirements, and implementation guidance for each type of remote access allowed to systems that receive, process, store or transmit FTI.
2. Examine agency remote access policy and procedures and determine if the agency authorizes remote access prior to allowing such connections.
3. Examine agency remote access policy and procedures and determine if the agency authorizes the execution of privileged commands and access to security-relevant information via remote access for compelling operational needs only
</t>
  </si>
  <si>
    <t>1. Remote access policy
2. Remote access procedures</t>
  </si>
  <si>
    <t xml:space="preserve">1. The agency establishes and documents usage restrictions, configuration/connection requirements, and implementation guidance for remote access.
2. Remote access is authorized prior to allowing such connections.
3. Privileged command execution is authorized for compelling operational needs only
</t>
  </si>
  <si>
    <t>HRM18</t>
  </si>
  <si>
    <t>HRM18: Remote access policies are not sufficient</t>
  </si>
  <si>
    <t>MOT-64</t>
  </si>
  <si>
    <t>1. Confirm that the agency employees, agents, representatives or contractors do not have access to FTI from offshore locations.</t>
  </si>
  <si>
    <t>1. Remote access policy restricting off-shore access
2. Artifacts confirming technical controls restricting off-shore access (e.g. geo fencing rules, VPN/Firmware configuration)</t>
  </si>
  <si>
    <t xml:space="preserve">1. FTI may not be accessed by agency
employees, agents, representatives or
contractors located offshore, outside of the
United States territories, embassies or military installations.  FTI may not be received, stored, processed or disposed via information technology
systems located offshore.
</t>
  </si>
  <si>
    <t>Additional discussions are warranted if users can access FTI offshore and criticality may be increased to "Critical"</t>
  </si>
  <si>
    <t>HRM3</t>
  </si>
  <si>
    <t>HRM18: Remote access policies are not sufficient
HRM4: FTI access from offshore</t>
  </si>
  <si>
    <t>MOT-65</t>
  </si>
  <si>
    <t>AC-18</t>
  </si>
  <si>
    <t>Wireless Access</t>
  </si>
  <si>
    <t xml:space="preserve">1. Examine agency access control policy and procedures and determine if the agency
a. Establishes usage restrictions, configuration/ connection requirements, and implementation guidance for wireless access; and
b. Authorizes wireless access to information systems that receive, process, store or transmit FTI prior to allowing such connections
c. Protects wireless access to the system using authentication and encryption.
d. Employs a wireless intrusion detection system to identify rogue wireless devices and to detect attack attempts and potential compromises/breaches to the network (SI-4, CE14). </t>
  </si>
  <si>
    <t>1. Wireless policy
2. Wireless procedures</t>
  </si>
  <si>
    <t xml:space="preserve">1. The agency has a wireless access policy and procedures documented to address the following:
a. Usage restrictions, configuration/ connection requirements, and implementation guidance; and
b. Wireless access authorization to information systems that receive, process, store or transmit FTI prior to allowing such connections
c. Wireless access is protected using authentication and encryption.
d. Intrusion detection mechanisms are implemented  to identify rogue wireless devices and to detect attack attempts and potential compromises/ breaches to the network (SI-4, CE14). </t>
  </si>
  <si>
    <r>
      <t>Important:</t>
    </r>
    <r>
      <rPr>
        <sz val="10"/>
        <color theme="1"/>
        <rFont val="Arial"/>
        <family val="2"/>
      </rPr>
      <t xml:space="preserve"> If wireless networks within the agency can be used to access FTI, the Wireless Networking SCSEM should be completed.</t>
    </r>
  </si>
  <si>
    <t>HAC52</t>
  </si>
  <si>
    <t>HAC52: Wireless usage policies are not sufficient</t>
  </si>
  <si>
    <t>MOT-66</t>
  </si>
  <si>
    <t>AC-19</t>
  </si>
  <si>
    <t>Access Control for Mobile Devices</t>
  </si>
  <si>
    <t>1. Examine access control procedures and verify the procedures address mobile device usage or restrictions.  Through interview or examination, determine if mobile devices can be used to access FTI via email or other agency information system access.
a. If FTI is not accessible via mobile device, an agency policy prohibiting access to FTI from mobile devices is satisfactory to meet this test requirement.
b. If FTI is accessible via mobile device, the following requirements must be included in the agency policy or procedures:
- Device configuration, connection and implementation requirements.
- Authorization process and approval for mobile devices to access agency information systems and FTI.
- Device encryption requirements.
- Purge/wipe requirements (10 consecutive unsuccessful device logon attempts initiates a device memory wipe)</t>
  </si>
  <si>
    <t>1. Mobile device policy 
2. Mobile device procedures</t>
  </si>
  <si>
    <r>
      <t xml:space="preserve">1. Procedures address mobile device usage or restrictions. If FTI is not accessible via mobile device, an agency policy prohibiting access to FTI from mobile devices is satisfactory to meet this test requirement.
If FTI is accessible via mobile device, requirements are documented to include:
- Device configuration, connection and implementation requirements.
- Authorization process and approval for mobile devices to access agency information systems and FTI.
- Device encryption requirements.
- Purge/wipe requirements (10 consecutive unsuccessful device logon attempts initiates a device memory wipe)
</t>
    </r>
    <r>
      <rPr>
        <i/>
        <sz val="10"/>
        <color indexed="8"/>
        <rFont val="Arial"/>
        <family val="2"/>
      </rPr>
      <t>Note: The requirements above are specific to policy and procedure requirements.  Full technical requirements are described in the Safeguards Mobile Device SCSEM.</t>
    </r>
  </si>
  <si>
    <t>Important: The mobile device SCSEM must be completed if FTI is accessible from such devices.
A mobile device is a computing device that: (i) has a small form factor such that it can easily be carried by a single individual; (ii) is designed to operate without a physical connection (e.g., wirelessly transmit or receive information); (iii) possesses local, non-removable or removable data storage; and (iv) includes a self-contained power source.</t>
  </si>
  <si>
    <t>HAC53</t>
  </si>
  <si>
    <t>HAC53: Mobile device policies are not sufficient</t>
  </si>
  <si>
    <t>MOT-67</t>
  </si>
  <si>
    <t>AC-20</t>
  </si>
  <si>
    <t>Use of External Information Systems</t>
  </si>
  <si>
    <t xml:space="preserve">1. Examine procedures to determine that the agency does not authorize employees or contractors to access FTI from non-agency owned information systems or devices.
2. Examine procedures to determine the process for accessing the information system from the external information systems.
3. Examine procedures to determine the process for processing, storing, and/or transmitting organization-controlled information using the external information systems.
</t>
  </si>
  <si>
    <t xml:space="preserve">1. Access Control Policy
2. Access Control Procedures
3. FTI Procedures </t>
  </si>
  <si>
    <t xml:space="preserve">1. Agency does not allow employees or contractors to access the information system using non agency-owned devices.
2. Procedures are in place to describe the process for allowing authorized individuals to access the information system from the external information systems.
3. Procedures are in place to describe the process for allowing authorized individuals to process, store, and/or transmit organization-controlled information using the external information systems.
</t>
  </si>
  <si>
    <t>HRM3: FTI access from personal devices</t>
  </si>
  <si>
    <t>MOT-68</t>
  </si>
  <si>
    <t>AC-22</t>
  </si>
  <si>
    <t>Publicly Accessible Content</t>
  </si>
  <si>
    <t xml:space="preserve">1. Interview agency personnel to determine if FTI is publicly accessible through a website, IVR system or other externally facing system.
2. Examine agency access control procedures and determine if individuals are specifically authorized to post information to publicly available systems and that those individuals are instructed to ensure postings do not include FTI.
3. Interview agency personnel to determine if designated agency officials review proposed content and routinely, at least quarterly, already posted content to ensure FTI is not included.
</t>
  </si>
  <si>
    <t>1. FTI is not publicly accessible through an agency information system.
2. Procedures are in place to designate and train individuals authorized to post FTI onto an agency's publicly accessible information system.
3. Reviews are conducted for proposed content of publicly accessible information for FTI prior to posting onto the agency information system.
4. Reviews are conducted on publicly accessible  systems, at least quarterly, to validate FTI is not posted. Content is reviewed prior to posting.</t>
  </si>
  <si>
    <t>Additional discussions are warranted if the agency permits inappropriate access to the public; and criticality may be increased to "Critical"</t>
  </si>
  <si>
    <t>HMT16: Documentation does not exist
HMT18: Documentation exists but is not sufficient
HAC35: Inappropriate public access to FTI</t>
  </si>
  <si>
    <t>MOT-69</t>
  </si>
  <si>
    <t>AU-1</t>
  </si>
  <si>
    <t>Audit and Accountability Policy and Procedures</t>
  </si>
  <si>
    <t>1. Examine audit and accountability policy to determine if it addresses purpose, scope, roles, responsibilities, management commitment, coordination among agency entities, and compliance.
2. Interview agency personnel and determine if the policy is disseminated to designated officials.
3. Examine document control records to determine if the agency reviews and updates the policy at least every three years, or when significant changes occur.</t>
  </si>
  <si>
    <t>1. Audit and Accountability Policy</t>
  </si>
  <si>
    <t>1. An audit and accountability policy is documented and addresses purpose, scope, roles, responsibilities, management commitment, coordination among agency entities, and compliance.
2. The policy is disseminated to designated agency officials; reviewed and updated at least every three years, or when significant changes occur.</t>
  </si>
  <si>
    <t>MOT-70</t>
  </si>
  <si>
    <t>1. Examine audit and accountability procedures to implement the policy and document the NIST 800-53 AU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</si>
  <si>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Audit and Accountability Procedures supporting Publication 1075 AU security controls</t>
  </si>
  <si>
    <t>1. Audit and accountability procedures are documented and in place to implement the AU policy.
2. Procedures document the AU control family requirements in Publication 1075.
3. The procedures are disseminated to designated agency officials; and are reviewed and updated at least every three years, or when significant changes occur.</t>
  </si>
  <si>
    <t>MOT-71</t>
  </si>
  <si>
    <t>AU-6</t>
  </si>
  <si>
    <t>Audit Review, Analysis, and Reporting</t>
  </si>
  <si>
    <t>1. Examine agency audit policy and procedures and determine if information system audit records must be reviewed, at least weekly or more frequently, for indications of unusual activity related to potential unauthorized FTI access. 
2. Examine agency audit policy and procedures and determine if findings must be reported according to the agency incident response policy.
3. Examine agency audit policy and procedures and determine if the agency is required to report potential incidents involving unauthorized disclosure of FTI.</t>
  </si>
  <si>
    <t>1. Audit and Accountability Policy
2. Audit and Accountability Procedures</t>
  </si>
  <si>
    <t>1. Policy or procedures require agency personnel to review FTI audit logs at least weekly, or more frequently, to identify potential unauthorized access to FTI.  
2-3.  Policy or procedures require agency to report findings according to the agency incident response policy and to the IRS Office of Safeguards.</t>
  </si>
  <si>
    <t>MOT-72</t>
  </si>
  <si>
    <t>AU-11</t>
  </si>
  <si>
    <t>Audit Record Retention</t>
  </si>
  <si>
    <t>1. Examine procedures addressing audit record retention.</t>
  </si>
  <si>
    <t xml:space="preserve">1. The procedures define the retention period for audit records generated by the information system to be maintained for, at least 7 years.
</t>
  </si>
  <si>
    <t>If the production systems within scope have not been in production for 7 years, ensure policy/procedures support the 7 year requirement.</t>
  </si>
  <si>
    <t>MOT-73</t>
  </si>
  <si>
    <t>AU-16</t>
  </si>
  <si>
    <t>Cross-Organizational Auditing</t>
  </si>
  <si>
    <t>Note: This control is only applicable for systems in an outsourced data center and cloud computing environments.    
1. Interview personnel with system audit monitoring responsibility to determine if the agency has accessibility to receive and review their audit logs.    
2. Examine procedures addressing the review of third party audit information.</t>
  </si>
  <si>
    <t xml:space="preserve">1. Cross-organizational auditing is part of the agency's main audit function. 
2. The agency reviews cross-organizational auditing information and identifies anomalies across all agency entities. </t>
  </si>
  <si>
    <t>HAU26</t>
  </si>
  <si>
    <t xml:space="preserve">HAU26: System/service provider is not held accountable to protect and share audit records with the agency </t>
  </si>
  <si>
    <t>MOT-74</t>
  </si>
  <si>
    <t>SC-1</t>
  </si>
  <si>
    <t>System and Communications Protection Policy and Procedures</t>
  </si>
  <si>
    <t>1. Examine system and communications protection policy to determine if it addresses purpose, scope, roles, responsibilities, management commitment, coordination among agency entities, and compliance.
2. Interview agency personnel and determine if the policy is disseminated to designated officials.
4. Examine document control records to determine if the agency reviews and updates the policy every 3 years.</t>
  </si>
  <si>
    <t xml:space="preserve">1. System and Communications Protection Policy </t>
  </si>
  <si>
    <t>1. A system and communications protection policy is documented and addresses purpose, scope, roles, responsibilities, management commitment, coordination among agency entities, and compliance.
2. The policy is disseminated to designated agency officials; reviewed and updated every 3 years.</t>
  </si>
  <si>
    <t>MOT-75</t>
  </si>
  <si>
    <t>1. Examine system and communications protection procedures to implement the policy and document the NIST 800-53 SC family requirements in Publication 1075.
2. Interview agency personnel and determine if the procedures are disseminated to designated officials.
3. Examine document control records to determine if the agency reviews and updates the procedures on at least every three years, or when significant changes occur.</t>
  </si>
  <si>
    <t>1. System and Communications Protection Procedures supporting Publication 1075 SC security controls</t>
  </si>
  <si>
    <t>1. System and communications protection procedures are documented and in place to implement the SC policy.
2. Procedures document the SC control family requirements in Publication 1075.
3. The procedures are disseminated to designated agency officials; and are reviewed and updated at every three years, or when significant changes occur.</t>
  </si>
  <si>
    <t>MOT-76</t>
  </si>
  <si>
    <t>SC-12</t>
  </si>
  <si>
    <t xml:space="preserve">Cryptographic Key Establishment and Management  </t>
  </si>
  <si>
    <t>1. Examine agency policy and/or procedures pertaining to cryptographic key establishment and management.
2. Interview agency personnel to determine how cryptographic keys are managed.</t>
  </si>
  <si>
    <t xml:space="preserve">1. System and Communications Protection Policy and Procedures
</t>
  </si>
  <si>
    <t xml:space="preserve">1-2. Information systems that receive, process, store or transmit FTI and utilize cryptographic keys, establish automated mechanisms for digital certificate generation, installation, and distribution. 
- Subscriber key pairs are generated and stored using FIPS 140 validated cryptographic modules.
- The same public/private key pair is not be used for both encryption and digital signature.
- Private keys are protected using, at a minimum, a strong password.
- A certificate is revoked if the associated private key is compromised; management requests revocation; or the certificate is no longer needed.
</t>
  </si>
  <si>
    <t>Validate the product used to encrypt FTI at rest using the NIST inventory:
http://csrc.nist.gov/groups/STM/cmvp/documents/140-1/140val-all.htm
CMVP stopped accepting FIPS 140-2 submissions for new validation certificates on 9/21/2021. However, many 140-2 certificates will be valid through 2026. Check the NIST website for further guidance.</t>
  </si>
  <si>
    <t>HMT16
HMT18
HSC15</t>
  </si>
  <si>
    <t>HMT16: Documentation does not exist
HMT18: Documentation exists but is not sufficient
HSC15: Encryption capabilities do not meet FIPS 140-2 requirements</t>
  </si>
  <si>
    <t>MOT-77</t>
  </si>
  <si>
    <t>SC-15</t>
  </si>
  <si>
    <t>Collaborative Computing Devices</t>
  </si>
  <si>
    <r>
      <t xml:space="preserve">1. Examine agency policy and/or procedures pertaining to the usage of collaborative computing devices and software (e.g. networked white boards, cameras, microphones).
a. If the agency prohibits the use or verbal discussion of FTI with collaborative computing devices, an agency policy stating the prohibition is satisfactory to meet this test requirement.
b. If FTI is used or verbally discussed using collaborative computing devices, the following requirements must be included in the agency policy or procedures:
- Remote activation of the device is prohibited; and
- The device must provide explicit indication of it's use to users physically present at the devices.
</t>
    </r>
    <r>
      <rPr>
        <i/>
        <sz val="10"/>
        <color indexed="8"/>
        <rFont val="Arial"/>
        <family val="2"/>
      </rPr>
      <t>Note: Explicit indication of use includes, for example, signals to users when collaborative computing devices are activated.</t>
    </r>
  </si>
  <si>
    <t>1. System and Communications Protection Policy and Procedures
2. Collaborative Computing Procedures
3. FTI Procedures</t>
  </si>
  <si>
    <t>1. Procedures address collaborative computing devices. If FTI is not accessible via collaborative computing device, an agency policy prohibiting such usage is satisfactory to meet this test requirement.
If FTI is accessible, requirements are documented to:
a. Prohibit remote activation of collaborative computing devices and defines exceptions to the rule.
b. Provide an explicit indication of use to users physically present at the devices.</t>
  </si>
  <si>
    <t>If the agency does not explicitly implement collaborative computing devices, this requirement still applies to restricting the use of non-authorized collaborative computing (e.g. free or paid services provided by web providers).</t>
  </si>
  <si>
    <t>MOT-78</t>
  </si>
  <si>
    <t>SC-17</t>
  </si>
  <si>
    <t>Public Key Infrastructure Certificates</t>
  </si>
  <si>
    <t>1. Examine agency policy and/or procedures pertaining to the use of Public Key Infrastructure (PKI) Certificates.</t>
  </si>
  <si>
    <t>1. System and Communications Protection Policy and Procedures
2. PKI Certificates applicable to FTI systems</t>
  </si>
  <si>
    <t xml:space="preserve">1. PKI certificate usage is documented in agency policy and procedures and requires the agency:
- Uses PKI certificates issued from an approved certificate authority (CA).
- Manages information system trust stores to ensure only approved trust anchors are in the trust stores. </t>
  </si>
  <si>
    <t>This control addresses both certificates with visibility external to organizational information systems and certificates related to the internal operations of systems, for example, application-specific time services.</t>
  </si>
  <si>
    <t>HMT16
HMT18
HSC32</t>
  </si>
  <si>
    <t>HMT16: Documentation does not exist
HMT18: Documentation exists but is not sufficient
HSC32: PKI certificates are not issued from an approved authority</t>
  </si>
  <si>
    <t>MOT-79</t>
  </si>
  <si>
    <t>SC-18</t>
  </si>
  <si>
    <t>Mobile Code</t>
  </si>
  <si>
    <t xml:space="preserve">1. Examine agency policy and/or procedures pertaining to the use of mobile code (e.g. Java, JavaScript, ActiveX, PDF, Postscript, Shockwave, Flash and VBScript)
Note: This control can be N/A if mobile code is not used in the FTI environment. </t>
  </si>
  <si>
    <t>1. System and Communications Protection Policy and Procedures
2. Mobile code procedures</t>
  </si>
  <si>
    <t xml:space="preserve">1. Mobile code and mobile code technology usage restrictions are documented in agency policy and defines the following:
a. acceptable/unacceptable mobile code and mobile code technologies;
b. usage restrictions and implementation guidance for acceptable mobile code and mobile code technologies; and
c. Authorizes, monitors, and controls the use of mobile code within the information system.
</t>
  </si>
  <si>
    <t xml:space="preserve">If systems that store or have access to FTI consist of Windows, Linux or Unix w/ X-Windows, restricting the use of mobile code is significant as these platforms are most often compromised using mobile code.  End user PCs accessing or managing servers are also vulnerable to malicious mobile code attacks.
</t>
  </si>
  <si>
    <t>MOT-80</t>
  </si>
  <si>
    <t>1. Examine agency policy and/or procedures pertaining to VoIP usage restrictions.  Determine if the agency has established policies and procedures for the restricted usage of VoIP.</t>
  </si>
  <si>
    <t>1. System and Communications Protection Policy and Procedures
2. VOIP procedures</t>
  </si>
  <si>
    <r>
      <t xml:space="preserve">VoIP usage restrictions are documented in agency policy.
- If VoIP is prohibited by policy and adequately documented, there is no requirement for subsequent documented procedures.
- If VoIP is allowed by agency policy, subsequent procedures must be documented: (i) establishing  usage restrictions to minimize the potential for malicious use, and (ii) requiring official authorization, monitoring and control of VoIP technology usage.
</t>
    </r>
    <r>
      <rPr>
        <i/>
        <sz val="10"/>
        <color indexed="8"/>
        <rFont val="Arial"/>
        <family val="2"/>
      </rPr>
      <t>Note: The requirements above are specific to policy and procedure requirements.  Full technical requirements are described in the Safeguards VoIP SCSEM.</t>
    </r>
  </si>
  <si>
    <t>Important: The VoIP SCSEM must be completed if VoIP is allowed by agency policy.
In weighing the seriousness of  this applied requirement to the agency, consider if agency case workers use the VoIP network to hold telephone conversations with customers or internally where the topic of discussion could include FTI.</t>
  </si>
  <si>
    <t>MOT-81</t>
  </si>
  <si>
    <t>SC-28</t>
  </si>
  <si>
    <t>Protection of Information at Rest</t>
  </si>
  <si>
    <t>1. Examine agency policy and/or procedures pertaining to the protection/modification detection of FTI when stored at rest on end user computing systems (i.e., desktop computers, laptop computers, mobile devices, portable and removable storage devices) in non-volatile storage. Or in a cloud computing environment.</t>
  </si>
  <si>
    <t>1. System and Communications Protection Policy and Procedures
2. Encryption procedures</t>
  </si>
  <si>
    <t>1. Protection of information at rest is documented in agency policy, at a minimum, for end user computing systems.
- FTI is encrypted using the latest FIPS approved cryptography. Document the specific encryption specifications in the test results.
Validate the product used to encrypt FTI at rest using the NIST inventory</t>
  </si>
  <si>
    <t>Mobile device encryption requirements are defined in AC-19.  Depending on the results, ensure the Cloud SCSEM are performed if applicable.
The IRS currently doesn't require encryption of FTI on non-removable media.  This requirement applies to removable media and mobile devices.</t>
  </si>
  <si>
    <t>HSC42</t>
  </si>
  <si>
    <t>HSC42: Encryption capabilities do not meet the latest FIPS 140 requirements</t>
  </si>
  <si>
    <t>MOT-82</t>
  </si>
  <si>
    <t>SR-1</t>
  </si>
  <si>
    <t>Supply Chain Risk Management Policy and Procedures</t>
  </si>
  <si>
    <t>1. Examine Supply Chain Risk Management procedures to implement the policy and document the NIST 800-53 SR family requirements in Publication 1075.
2. Interview agency personnel and determine if the policy and procedures are disseminated to designated officials.
3. Examine document control records to determine if the agency reviews and updates the procedures on at least every three years, or when significant changes occur.</t>
  </si>
  <si>
    <t>1. Supply Chain Risk Management Policy
2. Supply Chain Risk Management Procedures</t>
  </si>
  <si>
    <t>1. Supply Chain Risk Management procedures are documented and in place to implement the SR policy.
2. Procedures document the SR control family requirements in Publication 1075.
3. The procedures are disseminated to designated agency officials; and are reviewed and updated at least every three years, or when significant changes occur.</t>
  </si>
  <si>
    <t>MOT-83</t>
  </si>
  <si>
    <t>SR-2</t>
  </si>
  <si>
    <t xml:space="preserve">Supply Chain Risk Management Plan </t>
  </si>
  <si>
    <t>1. Interview agency personnel to determine if an supply chain risk management plan has been documented and implemented.
2.  Examine the supply chain risk management plan to determine if the plan documents the agency's roadmap for it's supply chain risk management capability and detailed implementation procedures.
3. Examine the supply chain risk management plan to determine if it is distributed to authorized personnel, reviewed annually, updated, and protected.</t>
  </si>
  <si>
    <t>1. Supply Chain Risk Management Plan</t>
  </si>
  <si>
    <t>1. A supply chain risk management plan exists.
2. The roadmap within the plan documents the agency's current state, gaps identified within program's current state, and future state of program.
3. The plan is reviewed and updated annually.</t>
  </si>
  <si>
    <t>MOT-84</t>
  </si>
  <si>
    <t>SR-11</t>
  </si>
  <si>
    <t>Component Authenticity</t>
  </si>
  <si>
    <t>1. Examine anti-counterfeit policy and procedures. 
2. Review the documents to ensure they describe the means to detect and prevent counterfeit components from entering the system and report counterfeit system components to source of counterfeit component to agency officials.
3. Review anti-counterfeit plan and results for agency-defined personnel that have participated in training detect counterfeit system components (including hardware, software, and firmware).</t>
  </si>
  <si>
    <t>1. Supply Chain/Anti-counterfeit policy and procedures
2. Anti-counterfeit training plan and results</t>
  </si>
  <si>
    <t>1. The policy and procedures detail measures for detecting counterfeit components.
2. The policy and procedures detail measures for reporting detected counterfeit components to senior agency officials.
3. Training has been conducted for agency personnel tasked with component authenticity duties.</t>
  </si>
  <si>
    <t>HMT16
HMT18
HAT3
HAT4</t>
  </si>
  <si>
    <t>HMT16: Documentation does not exist
HMT18: Documentation exists but is not sufficient
HAT3: Agency does not maintain training records
HAT4: Agency does not provide security-specific training</t>
  </si>
  <si>
    <t>Do not edit below</t>
  </si>
  <si>
    <t>Info</t>
  </si>
  <si>
    <t>Test (Automated)</t>
  </si>
  <si>
    <t>Test (Manual)</t>
  </si>
  <si>
    <t>Criticality Ratings</t>
  </si>
  <si>
    <t>Critical</t>
  </si>
  <si>
    <t>Tumbleweed/Axway Test Cases</t>
  </si>
  <si>
    <t>Issue Code Description</t>
  </si>
  <si>
    <t>TW-01</t>
  </si>
  <si>
    <t>SA-22</t>
  </si>
  <si>
    <t>Unsupported System Components</t>
  </si>
  <si>
    <t>Interview</t>
  </si>
  <si>
    <t xml:space="preserve">Determine Axway/Tumbleweed  version and see if it currently under vendor support.
Check the system's update history to Set the latest security patches have been installed.	</t>
  </si>
  <si>
    <t>The latest Axway/Tumbleweed version have been applied, and it is currently under vendor support.</t>
  </si>
  <si>
    <t>HSA10
HSI2
HSI27</t>
  </si>
  <si>
    <t xml:space="preserve">HSA10: The internally hosted software's major release is no longer supported by the vendor
HSI2: System patch level is insufficient
HSI27: Critical security patches have not been applied </t>
  </si>
  <si>
    <t>TW-02</t>
  </si>
  <si>
    <t>AC-4</t>
  </si>
  <si>
    <t>Information Flow Enforcement</t>
  </si>
  <si>
    <t>Examine
Test</t>
  </si>
  <si>
    <t xml:space="preserve">1. Examine the standard operating procedures (or equivalent document) to ensure FTI is permanently deleted (including from the recycle bin) after being temporarily stored on the Tumbleweed/Axway client when downloaded from IRS
2. For a Windows implementation, test the Recycle Bin and default directory where FTI is temporarily stored before being transferred to the FTI storage or processing platform e.g. a mainframe.
</t>
  </si>
  <si>
    <t>1. Standard Operating Procedures (or equivalent document) exists to ensure FTI is permanently deleted (including from the recycle bin) after being temporarily stored on the Tumbleweed/Axway client when downloaded from IRS
2. The Recycle Bin or the default directory does not contain any FTI that a) Has been transferred over to the FTI storage or processing platform(s) b) Is not authorized to be permanently stored on the Tumbleweed client platform</t>
  </si>
  <si>
    <t>HTW3
HTW4</t>
  </si>
  <si>
    <t>HTW3: No written procedures for using Tumbleweed
HTW4: FTI is left on the device running the Tumbleweed application</t>
  </si>
  <si>
    <t>TW-03</t>
  </si>
  <si>
    <t xml:space="preserve">1. Interview the Tumbleweed/Axway client administrator at the agency to determine if the Tumbleweed client is installed on a dedicated platform.
</t>
  </si>
  <si>
    <t>1. Tumbleweed/Axway client is installed on a dedicated platform. If not then all FTI stored on the Tumbleweed client platform is encrypted with the latest FIPS compliant algorithm and key length of at least 128 bits.</t>
  </si>
  <si>
    <t>HTW5</t>
  </si>
  <si>
    <t>HTW5: Axway does not run on a dedicated platform</t>
  </si>
  <si>
    <t>Web Portal Test Cases</t>
  </si>
  <si>
    <t>WP-01</t>
  </si>
  <si>
    <t>1. Interview agency personnel to determine how the web portal architecture (e.g. three-tier architecture) is set up. Inquire about documentation such as a system architectural diagram portraying the layout of the web portal.</t>
  </si>
  <si>
    <t xml:space="preserve">1. The agency uses at a minimum, a system architecture that is configured as a three-tier architecture with physically separate systems that provide layered security of the FTI and access to the database through the application is limited.
</t>
  </si>
  <si>
    <t>HCM5</t>
  </si>
  <si>
    <t>HCM5: Web portal with FTI does not have three-tier architecture</t>
  </si>
  <si>
    <t>WP-02</t>
  </si>
  <si>
    <t>IA-2</t>
  </si>
  <si>
    <t>Identification and Authentication (Organizational Users)</t>
  </si>
  <si>
    <t>1. Interview agency personnel regarding the authentication process (e.g. unique username, minimum password length, etc.) in place for obtaining access to FTI via the web portal.</t>
  </si>
  <si>
    <t xml:space="preserve">1. The agency ensures access to FTI via the web portal requires a strong identity verification process. The authentication uses a minimum of two pieces of information to verify the identity. One of the authentication elements is a shared secret only known to the parties involved and issued by the agency directly to the customer.  
Examples of shared secrets include:  a unique username, PIN number, password or passphrase issued by the agency to the customer through a secure mechanism.  Case number does not meet the standard as a shared secret because that case number is likely shown on all documents the customer receives and does not provide assurance that it is only known to the parties involved in the communication.  </t>
  </si>
  <si>
    <t>HIA5</t>
  </si>
  <si>
    <t>HIA5: System does not properly control authentication process</t>
  </si>
  <si>
    <t>IVR Test Cases</t>
  </si>
  <si>
    <t>IVR-01</t>
  </si>
  <si>
    <t>1. Interview agency personnel to determine the authentication process in place for access to FTI via the IVR system.</t>
  </si>
  <si>
    <t>1. The agency ensures access to FTI via the IVR system requires a strong identity verification process.  The authentication uses a minimum of two pieces of information to verify the identity. One of the authentication elements is be a shared secret only known to the parties involved and issued by the agency directly to the customer.  
Examples of shared secrets include:  a unique username, PIN number, password or passphrase issued by the agency to the customer through a secure mechanism.  Case number does not meet the standard as a shared secret because that case number is likely shown on all documents the customer receives and does not provide assurance that it is only known to the parties involved in the communication.</t>
  </si>
  <si>
    <t>IVR-02</t>
  </si>
  <si>
    <t>SC-8</t>
  </si>
  <si>
    <t>Transmission Confidentiality and Integrity</t>
  </si>
  <si>
    <t>1. Interview agency personnel to determine if local area network (LAN) segment where the IVR system resides is firewalled to prevent direct access from the internet to the IVR system.</t>
  </si>
  <si>
    <t>1. The agency ensures a firewall is in place in the LAN segment where the IVR system resides to prevent direct access from the internet to the IVR system.</t>
  </si>
  <si>
    <t>HSC28</t>
  </si>
  <si>
    <t>HSC28: The network is not properly segmented</t>
  </si>
  <si>
    <t>Change Log</t>
  </si>
  <si>
    <t>Version</t>
  </si>
  <si>
    <t>Date</t>
  </si>
  <si>
    <t>Description of Changes</t>
  </si>
  <si>
    <t>Author</t>
  </si>
  <si>
    <t>First Release</t>
  </si>
  <si>
    <t xml:space="preserve">Internal Revenue Service </t>
  </si>
  <si>
    <t>Updated CA controls to address alternative evidence.</t>
  </si>
  <si>
    <t>Updated to account for MOT and SDSEM overlap</t>
  </si>
  <si>
    <t>Updated language for controls that are the responsibility of the DES to test.</t>
  </si>
  <si>
    <t>Reformatted to remove merged cells and allow for sorting.  Corrected spelling errors. Added test ID 76.</t>
  </si>
  <si>
    <t>Added Test IDs 97-104 for Data Warehouse objective tests</t>
  </si>
  <si>
    <t>Moved Test IDs 97-104 for Data Warehouse to Appendix</t>
  </si>
  <si>
    <t>Revised Test ID 63 Expected Result column to provide language specific to FTI related incidents.</t>
  </si>
  <si>
    <t>Added Test ID 96. Changed Test ID 40 (CP-6) back to a required test case for the MOT and added the note about the agency's use of their alternate processing site as an alternate storage site for backup media containing FTI.</t>
  </si>
  <si>
    <t>Removed Test ID 96 (TW-03) test for encryption of data at rest.</t>
  </si>
  <si>
    <r>
      <rPr>
        <b/>
        <sz val="10"/>
        <rFont val="Arial"/>
        <family val="2"/>
      </rPr>
      <t>Cover:</t>
    </r>
    <r>
      <rPr>
        <sz val="10"/>
        <rFont val="Arial"/>
        <family val="2"/>
      </rPr>
      <t xml:space="preserve">
1) Added disclaimer language to the cover sheet. 
</t>
    </r>
    <r>
      <rPr>
        <b/>
        <sz val="10"/>
        <rFont val="Arial"/>
        <family val="2"/>
      </rPr>
      <t>Dashboard:</t>
    </r>
    <r>
      <rPr>
        <sz val="10"/>
        <rFont val="Arial"/>
        <family val="2"/>
      </rPr>
      <t xml:space="preserve">
2) Added this tab to reflect summary numbers for the test cases and each of their possible result statuses (i.e. pass, fail, N/A, Info). 
</t>
    </r>
    <r>
      <rPr>
        <b/>
        <sz val="10"/>
        <rFont val="Arial"/>
        <family val="2"/>
      </rPr>
      <t>Test Cases:</t>
    </r>
    <r>
      <rPr>
        <sz val="10"/>
        <rFont val="Arial"/>
        <family val="2"/>
      </rPr>
      <t xml:space="preserve">
3) Corrected spelling errors. 
4) Corrected errors - Changed SA-5 to read SA-4 and CP-3 and CP-4 to read CP-4 and CP-5.  
5) Added N/A to Column H header. 
6) Deleted "Procedures" text from Column F cells and "Expected Results" text from Column G cells. 
7) Added "Test Method" column 
8) NIST Revision 3 Changes: Added AC-22, AU-12, MP-3, SA-10, and SC-28. Removed CA-4, CP-5,  RA-4, PL-3. 
</t>
    </r>
    <r>
      <rPr>
        <b/>
        <sz val="10"/>
        <rFont val="Arial"/>
        <family val="2"/>
      </rPr>
      <t>Legend:</t>
    </r>
    <r>
      <rPr>
        <sz val="10"/>
        <rFont val="Arial"/>
        <family val="2"/>
      </rPr>
      <t xml:space="preserve">
8) Updated the Pass/Fail row to reflect the four possible status indicators (including N/A &amp; Info - more information needed). 
9) Changed REF. ID to Control ID in Column E Header
10) Vertically centered the column headers
11) Removed Out of Scope Controls (grayed out controls) and put them in the newly created Out of Scope Controls tab. 
12) Deleted "Control Procedure" as it is no longer contained in the Test Cases tab 
</t>
    </r>
    <r>
      <rPr>
        <b/>
        <sz val="10"/>
        <rFont val="Arial"/>
        <family val="2"/>
      </rPr>
      <t>Out of Scope Controls:</t>
    </r>
    <r>
      <rPr>
        <sz val="10"/>
        <rFont val="Arial"/>
        <family val="2"/>
      </rPr>
      <t xml:space="preserve">
12) Added this tab to account for controls out of the scope of the MOT, but accounted for in other SCSEMs or in the SDSEM. 
</t>
    </r>
    <r>
      <rPr>
        <b/>
        <sz val="10"/>
        <rFont val="Arial"/>
        <family val="2"/>
      </rPr>
      <t>Sources:</t>
    </r>
    <r>
      <rPr>
        <sz val="10"/>
        <rFont val="Arial"/>
        <family val="2"/>
      </rPr>
      <t xml:space="preserve">
13) Added this tab to account for the sources of the test cases (controls) in the Test </t>
    </r>
  </si>
  <si>
    <t>Updates based on NIST 800-53 rev 3 release
Update for new Publication 1075 version
Added Web Portal and IVR appendices</t>
  </si>
  <si>
    <t>Updated SA-6 test for open source software - test ID 13
New AC-17 test case added for multi-factor authentication - test ID 61
New AC-20 test case added - test ID 64
New SA-11 test case for live data testing - test ID 18
New CP-9 test case for live data in DR sites or SANs - test ID 30
Revised Dashboard to calculate overall compliance for PFR</t>
  </si>
  <si>
    <t xml:space="preserve">Formatting tweaks for better printing performance.
Clarified requirement for encryption of FTI in transit (various test cases)
Updated SC-17 regarding PKI Certificate Authorities.  Agencies can self-certify.
Added "Offshoring" Test case under AC-17.
</t>
  </si>
  <si>
    <t>Update to new template.  Removed MFD and Data warehouse tabs since those tests cases are included in separate SCSEM documents.</t>
  </si>
  <si>
    <t>Minor update to correct worksheet locking capabilities.  Added back NIST control name to Test Cases Tab.</t>
  </si>
  <si>
    <t>Update test cases to NIST SP 800-53 R4 requirements</t>
  </si>
  <si>
    <t>Update to RA-5 and CA-2 control language.
- RA-5: Require review of penetration testing results, if penetration testing is performed.
- CA-2: Require review of security assessment report.</t>
  </si>
  <si>
    <t>No major updates.  Template update.  Minor update to SC-12 control on FIPS 140-2 requirements.</t>
  </si>
  <si>
    <t>Minor update to correct test case language.  (SA-4, SC-8)
Updated Test Method column
Updated Test Procedures and Expected Results (IVR-01 and IVR-02)</t>
  </si>
  <si>
    <t>2.3.1</t>
  </si>
  <si>
    <t>Updated Test Method column
Updated Test Procedures and Expected Results (IVR-01 and IVR-02)</t>
  </si>
  <si>
    <t>Added baseline Criticality Score and Issue Codes, weighted test cases based on criticality, and updated Results Tab</t>
  </si>
  <si>
    <t>Removed duplicative test cases, added test cases per latest Publication 1075, re-assigned issue codes and revised weighted risk formulas</t>
  </si>
  <si>
    <t>Issue Code Updates and Formatting Changes</t>
  </si>
  <si>
    <t>Moved Risk Rating to column AA, deleted lagging spaces from HAC40 and HSA14 in IC Table</t>
  </si>
  <si>
    <t>Updated Issue Code table</t>
  </si>
  <si>
    <t>Internal Update</t>
  </si>
  <si>
    <t>Internal Update and Updated issue code table</t>
  </si>
  <si>
    <t xml:space="preserve">Updated based on IRS Publication 1075 (November 2021) Internal updates and Issue Code Table updates.  </t>
  </si>
  <si>
    <t>Updated issue code table</t>
  </si>
  <si>
    <t>Internal Updates</t>
  </si>
  <si>
    <t>Updated Issue Code Table</t>
  </si>
  <si>
    <t>Update to align with IRS Pub1075 NIST 800-53 rev. 5</t>
  </si>
  <si>
    <t>Updated issue codes, removed "non-IT" test cases</t>
  </si>
  <si>
    <t>Removed TIGTA reporting requirements and upgrade (to "Critical") criteria to multiple tests.</t>
  </si>
  <si>
    <t xml:space="preserve">Test Case Tab </t>
  </si>
  <si>
    <t xml:space="preserve">Date </t>
  </si>
  <si>
    <t>MOT-103</t>
  </si>
  <si>
    <t>Removed test case.</t>
  </si>
  <si>
    <t>MOT-102</t>
  </si>
  <si>
    <t>MOT-101</t>
  </si>
  <si>
    <t>Issue code updated/added.</t>
  </si>
  <si>
    <t>Updated test procedures.</t>
  </si>
  <si>
    <t>Corrected Test Case from MOT-115 to 116.</t>
  </si>
  <si>
    <t>Removed TIGTA reporting requirement.</t>
  </si>
  <si>
    <t>Added upgrade criteria that can result in a critical finding.</t>
  </si>
  <si>
    <t>Description</t>
  </si>
  <si>
    <t>HAC1</t>
  </si>
  <si>
    <t>Contractors with unauthorized access to FTI</t>
  </si>
  <si>
    <t>HAC10</t>
  </si>
  <si>
    <t>Accounts do not expire after the correct period of inactivity</t>
  </si>
  <si>
    <t>HAC100</t>
  </si>
  <si>
    <t>Other</t>
  </si>
  <si>
    <t>HAC11</t>
  </si>
  <si>
    <t>User access was not established with concept of least privilege</t>
  </si>
  <si>
    <t>HAC12</t>
  </si>
  <si>
    <t>Separation of duties is not in place</t>
  </si>
  <si>
    <t>HAC13</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</si>
  <si>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</si>
  <si>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</si>
  <si>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</si>
  <si>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</si>
  <si>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</si>
  <si>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</si>
  <si>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</si>
  <si>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</si>
  <si>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</si>
  <si>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</si>
  <si>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</si>
  <si>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</si>
  <si>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</si>
  <si>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t>
  </si>
  <si>
    <t>User sessions do not lock after the Publication 1075 required timeframe</t>
  </si>
  <si>
    <t>HAC20</t>
  </si>
  <si>
    <t>Agency duplicates usernames</t>
  </si>
  <si>
    <t>HAC21</t>
  </si>
  <si>
    <t>Agency shares administrative account inappropriately</t>
  </si>
  <si>
    <t>HAC22</t>
  </si>
  <si>
    <t>Administrators do not use su or sudo command to access root privileges</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</si>
  <si>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</si>
  <si>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</si>
  <si>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</si>
  <si>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</si>
  <si>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</si>
  <si>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</si>
  <si>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</si>
  <si>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</si>
  <si>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</si>
  <si>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</si>
  <si>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</si>
  <si>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</si>
  <si>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</si>
  <si>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t>
  </si>
  <si>
    <t>Agency processes FTI at a contractor-run consolidated data center</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</si>
  <si>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</si>
  <si>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</si>
  <si>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</si>
  <si>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</si>
  <si>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</si>
  <si>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</si>
  <si>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</si>
  <si>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</si>
  <si>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</si>
  <si>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</si>
  <si>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</si>
  <si>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</si>
  <si>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</si>
  <si>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</si>
  <si>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</si>
  <si>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</si>
  <si>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</si>
  <si>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</si>
  <si>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</si>
  <si>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</si>
  <si>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t>
  </si>
  <si>
    <t>FTI is not labeled and is commingled with non-FTI</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</si>
  <si>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</si>
  <si>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</si>
  <si>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</si>
  <si>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</si>
  <si>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</si>
  <si>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</si>
  <si>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</si>
  <si>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</si>
  <si>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</si>
  <si>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</si>
  <si>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</si>
  <si>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</si>
  <si>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</si>
  <si>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</si>
  <si>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</si>
  <si>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</si>
  <si>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</si>
  <si>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</si>
  <si>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</si>
  <si>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</si>
  <si>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t>
  </si>
  <si>
    <t>FTI is commingled with non-FTI data in the data warehouse</t>
  </si>
  <si>
    <t>HAC50</t>
  </si>
  <si>
    <t xml:space="preserve">Print spoolers do not adequately restrict jobs </t>
  </si>
  <si>
    <t>HAC51</t>
  </si>
  <si>
    <t xml:space="preserve">Unauthorized access to FTI </t>
  </si>
  <si>
    <t>Wireless usage policies are not sufficient</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</si>
  <si>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</si>
  <si>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</si>
  <si>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</si>
  <si>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</si>
  <si>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</si>
  <si>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</si>
  <si>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</si>
  <si>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</si>
  <si>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</si>
  <si>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</si>
  <si>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</si>
  <si>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</si>
  <si>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</si>
  <si>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t>
  </si>
  <si>
    <t>Cannot determine who has access to FTI</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</si>
  <si>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</si>
  <si>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</si>
  <si>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</si>
  <si>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</si>
  <si>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</si>
  <si>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</si>
  <si>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</si>
  <si>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</si>
  <si>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</si>
  <si>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</si>
  <si>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</si>
  <si>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</si>
  <si>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</si>
  <si>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</si>
  <si>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HAC67</t>
  </si>
  <si>
    <t>Lock screen does not obscure or block potentially sensitive data</t>
  </si>
  <si>
    <t>HAC68</t>
  </si>
  <si>
    <t>Peer to peer or client to client access/filesharing is enabled</t>
  </si>
  <si>
    <t>HAC69</t>
  </si>
  <si>
    <t>Sensitive data about the FTI environment is shared</t>
  </si>
  <si>
    <t>HAC7</t>
  </si>
  <si>
    <t>Account management procedures are not in place</t>
  </si>
  <si>
    <t>HAC8</t>
  </si>
  <si>
    <t>Accounts are not reviewed periodically for proper privileges</t>
  </si>
  <si>
    <t>HAC9</t>
  </si>
  <si>
    <t>Accounts have not been created using user roles</t>
  </si>
  <si>
    <t>HAT1</t>
  </si>
  <si>
    <t>Agency does not train employees with FTI access</t>
  </si>
  <si>
    <t>HAT100</t>
  </si>
  <si>
    <t>HAT2</t>
  </si>
  <si>
    <t>Agency does not train contractors with FTI access</t>
  </si>
  <si>
    <t>Agency does not maintain training records</t>
  </si>
  <si>
    <t>Agency does not provide security-specific training</t>
  </si>
  <si>
    <t>HAU1</t>
  </si>
  <si>
    <t>No auditing is being performed at the agency</t>
  </si>
  <si>
    <t>HAU10</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</si>
  <si>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</si>
  <si>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</si>
  <si>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</si>
  <si>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</si>
  <si>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</si>
  <si>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</si>
  <si>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</si>
  <si>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</si>
  <si>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</si>
  <si>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</si>
  <si>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</si>
  <si>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</si>
  <si>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</si>
  <si>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</si>
  <si>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</si>
  <si>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</si>
  <si>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</si>
  <si>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</si>
  <si>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</si>
  <si>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</si>
  <si>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t>
  </si>
  <si>
    <t>No auditing is being performed on the system</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</si>
  <si>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</si>
  <si>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</si>
  <si>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</si>
  <si>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</si>
  <si>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</si>
  <si>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</si>
  <si>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</si>
  <si>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</si>
  <si>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</si>
  <si>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</si>
  <si>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</si>
  <si>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</si>
  <si>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 xml:space="preserve">System/service provider is not held accountable to protect and share audit records with the agency </t>
  </si>
  <si>
    <t>HAU27</t>
  </si>
  <si>
    <t>Audit trail does not include access to FTI in pre-production</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</si>
  <si>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</si>
  <si>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</si>
  <si>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</si>
  <si>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</si>
  <si>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</si>
  <si>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</si>
  <si>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</si>
  <si>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</si>
  <si>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</si>
  <si>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</si>
  <si>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</si>
  <si>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</si>
  <si>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</si>
  <si>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</si>
  <si>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HCA1</t>
  </si>
  <si>
    <t>Systems are not formally certified by management to process FTI</t>
  </si>
  <si>
    <t>HCA10</t>
  </si>
  <si>
    <t>Assessment results are not shared with designated agency officials</t>
  </si>
  <si>
    <t>HCA100</t>
  </si>
  <si>
    <t>HCA11</t>
  </si>
  <si>
    <t>Interconnection Security Agreements are not sufficient</t>
  </si>
  <si>
    <t>HCA12</t>
  </si>
  <si>
    <t>POA&amp;Ms are not reviewed in accordance with Pub 1075</t>
  </si>
  <si>
    <t xml:space="preserve">System authorizations are not updated in accordance with Pub 1075 </t>
  </si>
  <si>
    <t>HCA14</t>
  </si>
  <si>
    <t>A continuous monitoring program has not been established</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</si>
  <si>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</si>
  <si>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</si>
  <si>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</si>
  <si>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</si>
  <si>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</si>
  <si>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</si>
  <si>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</si>
  <si>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</si>
  <si>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</si>
  <si>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t>
  </si>
  <si>
    <t>Undocumented system interconnections exist</t>
  </si>
  <si>
    <t>HCA20</t>
  </si>
  <si>
    <t>Scope of penetration testing assessment is not sufficient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</si>
  <si>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</si>
  <si>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</si>
  <si>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</si>
  <si>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</si>
  <si>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</si>
  <si>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</si>
  <si>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</si>
  <si>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</si>
  <si>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</si>
  <si>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</si>
  <si>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</si>
  <si>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</si>
  <si>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</si>
  <si>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</si>
  <si>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</si>
  <si>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</si>
  <si>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</si>
  <si>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</si>
  <si>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</si>
  <si>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</si>
  <si>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</si>
  <si>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</si>
  <si>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</si>
  <si>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</si>
  <si>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</si>
  <si>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</si>
  <si>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</si>
  <si>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</si>
  <si>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</si>
  <si>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</si>
  <si>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</si>
  <si>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</si>
  <si>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</si>
  <si>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</si>
  <si>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</si>
  <si>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</si>
  <si>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</si>
  <si>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</si>
  <si>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</si>
  <si>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</si>
  <si>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</si>
  <si>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</si>
  <si>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</si>
  <si>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</si>
  <si>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</si>
  <si>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</si>
  <si>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</si>
  <si>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</si>
  <si>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</si>
  <si>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</si>
  <si>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</si>
  <si>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</si>
  <si>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</si>
  <si>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</si>
  <si>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</si>
  <si>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</si>
  <si>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</si>
  <si>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</si>
  <si>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</si>
  <si>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</si>
  <si>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</si>
  <si>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</si>
  <si>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</si>
  <si>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</si>
  <si>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</si>
  <si>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</si>
  <si>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</si>
  <si>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</si>
  <si>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</si>
  <si>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</si>
  <si>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</si>
  <si>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</si>
  <si>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</si>
  <si>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</si>
  <si>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</si>
  <si>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 xml:space="preserve">Configuration settings and benchmarks have not been defined </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</si>
  <si>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</si>
  <si>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</si>
  <si>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</si>
  <si>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</si>
  <si>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</si>
  <si>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</si>
  <si>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</si>
  <si>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</si>
  <si>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</si>
  <si>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</si>
  <si>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</si>
  <si>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</si>
  <si>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</si>
  <si>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</si>
  <si>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</si>
  <si>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</si>
  <si>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</si>
  <si>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</si>
  <si>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</si>
  <si>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</si>
  <si>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</si>
  <si>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</si>
  <si>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</si>
  <si>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</si>
  <si>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</si>
  <si>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Web portal with FTI does not have three-tier architecture</t>
  </si>
  <si>
    <t>Unauthorized hardware is not blocked</t>
  </si>
  <si>
    <t>HCM6</t>
  </si>
  <si>
    <t>Agency does not control routine operational changes to systems via an approval process</t>
  </si>
  <si>
    <t>HCM7</t>
  </si>
  <si>
    <t>Configuration management procedures do not exist</t>
  </si>
  <si>
    <t>The ability to make changes is not properly limited</t>
  </si>
  <si>
    <t>HCM9</t>
  </si>
  <si>
    <t>Systems are not deployed using the concept of least privilege</t>
  </si>
  <si>
    <t>HCP1</t>
  </si>
  <si>
    <t>No contingency plan exists for FTI data</t>
  </si>
  <si>
    <t>HCP10</t>
  </si>
  <si>
    <t>Backup data is located on production systems</t>
  </si>
  <si>
    <t>HCP100</t>
  </si>
  <si>
    <t>HCP11</t>
  </si>
  <si>
    <t>System Recovery and Reconstitution process is not defined</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</si>
  <si>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</si>
  <si>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</si>
  <si>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</si>
  <si>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</si>
  <si>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</si>
  <si>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</si>
  <si>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</si>
  <si>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</si>
  <si>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</si>
  <si>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Contingency plan is not sufficient</t>
  </si>
  <si>
    <t>HCP8</t>
  </si>
  <si>
    <t>Contingency training is not conducted</t>
  </si>
  <si>
    <t>HCP9</t>
  </si>
  <si>
    <t xml:space="preserve">Contingency training is not sufficient </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</si>
  <si>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</si>
  <si>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</si>
  <si>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</si>
  <si>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</si>
  <si>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</si>
  <si>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</si>
  <si>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</si>
  <si>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</si>
  <si>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</si>
  <si>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</si>
  <si>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</si>
  <si>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</si>
  <si>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</si>
  <si>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HIR1</t>
  </si>
  <si>
    <t>Incident response program does not exist</t>
  </si>
  <si>
    <t>HIR100</t>
  </si>
  <si>
    <t>Incident response plan is not sufficient</t>
  </si>
  <si>
    <t>Agency does not perform incident response exercises in accordance with Pub 1075</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</si>
  <si>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</si>
  <si>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</si>
  <si>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</si>
  <si>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</si>
  <si>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</si>
  <si>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</si>
  <si>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</si>
  <si>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</si>
  <si>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Maintenance tools are not approved / controlled</t>
  </si>
  <si>
    <t>Maintenance records are not sufficient</t>
  </si>
  <si>
    <t>Non local maintenance is not implemented securely</t>
  </si>
  <si>
    <t>HMP1</t>
  </si>
  <si>
    <t>Media sanitization is not sufficient</t>
  </si>
  <si>
    <t>HMT1</t>
  </si>
  <si>
    <t>Risk Assessment controls are not implemented properly</t>
  </si>
  <si>
    <t>Incident response controls are not implemented properly</t>
  </si>
  <si>
    <t>HMT100</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</si>
  <si>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</si>
  <si>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</si>
  <si>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</si>
  <si>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</si>
  <si>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</si>
  <si>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</si>
  <si>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</si>
  <si>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</si>
  <si>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</si>
  <si>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</si>
  <si>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</si>
  <si>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</si>
  <si>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</si>
  <si>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</si>
  <si>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</si>
  <si>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</si>
  <si>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</si>
  <si>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HMT2</t>
  </si>
  <si>
    <t>Planning controls are not implemented properly</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</si>
  <si>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</si>
  <si>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</si>
  <si>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</si>
  <si>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</si>
  <si>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</si>
  <si>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</si>
  <si>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</si>
  <si>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</si>
  <si>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</si>
  <si>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</si>
  <si>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</si>
  <si>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</si>
  <si>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</si>
  <si>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HPE1</t>
  </si>
  <si>
    <t>Printer does not lock and prevent access to the hard drive</t>
  </si>
  <si>
    <t xml:space="preserve">A senior information officer does not exist </t>
  </si>
  <si>
    <t>HPM2</t>
  </si>
  <si>
    <t>Key security or privacy program management leadership roles are not established.</t>
  </si>
  <si>
    <t>HPM3</t>
  </si>
  <si>
    <t>The agency has not developed a risk management strategy</t>
  </si>
  <si>
    <t>HPW1</t>
  </si>
  <si>
    <t>No password is required to access an FTI system</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</si>
  <si>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</si>
  <si>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</si>
  <si>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</si>
  <si>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</si>
  <si>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</si>
  <si>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</si>
  <si>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</si>
  <si>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</si>
  <si>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</si>
  <si>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</si>
  <si>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</si>
  <si>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</si>
  <si>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</si>
  <si>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</si>
  <si>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</si>
  <si>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</si>
  <si>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</si>
  <si>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</si>
  <si>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</si>
  <si>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</si>
  <si>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</si>
  <si>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t>
  </si>
  <si>
    <t>Password does not expire timely</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</si>
  <si>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</si>
  <si>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</si>
  <si>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</si>
  <si>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</si>
  <si>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</si>
  <si>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</si>
  <si>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</si>
  <si>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</si>
  <si>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</si>
  <si>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</si>
  <si>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</si>
  <si>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</si>
  <si>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</si>
  <si>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</si>
  <si>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</si>
  <si>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</si>
  <si>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</si>
  <si>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</si>
  <si>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</si>
  <si>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</si>
  <si>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Password management processes are not documented</t>
  </si>
  <si>
    <t>HRA1</t>
  </si>
  <si>
    <t>Risk assessments are not performed</t>
  </si>
  <si>
    <t>HRA10</t>
  </si>
  <si>
    <t>Web Application is not scanned for Web Application Vulnerabilities</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</si>
  <si>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</si>
  <si>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</si>
  <si>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</si>
  <si>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</si>
  <si>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</si>
  <si>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</si>
  <si>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</si>
  <si>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</si>
  <si>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</si>
  <si>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</si>
  <si>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</si>
  <si>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</si>
  <si>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</si>
  <si>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</si>
  <si>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</si>
  <si>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</si>
  <si>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</si>
  <si>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</si>
  <si>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</si>
  <si>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</si>
  <si>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</si>
  <si>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</si>
  <si>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</si>
  <si>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</si>
  <si>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</si>
  <si>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</si>
  <si>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</si>
  <si>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</si>
  <si>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</si>
  <si>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</si>
  <si>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</si>
  <si>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</si>
  <si>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</si>
  <si>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</si>
  <si>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</si>
  <si>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</si>
  <si>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</si>
  <si>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</si>
  <si>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</si>
  <si>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</si>
  <si>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</si>
  <si>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</si>
  <si>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</si>
  <si>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</si>
  <si>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</si>
  <si>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</si>
  <si>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</si>
  <si>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</si>
  <si>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</si>
  <si>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</si>
  <si>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</si>
  <si>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</si>
  <si>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</si>
  <si>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</si>
  <si>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</si>
  <si>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</si>
  <si>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Live FTI data is used in test environments without approval</t>
  </si>
  <si>
    <t>HSA10</t>
  </si>
  <si>
    <t>The internally hosted software's major release is no longer supported by the vendor</t>
  </si>
  <si>
    <t>HSA100</t>
  </si>
  <si>
    <t>HSA11</t>
  </si>
  <si>
    <t>The internally hosted software's minor release is no longer supported by the vendor</t>
  </si>
  <si>
    <t>HSA12</t>
  </si>
  <si>
    <t>Internal networking devices are no longer supported by the vendor</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</si>
  <si>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</si>
  <si>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</si>
  <si>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</si>
  <si>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</si>
  <si>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</si>
  <si>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</si>
  <si>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</si>
  <si>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Security is not a consideration in system design or upgrade</t>
  </si>
  <si>
    <t>HSA18</t>
  </si>
  <si>
    <t>Cloud vendor is not FedRAMP certified</t>
  </si>
  <si>
    <t>HSA2</t>
  </si>
  <si>
    <t>Usage restrictions to open source software are not in place</t>
  </si>
  <si>
    <t>HSA3</t>
  </si>
  <si>
    <t>No agreement exists with 3rd party provider to host FTI</t>
  </si>
  <si>
    <t>Software installation rights are not limited to the technical staff</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</si>
  <si>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</si>
  <si>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</si>
  <si>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</si>
  <si>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</si>
  <si>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</si>
  <si>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</si>
  <si>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</si>
  <si>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</si>
  <si>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</si>
  <si>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HSC1</t>
  </si>
  <si>
    <t>FTI is not encrypted in transit</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</si>
  <si>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</si>
  <si>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</si>
  <si>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</si>
  <si>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</si>
  <si>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</si>
  <si>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</si>
  <si>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</si>
  <si>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</si>
  <si>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</si>
  <si>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</si>
  <si>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</si>
  <si>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</si>
  <si>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</si>
  <si>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</si>
  <si>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</si>
  <si>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</si>
  <si>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</si>
  <si>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</si>
  <si>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</si>
  <si>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</si>
  <si>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</si>
  <si>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t>
  </si>
  <si>
    <t>FTI is emailed outside of the agency</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</si>
  <si>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</si>
  <si>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</si>
  <si>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</si>
  <si>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</si>
  <si>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</si>
  <si>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</si>
  <si>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</si>
  <si>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</si>
  <si>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</si>
  <si>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</si>
  <si>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</si>
  <si>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</si>
  <si>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</si>
  <si>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</si>
  <si>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</si>
  <si>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</si>
  <si>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The network is not properly segmented</t>
  </si>
  <si>
    <t>HSC29</t>
  </si>
  <si>
    <t xml:space="preserve">Cryptographic key pairs are not properly managed </t>
  </si>
  <si>
    <t>HSC3</t>
  </si>
  <si>
    <t>FTI is emailed incorrectly inside the agency</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</si>
  <si>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</si>
  <si>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</si>
  <si>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</si>
  <si>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</si>
  <si>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</si>
  <si>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</si>
  <si>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</si>
  <si>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</si>
  <si>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</si>
  <si>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</si>
  <si>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</si>
  <si>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</si>
  <si>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</si>
  <si>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</si>
  <si>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</si>
  <si>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</si>
  <si>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</si>
  <si>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</si>
  <si>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</si>
  <si>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</si>
  <si>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t>
  </si>
  <si>
    <t>VOIP system not implemented correctly</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</si>
  <si>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</si>
  <si>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</si>
  <si>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</si>
  <si>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</si>
  <si>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</si>
  <si>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</si>
  <si>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</si>
  <si>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</si>
  <si>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</si>
  <si>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</si>
  <si>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</si>
  <si>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HSC5</t>
  </si>
  <si>
    <t>No DMZ exists for the network</t>
  </si>
  <si>
    <t>Not all connections to FTI systems are monitored</t>
  </si>
  <si>
    <t>HSC7</t>
  </si>
  <si>
    <t>NAT is not implemented for internal IP addresses</t>
  </si>
  <si>
    <t>HSC8</t>
  </si>
  <si>
    <t>Network architecture is flat</t>
  </si>
  <si>
    <t>HSC9</t>
  </si>
  <si>
    <t>Database listener is not properly configured</t>
  </si>
  <si>
    <t>HSI1</t>
  </si>
  <si>
    <t>System configured to load or run removable media automatically</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</si>
  <si>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</si>
  <si>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</si>
  <si>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</si>
  <si>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</si>
  <si>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</si>
  <si>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</si>
  <si>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</si>
  <si>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</si>
  <si>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</si>
  <si>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</si>
  <si>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</si>
  <si>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</si>
  <si>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</si>
  <si>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</si>
  <si>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</si>
  <si>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</si>
  <si>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</si>
  <si>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</si>
  <si>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</si>
  <si>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</si>
  <si>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</si>
  <si>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t>
  </si>
  <si>
    <t>System patch level is insufficient</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</si>
  <si>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</si>
  <si>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</si>
  <si>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</si>
  <si>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</si>
  <si>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</si>
  <si>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</si>
  <si>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</si>
  <si>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</si>
  <si>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</si>
  <si>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</si>
  <si>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</si>
  <si>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</si>
  <si>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</si>
  <si>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</si>
  <si>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</si>
  <si>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</si>
  <si>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</si>
  <si>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</si>
  <si>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</si>
  <si>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</si>
  <si>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System is not monitored for threats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</si>
  <si>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</si>
  <si>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</si>
  <si>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</si>
  <si>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</si>
  <si>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</si>
  <si>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</si>
  <si>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</si>
  <si>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</si>
  <si>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</si>
  <si>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</si>
  <si>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</si>
  <si>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</si>
  <si>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</si>
  <si>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</si>
  <si>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HSI37</t>
  </si>
  <si>
    <t>The agency does not require use of digitally signed software components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</si>
  <si>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</si>
  <si>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</si>
  <si>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</si>
  <si>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</si>
  <si>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</si>
  <si>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</si>
  <si>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</si>
  <si>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</si>
  <si>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</si>
  <si>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</si>
  <si>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</si>
  <si>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</si>
  <si>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HSR1</t>
  </si>
  <si>
    <t>Supply Chain Risk Management documentation is insufficient</t>
  </si>
  <si>
    <t>HSR100</t>
  </si>
  <si>
    <t>HSR2</t>
  </si>
  <si>
    <t>System/Application components are not inspected for potential supply chain issues</t>
  </si>
  <si>
    <t>HSR3</t>
  </si>
  <si>
    <t>SBOM is not produced for the system/application</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</si>
  <si>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</si>
  <si>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</si>
  <si>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</si>
  <si>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</si>
  <si>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</si>
  <si>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</si>
  <si>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</si>
  <si>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</si>
  <si>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</si>
  <si>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</si>
  <si>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</si>
  <si>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</si>
  <si>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</si>
  <si>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</si>
  <si>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</si>
  <si>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</si>
  <si>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</si>
  <si>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</si>
  <si>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</si>
  <si>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</si>
  <si>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</si>
  <si>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</si>
  <si>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</si>
  <si>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</si>
  <si>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</si>
  <si>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</si>
  <si>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</si>
  <si>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</si>
  <si>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</si>
  <si>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</si>
  <si>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</si>
  <si>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</si>
  <si>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</si>
  <si>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</si>
  <si>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</si>
  <si>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</si>
  <si>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</si>
  <si>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</si>
  <si>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</si>
  <si>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</si>
  <si>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</si>
  <si>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</si>
  <si>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</si>
  <si>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</si>
  <si>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</si>
  <si>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</si>
  <si>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</si>
  <si>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</si>
  <si>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</si>
  <si>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</si>
  <si>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</si>
  <si>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</si>
  <si>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</si>
  <si>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</si>
  <si>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</si>
  <si>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</si>
  <si>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</si>
  <si>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</si>
  <si>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</si>
  <si>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</si>
  <si>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</si>
  <si>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</si>
  <si>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</si>
  <si>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</si>
  <si>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</si>
  <si>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</si>
  <si>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</si>
  <si>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</si>
  <si>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</si>
  <si>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</si>
  <si>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</si>
  <si>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</si>
  <si>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</si>
  <si>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</si>
  <si>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</si>
  <si>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</si>
  <si>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</si>
  <si>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</si>
  <si>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</si>
  <si>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</si>
  <si>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</si>
  <si>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</si>
  <si>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</si>
  <si>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</si>
  <si>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</si>
  <si>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</si>
  <si>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</si>
  <si>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</si>
  <si>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</si>
  <si>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</si>
  <si>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</si>
  <si>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</si>
  <si>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</si>
  <si>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</si>
  <si>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</si>
  <si>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</si>
  <si>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</si>
  <si>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</si>
  <si>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</si>
  <si>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</si>
  <si>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</si>
  <si>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</si>
  <si>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</si>
  <si>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</si>
  <si>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</si>
  <si>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</si>
  <si>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</si>
  <si>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</si>
  <si>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</si>
  <si>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</si>
  <si>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t>
  </si>
  <si>
    <t>The i5OS Mainframe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</si>
  <si>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</si>
  <si>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</si>
  <si>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</si>
  <si>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</si>
  <si>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</si>
  <si>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</si>
  <si>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</si>
  <si>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</si>
  <si>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</si>
  <si>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</si>
  <si>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</si>
  <si>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</si>
  <si>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</si>
  <si>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</si>
  <si>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</si>
  <si>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</si>
  <si>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</si>
  <si>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</si>
  <si>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</si>
  <si>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</si>
  <si>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t>
  </si>
  <si>
    <t>The VPN concentrator is not configured securely</t>
  </si>
  <si>
    <t>HTC160</t>
  </si>
  <si>
    <t>The Debian 11 operating system is not configured securely</t>
  </si>
  <si>
    <t>HTC161</t>
  </si>
  <si>
    <t>The Windows 2025 Server has not been configured securely</t>
  </si>
  <si>
    <t>HTC162</t>
  </si>
  <si>
    <t>The SQL Server 2025 Server has not been configured securely</t>
  </si>
  <si>
    <t>HTC163</t>
  </si>
  <si>
    <t>The RHEL 10.0 Server is not configured securely</t>
  </si>
  <si>
    <t>HTC164</t>
  </si>
  <si>
    <t>The Debian 12 operating system is not configured securely</t>
  </si>
  <si>
    <t>HTC165</t>
  </si>
  <si>
    <t>The Apple iOS 18 device is not configured securely</t>
  </si>
  <si>
    <t>HTC166</t>
  </si>
  <si>
    <t>The OEL 10 Server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</si>
  <si>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</si>
  <si>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</si>
  <si>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</si>
  <si>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</si>
  <si>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</si>
  <si>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</si>
  <si>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</si>
  <si>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</si>
  <si>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</si>
  <si>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</si>
  <si>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</si>
  <si>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</si>
  <si>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</si>
  <si>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</si>
  <si>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</si>
  <si>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</si>
  <si>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</si>
  <si>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</si>
  <si>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</si>
  <si>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</si>
  <si>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</si>
  <si>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</si>
  <si>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</si>
  <si>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</si>
  <si>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</si>
  <si>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</si>
  <si>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</si>
  <si>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</si>
  <si>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</si>
  <si>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</si>
  <si>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</si>
  <si>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</si>
  <si>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</si>
  <si>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</si>
  <si>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</si>
  <si>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</si>
  <si>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</si>
  <si>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</si>
  <si>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</si>
  <si>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</si>
  <si>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</si>
  <si>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</si>
  <si>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</si>
  <si>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</si>
  <si>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</si>
  <si>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</si>
  <si>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</si>
  <si>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</si>
  <si>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</si>
  <si>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</si>
  <si>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</si>
  <si>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</si>
  <si>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</si>
  <si>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</si>
  <si>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</si>
  <si>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</si>
  <si>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</si>
  <si>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</si>
  <si>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</si>
  <si>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</si>
  <si>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</si>
  <si>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</si>
  <si>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</si>
  <si>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</si>
  <si>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</si>
  <si>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</si>
  <si>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</si>
  <si>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</si>
  <si>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</si>
  <si>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</si>
  <si>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</si>
  <si>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</si>
  <si>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</si>
  <si>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</si>
  <si>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</si>
  <si>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</si>
  <si>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</si>
  <si>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</si>
  <si>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</si>
  <si>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</si>
  <si>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</si>
  <si>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</si>
  <si>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</si>
  <si>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</si>
  <si>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</si>
  <si>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</si>
  <si>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</si>
  <si>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</si>
  <si>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</si>
  <si>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</si>
  <si>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</si>
  <si>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</si>
  <si>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</si>
  <si>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</si>
  <si>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t>
  </si>
  <si>
    <t>The Red Hat Linux server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</si>
  <si>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</si>
  <si>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</si>
  <si>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</si>
  <si>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</si>
  <si>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</si>
  <si>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</si>
  <si>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</si>
  <si>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</si>
  <si>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</si>
  <si>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</si>
  <si>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</si>
  <si>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</si>
  <si>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</si>
  <si>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</si>
  <si>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</si>
  <si>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</si>
  <si>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</si>
  <si>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</si>
  <si>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</si>
  <si>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</si>
  <si>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t>
  </si>
  <si>
    <t>The CentOS server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</si>
  <si>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</si>
  <si>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</si>
  <si>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</si>
  <si>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</si>
  <si>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</si>
  <si>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</si>
  <si>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</si>
  <si>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</si>
  <si>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</si>
  <si>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</si>
  <si>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</si>
  <si>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</si>
  <si>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</si>
  <si>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</si>
  <si>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</si>
  <si>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</si>
  <si>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</si>
  <si>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</si>
  <si>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</si>
  <si>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</si>
  <si>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t>
  </si>
  <si>
    <t>The Cisco networking device is not configured securely</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</si>
  <si>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</si>
  <si>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</si>
  <si>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</si>
  <si>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</si>
  <si>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</si>
  <si>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</si>
  <si>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</si>
  <si>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</si>
  <si>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</si>
  <si>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</si>
  <si>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</si>
  <si>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</si>
  <si>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</si>
  <si>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</si>
  <si>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</si>
  <si>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</si>
  <si>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</si>
  <si>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</si>
  <si>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</si>
  <si>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</si>
  <si>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</si>
  <si>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</si>
  <si>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</si>
  <si>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</si>
  <si>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</si>
  <si>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</si>
  <si>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</si>
  <si>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</si>
  <si>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</si>
  <si>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</si>
  <si>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</si>
  <si>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</si>
  <si>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</si>
  <si>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</si>
  <si>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</si>
  <si>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</si>
  <si>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</si>
  <si>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</si>
  <si>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</si>
  <si>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</si>
  <si>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</si>
  <si>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</si>
  <si>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</si>
  <si>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</si>
  <si>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</si>
  <si>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</si>
  <si>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</si>
  <si>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</si>
  <si>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</si>
  <si>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 xml:space="preserve">Axway does not run on a dedicated platform </t>
  </si>
  <si>
    <t>HTW6</t>
  </si>
  <si>
    <t>The data transfer agreement is not in place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</si>
</sst>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
  </numFmts>
  <fonts count="31" x14ac:knownFonts="1">
    <font>
      <sz val="10"/>
      <name val="Arial"/>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u/>
      <sz val="10"/>
      <name val="Arial"/>
      <family val="2"/>
    </font>
    <font>
      <u/>
      <sz val="10"/>
      <color indexed="12"/>
      <name val="Arial"/>
      <family val="2"/>
    </font>
    <font>
      <b/>
      <i/>
      <sz val="10"/>
      <name val="Arial"/>
      <family val="2"/>
    </font>
    <font>
      <sz val="11"/>
      <color indexed="8"/>
      <name val="Arial"/>
      <family val="2"/>
    </font>
    <font>
      <u/>
      <sz val="10"/>
      <color indexed="8"/>
      <name val="Arial"/>
      <family val="2"/>
    </font>
    <font>
      <i/>
      <sz val="10"/>
      <color indexed="8"/>
      <name val="Arial"/>
      <family val="2"/>
    </font>
    <font>
      <sz val="8"/>
      <name val="Arial"/>
      <family val="2"/>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b/>
      <sz val="10"/>
      <color theme="1" tint="4.9989318521683403E-2"/>
      <name val="Arial"/>
      <family val="2"/>
    </font>
    <font>
      <i/>
      <sz val="10"/>
      <color theme="1"/>
      <name val="Arial"/>
      <family val="2"/>
    </font>
    <font>
      <sz val="10"/>
      <color theme="1"/>
      <name val="Calibri"/>
      <family val="2"/>
      <scheme val="minor"/>
    </font>
    <font>
      <sz val="11"/>
      <color indexed="8"/>
      <name val="Calibri"/>
      <family val="2"/>
    </font>
    <font>
      <b/>
      <sz val="10"/>
      <color rgb="FFFFFFFF"/>
      <name val="Arial"/>
      <family val="2"/>
    </font>
    <font>
      <b/>
      <u/>
      <sz val="10"/>
      <color rgb="FFFFFFFF"/>
      <name val="Arial"/>
      <family val="2"/>
    </font>
    <font>
      <sz val="10"/>
      <name val="Arial"/>
      <family val="2"/>
    </font>
    <font>
      <sz val="12"/>
      <color rgb="FF000000"/>
      <name val="Calibri"/>
      <family val="2"/>
    </font>
  </fonts>
  <fills count="14">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4F81BD"/>
        <bgColor theme="4"/>
      </patternFill>
    </fill>
    <fill>
      <patternFill patternType="solid">
        <fgColor rgb="FF4F81BD"/>
        <bgColor indexed="64"/>
      </patternFill>
    </fill>
    <fill>
      <patternFill patternType="solid">
        <fgColor rgb="FFFFFFFF"/>
        <bgColor rgb="FF000000"/>
      </patternFill>
    </fill>
  </fills>
  <borders count="59">
    <border>
      <left/>
      <right/>
      <top/>
      <bottom/>
      <diagonal/>
    </border>
    <border>
      <left style="thin">
        <color indexed="63"/>
      </left>
      <right/>
      <top/>
      <bottom style="thin">
        <color indexed="63"/>
      </bottom>
      <diagonal/>
    </border>
    <border>
      <left/>
      <right/>
      <top/>
      <bottom style="thin">
        <color indexed="63"/>
      </bottom>
      <diagonal/>
    </border>
    <border>
      <left style="thin">
        <color indexed="63"/>
      </left>
      <right/>
      <top/>
      <bottom/>
      <diagonal/>
    </border>
    <border>
      <left/>
      <right style="thin">
        <color indexed="63"/>
      </right>
      <top/>
      <bottom/>
      <diagonal/>
    </border>
    <border>
      <left/>
      <right style="thin">
        <color indexed="63"/>
      </right>
      <top/>
      <bottom style="thin">
        <color indexed="63"/>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3"/>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3"/>
      </right>
      <top/>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3"/>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theme="4" tint="0.39997558519241921"/>
      </bottom>
      <diagonal/>
    </border>
    <border>
      <left style="thin">
        <color indexed="63"/>
      </left>
      <right/>
      <top style="thin">
        <color indexed="63"/>
      </top>
      <bottom style="thin">
        <color theme="4" tint="0.39997558519241921"/>
      </bottom>
      <diagonal/>
    </border>
    <border>
      <left style="thin">
        <color indexed="64"/>
      </left>
      <right/>
      <top style="thin">
        <color theme="4" tint="0.39997558519241921"/>
      </top>
      <bottom/>
      <diagonal/>
    </border>
    <border>
      <left style="thin">
        <color indexed="64"/>
      </left>
      <right/>
      <top style="thin">
        <color indexed="63"/>
      </top>
      <bottom/>
      <diagonal/>
    </border>
    <border>
      <left style="thin">
        <color indexed="63"/>
      </left>
      <right/>
      <top style="thin">
        <color indexed="64"/>
      </top>
      <bottom/>
      <diagonal/>
    </border>
    <border>
      <left style="thin">
        <color indexed="64"/>
      </left>
      <right style="thin">
        <color indexed="63"/>
      </right>
      <top style="thin">
        <color indexed="64"/>
      </top>
      <bottom/>
      <diagonal/>
    </border>
    <border>
      <left style="thin">
        <color indexed="64"/>
      </left>
      <right/>
      <top style="thin">
        <color indexed="64"/>
      </top>
      <bottom style="thin">
        <color theme="4" tint="0.39997558519241921"/>
      </bottom>
      <diagonal/>
    </border>
    <border>
      <left style="thin">
        <color indexed="64"/>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s>
  <cellStyleXfs count="7">
    <xf numFmtId="0" fontId="0" fillId="0" borderId="0"/>
    <xf numFmtId="0" fontId="10" fillId="0" borderId="0" applyNumberFormat="0" applyFill="0" applyBorder="0" applyAlignment="0" applyProtection="0">
      <alignment vertical="top"/>
      <protection locked="0"/>
    </xf>
    <xf numFmtId="0" fontId="6" fillId="0" borderId="0"/>
    <xf numFmtId="0" fontId="6" fillId="0" borderId="0"/>
    <xf numFmtId="0" fontId="16" fillId="0" borderId="0"/>
    <xf numFmtId="0" fontId="26" fillId="0" borderId="0" applyFill="0" applyProtection="0"/>
    <xf numFmtId="0" fontId="29" fillId="0" borderId="0"/>
  </cellStyleXfs>
  <cellXfs count="281">
    <xf numFmtId="0" fontId="0" fillId="0" borderId="0" xfId="0"/>
    <xf numFmtId="0" fontId="8" fillId="3" borderId="0" xfId="0" applyFont="1" applyFill="1"/>
    <xf numFmtId="0" fontId="6" fillId="3" borderId="0" xfId="0" applyFont="1" applyFill="1"/>
    <xf numFmtId="0" fontId="0" fillId="3" borderId="1" xfId="0" applyFill="1" applyBorder="1"/>
    <xf numFmtId="0" fontId="6" fillId="3" borderId="2" xfId="0" applyFont="1" applyFill="1" applyBorder="1"/>
    <xf numFmtId="0" fontId="6" fillId="4" borderId="3" xfId="0" applyFont="1" applyFill="1" applyBorder="1" applyAlignment="1">
      <alignment vertical="top"/>
    </xf>
    <xf numFmtId="0" fontId="0" fillId="4" borderId="0" xfId="0" applyFill="1" applyAlignment="1">
      <alignment vertical="top"/>
    </xf>
    <xf numFmtId="0" fontId="0" fillId="4" borderId="1" xfId="0" applyFill="1" applyBorder="1" applyAlignment="1">
      <alignment vertical="top"/>
    </xf>
    <xf numFmtId="0" fontId="0" fillId="4" borderId="2" xfId="0" applyFill="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2" xfId="0" applyFont="1" applyBorder="1" applyAlignment="1">
      <alignment vertical="top"/>
    </xf>
    <xf numFmtId="0" fontId="6" fillId="0" borderId="5" xfId="0" applyFont="1" applyBorder="1" applyAlignment="1">
      <alignment vertical="top"/>
    </xf>
    <xf numFmtId="0" fontId="2" fillId="6" borderId="1" xfId="0" applyFont="1" applyFill="1" applyBorder="1" applyAlignment="1">
      <alignment vertical="top"/>
    </xf>
    <xf numFmtId="0" fontId="2" fillId="6" borderId="2" xfId="0" applyFont="1" applyFill="1" applyBorder="1" applyAlignment="1">
      <alignment vertical="top"/>
    </xf>
    <xf numFmtId="0" fontId="2" fillId="6" borderId="5" xfId="0" applyFont="1" applyFill="1" applyBorder="1" applyAlignment="1">
      <alignment vertical="top"/>
    </xf>
    <xf numFmtId="0" fontId="6" fillId="0" borderId="1" xfId="0" applyFont="1" applyBorder="1" applyAlignment="1">
      <alignment vertical="top"/>
    </xf>
    <xf numFmtId="0" fontId="2" fillId="6" borderId="3" xfId="0" applyFont="1" applyFill="1" applyBorder="1" applyAlignment="1">
      <alignment vertical="top"/>
    </xf>
    <xf numFmtId="0" fontId="2" fillId="6" borderId="0" xfId="0" applyFont="1" applyFill="1" applyAlignment="1">
      <alignment vertical="top"/>
    </xf>
    <xf numFmtId="0" fontId="2" fillId="6" borderId="4" xfId="0" applyFont="1" applyFill="1" applyBorder="1" applyAlignment="1">
      <alignment vertical="top"/>
    </xf>
    <xf numFmtId="0" fontId="5" fillId="4" borderId="0" xfId="0" applyFont="1" applyFill="1"/>
    <xf numFmtId="0" fontId="3" fillId="3" borderId="3" xfId="0" applyFont="1" applyFill="1" applyBorder="1"/>
    <xf numFmtId="0" fontId="18" fillId="3" borderId="3" xfId="0" applyFont="1" applyFill="1" applyBorder="1"/>
    <xf numFmtId="0" fontId="6" fillId="0" borderId="0" xfId="0" applyFont="1"/>
    <xf numFmtId="0" fontId="6" fillId="0" borderId="8" xfId="2" applyBorder="1" applyAlignment="1">
      <alignment horizontal="left" vertical="top"/>
    </xf>
    <xf numFmtId="0" fontId="6" fillId="0" borderId="10" xfId="2" applyBorder="1" applyAlignment="1">
      <alignment horizontal="left" vertical="top"/>
    </xf>
    <xf numFmtId="165" fontId="6" fillId="0" borderId="10" xfId="2" applyNumberFormat="1" applyBorder="1" applyAlignment="1">
      <alignment horizontal="left" vertical="top"/>
    </xf>
    <xf numFmtId="0" fontId="6" fillId="0" borderId="0" xfId="0" applyFont="1" applyAlignment="1">
      <alignment vertical="center"/>
    </xf>
    <xf numFmtId="0" fontId="8" fillId="3" borderId="11" xfId="0" applyFont="1" applyFill="1" applyBorder="1"/>
    <xf numFmtId="0" fontId="6" fillId="3" borderId="11" xfId="0" applyFont="1" applyFill="1" applyBorder="1"/>
    <xf numFmtId="0" fontId="6" fillId="3" borderId="12" xfId="0" applyFont="1" applyFill="1" applyBorder="1"/>
    <xf numFmtId="0" fontId="0" fillId="4" borderId="11" xfId="0" applyFill="1" applyBorder="1" applyAlignment="1">
      <alignment vertical="top"/>
    </xf>
    <xf numFmtId="0" fontId="0" fillId="4" borderId="12" xfId="0" applyFill="1" applyBorder="1" applyAlignment="1">
      <alignment vertical="top"/>
    </xf>
    <xf numFmtId="0" fontId="0" fillId="0" borderId="11" xfId="0" applyBorder="1"/>
    <xf numFmtId="0" fontId="2" fillId="2" borderId="7" xfId="0" applyFont="1" applyFill="1" applyBorder="1" applyAlignment="1">
      <alignment vertical="center"/>
    </xf>
    <xf numFmtId="0" fontId="2" fillId="0" borderId="7" xfId="0" applyFont="1" applyBorder="1" applyAlignment="1">
      <alignment vertical="center"/>
    </xf>
    <xf numFmtId="0" fontId="2" fillId="6" borderId="13" xfId="0" applyFont="1" applyFill="1" applyBorder="1" applyAlignment="1">
      <alignment vertical="top"/>
    </xf>
    <xf numFmtId="0" fontId="2" fillId="6" borderId="11" xfId="0" applyFont="1" applyFill="1" applyBorder="1" applyAlignment="1">
      <alignment vertical="top"/>
    </xf>
    <xf numFmtId="0" fontId="2" fillId="6" borderId="14" xfId="0" applyFont="1" applyFill="1" applyBorder="1" applyAlignment="1">
      <alignment vertical="top"/>
    </xf>
    <xf numFmtId="0" fontId="2" fillId="6" borderId="15" xfId="0" applyFont="1" applyFill="1" applyBorder="1" applyAlignment="1">
      <alignment vertical="top"/>
    </xf>
    <xf numFmtId="0" fontId="2" fillId="6" borderId="16" xfId="0" applyFont="1" applyFill="1" applyBorder="1" applyAlignment="1">
      <alignment vertical="top"/>
    </xf>
    <xf numFmtId="0" fontId="7" fillId="5" borderId="17" xfId="0" applyFont="1" applyFill="1" applyBorder="1" applyAlignment="1">
      <alignment horizontal="center" vertical="center" wrapText="1"/>
    </xf>
    <xf numFmtId="0" fontId="2" fillId="4" borderId="19" xfId="0" applyFont="1" applyFill="1" applyBorder="1" applyAlignment="1">
      <alignment vertical="center"/>
    </xf>
    <xf numFmtId="0" fontId="7" fillId="5" borderId="20"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6" fillId="0" borderId="7" xfId="0" applyFont="1" applyBorder="1" applyAlignment="1">
      <alignment horizontal="center" vertical="center"/>
    </xf>
    <xf numFmtId="0" fontId="0" fillId="0" borderId="0" xfId="0" applyProtection="1">
      <protection locked="0"/>
    </xf>
    <xf numFmtId="0" fontId="6" fillId="0" borderId="0" xfId="0" applyFont="1" applyProtection="1">
      <protection locked="0"/>
    </xf>
    <xf numFmtId="0" fontId="0" fillId="7" borderId="0" xfId="0" applyFill="1"/>
    <xf numFmtId="0" fontId="7" fillId="7" borderId="0" xfId="0" applyFont="1" applyFill="1" applyAlignment="1">
      <alignment horizontal="center" vertical="center"/>
    </xf>
    <xf numFmtId="0" fontId="0" fillId="0" borderId="0" xfId="0" applyAlignment="1">
      <alignment horizontal="left" vertical="top"/>
    </xf>
    <xf numFmtId="0" fontId="0" fillId="7" borderId="0" xfId="0" applyFill="1" applyAlignment="1">
      <alignment horizontal="left" vertical="top"/>
    </xf>
    <xf numFmtId="0" fontId="0" fillId="0" borderId="7" xfId="0" applyBorder="1" applyAlignment="1">
      <alignment horizontal="center" vertical="top"/>
    </xf>
    <xf numFmtId="0" fontId="6" fillId="0" borderId="7" xfId="0" applyFont="1" applyBorder="1" applyAlignment="1">
      <alignment horizontal="left" vertical="top" wrapText="1"/>
    </xf>
    <xf numFmtId="0" fontId="6" fillId="0" borderId="7" xfId="0" applyFont="1" applyBorder="1" applyAlignment="1">
      <alignment horizontal="left" vertical="top"/>
    </xf>
    <xf numFmtId="0" fontId="6" fillId="0" borderId="7" xfId="2" applyBorder="1" applyAlignment="1">
      <alignment horizontal="center" vertical="top"/>
    </xf>
    <xf numFmtId="0" fontId="6" fillId="7" borderId="3" xfId="0" applyFont="1" applyFill="1" applyBorder="1" applyAlignment="1">
      <alignment vertical="center"/>
    </xf>
    <xf numFmtId="0" fontId="6" fillId="7" borderId="0" xfId="0" applyFont="1" applyFill="1" applyAlignment="1">
      <alignment vertical="top"/>
    </xf>
    <xf numFmtId="0" fontId="6" fillId="7" borderId="4" xfId="0" applyFont="1" applyFill="1" applyBorder="1" applyAlignment="1">
      <alignment vertical="top"/>
    </xf>
    <xf numFmtId="0" fontId="6" fillId="7" borderId="1" xfId="0" applyFont="1" applyFill="1" applyBorder="1" applyAlignment="1">
      <alignment vertical="top"/>
    </xf>
    <xf numFmtId="0" fontId="6" fillId="7" borderId="2" xfId="0" applyFont="1" applyFill="1" applyBorder="1" applyAlignment="1">
      <alignment vertical="top"/>
    </xf>
    <xf numFmtId="0" fontId="6" fillId="7" borderId="5" xfId="0" applyFont="1" applyFill="1" applyBorder="1" applyAlignment="1">
      <alignment vertical="top"/>
    </xf>
    <xf numFmtId="0" fontId="12" fillId="7" borderId="0" xfId="0" applyFont="1" applyFill="1"/>
    <xf numFmtId="0" fontId="2" fillId="7" borderId="13" xfId="0" applyFont="1" applyFill="1" applyBorder="1"/>
    <xf numFmtId="0" fontId="0" fillId="7" borderId="11" xfId="0" applyFill="1" applyBorder="1"/>
    <xf numFmtId="0" fontId="4" fillId="5" borderId="14" xfId="0" applyFont="1" applyFill="1" applyBorder="1" applyAlignment="1">
      <alignment vertical="center"/>
    </xf>
    <xf numFmtId="0" fontId="2" fillId="5" borderId="15" xfId="0" applyFont="1" applyFill="1" applyBorder="1" applyAlignment="1">
      <alignment vertical="center"/>
    </xf>
    <xf numFmtId="0" fontId="2" fillId="5" borderId="16" xfId="0" applyFont="1" applyFill="1" applyBorder="1" applyAlignment="1">
      <alignment vertical="center"/>
    </xf>
    <xf numFmtId="0" fontId="4" fillId="7" borderId="13" xfId="0" applyFont="1" applyFill="1" applyBorder="1" applyAlignment="1">
      <alignment vertical="top"/>
    </xf>
    <xf numFmtId="0" fontId="2" fillId="4" borderId="14" xfId="0" applyFont="1" applyFill="1" applyBorder="1" applyAlignment="1">
      <alignment vertical="center"/>
    </xf>
    <xf numFmtId="0" fontId="0" fillId="8" borderId="15" xfId="0" applyFill="1" applyBorder="1" applyAlignment="1">
      <alignment vertical="center"/>
    </xf>
    <xf numFmtId="0" fontId="2" fillId="4" borderId="15" xfId="0" applyFont="1" applyFill="1" applyBorder="1" applyAlignment="1">
      <alignment vertical="center"/>
    </xf>
    <xf numFmtId="0" fontId="0" fillId="8" borderId="16" xfId="0" applyFill="1" applyBorder="1" applyAlignment="1">
      <alignment vertical="center"/>
    </xf>
    <xf numFmtId="0" fontId="11" fillId="0" borderId="7" xfId="0" applyFont="1" applyBorder="1" applyAlignment="1">
      <alignment horizontal="center" vertical="center"/>
    </xf>
    <xf numFmtId="0" fontId="11" fillId="0" borderId="7" xfId="0" applyFont="1" applyBorder="1" applyAlignment="1">
      <alignment horizontal="center" vertical="center" wrapText="1"/>
    </xf>
    <xf numFmtId="9" fontId="11" fillId="0" borderId="7" xfId="0" applyNumberFormat="1" applyFont="1" applyBorder="1" applyAlignment="1">
      <alignment horizontal="center" vertical="center"/>
    </xf>
    <xf numFmtId="0" fontId="2" fillId="7" borderId="0" xfId="0" applyFont="1" applyFill="1"/>
    <xf numFmtId="0" fontId="4" fillId="7" borderId="0" xfId="0" applyFont="1" applyFill="1" applyAlignment="1">
      <alignment vertical="top"/>
    </xf>
    <xf numFmtId="0" fontId="0" fillId="7" borderId="13" xfId="0" applyFill="1" applyBorder="1"/>
    <xf numFmtId="0" fontId="7" fillId="5" borderId="6" xfId="0" applyFont="1" applyFill="1" applyBorder="1" applyAlignment="1">
      <alignment horizontal="center" vertical="center"/>
    </xf>
    <xf numFmtId="0" fontId="4" fillId="7" borderId="0" xfId="0" applyFont="1" applyFill="1" applyAlignment="1">
      <alignment vertical="top"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6" fillId="0" borderId="7" xfId="0" applyFont="1" applyBorder="1" applyAlignment="1">
      <alignment horizontal="center" vertical="center" wrapText="1"/>
    </xf>
    <xf numFmtId="0" fontId="20" fillId="7" borderId="0" xfId="0" applyFont="1" applyFill="1"/>
    <xf numFmtId="0" fontId="21" fillId="7" borderId="0" xfId="0" applyFont="1" applyFill="1"/>
    <xf numFmtId="0" fontId="6" fillId="7" borderId="19" xfId="0" applyFont="1" applyFill="1" applyBorder="1" applyAlignment="1">
      <alignment vertical="center"/>
    </xf>
    <xf numFmtId="0" fontId="0" fillId="7" borderId="0" xfId="0" applyFill="1" applyAlignment="1">
      <alignment vertical="center"/>
    </xf>
    <xf numFmtId="0" fontId="0" fillId="7" borderId="14" xfId="0" applyFill="1" applyBorder="1"/>
    <xf numFmtId="0" fontId="0" fillId="7" borderId="15" xfId="0" applyFill="1" applyBorder="1"/>
    <xf numFmtId="0" fontId="4" fillId="7" borderId="15" xfId="0" applyFont="1" applyFill="1" applyBorder="1" applyAlignment="1">
      <alignment vertical="top" wrapText="1"/>
    </xf>
    <xf numFmtId="0" fontId="0" fillId="7" borderId="16" xfId="0" applyFill="1" applyBorder="1"/>
    <xf numFmtId="0" fontId="2" fillId="7" borderId="0" xfId="0" applyFont="1" applyFill="1" applyAlignment="1">
      <alignment vertical="center"/>
    </xf>
    <xf numFmtId="0" fontId="4" fillId="7" borderId="0" xfId="0" applyFont="1" applyFill="1" applyAlignment="1">
      <alignment vertical="center"/>
    </xf>
    <xf numFmtId="0" fontId="4" fillId="7" borderId="0" xfId="0" applyFont="1" applyFill="1" applyAlignment="1">
      <alignment vertical="center" wrapText="1"/>
    </xf>
    <xf numFmtId="0" fontId="6" fillId="0" borderId="9" xfId="2" applyBorder="1" applyAlignment="1">
      <alignment vertical="top" wrapText="1"/>
    </xf>
    <xf numFmtId="0" fontId="6" fillId="0" borderId="22" xfId="2" applyBorder="1" applyAlignment="1">
      <alignment horizontal="left" vertical="top"/>
    </xf>
    <xf numFmtId="0" fontId="0" fillId="0" borderId="0" xfId="0" applyAlignment="1">
      <alignment vertical="top"/>
    </xf>
    <xf numFmtId="0" fontId="6" fillId="0" borderId="7" xfId="2" applyBorder="1" applyAlignment="1">
      <alignment vertical="top" wrapText="1"/>
    </xf>
    <xf numFmtId="0" fontId="6" fillId="0" borderId="7" xfId="2" applyBorder="1" applyAlignment="1">
      <alignment horizontal="left" vertical="top" wrapText="1"/>
    </xf>
    <xf numFmtId="0" fontId="0" fillId="0" borderId="11" xfId="0" applyBorder="1" applyAlignment="1">
      <alignment horizontal="left" vertical="top"/>
    </xf>
    <xf numFmtId="0" fontId="3" fillId="3" borderId="24" xfId="0" applyFont="1" applyFill="1" applyBorder="1"/>
    <xf numFmtId="0" fontId="6" fillId="3" borderId="25" xfId="0" applyFont="1" applyFill="1" applyBorder="1"/>
    <xf numFmtId="0" fontId="6" fillId="3" borderId="26" xfId="0" applyFont="1" applyFill="1" applyBorder="1"/>
    <xf numFmtId="0" fontId="2" fillId="4" borderId="24" xfId="0" applyFont="1" applyFill="1" applyBorder="1" applyAlignment="1">
      <alignment vertical="center"/>
    </xf>
    <xf numFmtId="0" fontId="2" fillId="4" borderId="26" xfId="0" applyFont="1" applyFill="1" applyBorder="1" applyAlignment="1">
      <alignment vertical="center"/>
    </xf>
    <xf numFmtId="0" fontId="2" fillId="2" borderId="27" xfId="0" applyFont="1" applyFill="1" applyBorder="1" applyAlignment="1">
      <alignment vertical="center"/>
    </xf>
    <xf numFmtId="0" fontId="2" fillId="2" borderId="28" xfId="0" applyFont="1" applyFill="1" applyBorder="1" applyAlignment="1">
      <alignment vertical="center"/>
    </xf>
    <xf numFmtId="0" fontId="2" fillId="2" borderId="29" xfId="0" applyFont="1" applyFill="1" applyBorder="1" applyAlignment="1">
      <alignment vertical="center"/>
    </xf>
    <xf numFmtId="0" fontId="0" fillId="5" borderId="27" xfId="0" applyFill="1" applyBorder="1" applyAlignment="1">
      <alignment vertical="center"/>
    </xf>
    <xf numFmtId="0" fontId="0" fillId="5" borderId="28" xfId="0" applyFill="1" applyBorder="1" applyAlignment="1">
      <alignment vertical="center"/>
    </xf>
    <xf numFmtId="0" fontId="0" fillId="5" borderId="29" xfId="0" applyFill="1" applyBorder="1" applyAlignment="1">
      <alignment vertical="center"/>
    </xf>
    <xf numFmtId="0" fontId="2" fillId="0" borderId="27" xfId="0" applyFont="1" applyBorder="1" applyAlignment="1">
      <alignment vertical="center"/>
    </xf>
    <xf numFmtId="0" fontId="18" fillId="0" borderId="29" xfId="0" applyFont="1" applyBorder="1" applyAlignment="1">
      <alignment vertical="center" wrapText="1"/>
    </xf>
    <xf numFmtId="0" fontId="18" fillId="0" borderId="29" xfId="0" applyFont="1" applyBorder="1" applyAlignment="1" applyProtection="1">
      <alignment horizontal="left" vertical="top" wrapText="1"/>
      <protection locked="0"/>
    </xf>
    <xf numFmtId="164" fontId="18" fillId="0" borderId="29" xfId="0" applyNumberFormat="1" applyFont="1" applyBorder="1" applyAlignment="1">
      <alignment vertical="center" wrapText="1"/>
    </xf>
    <xf numFmtId="164" fontId="18" fillId="0" borderId="29" xfId="0" applyNumberFormat="1" applyFont="1" applyBorder="1" applyAlignment="1" applyProtection="1">
      <alignment horizontal="left" vertical="top" wrapText="1"/>
      <protection locked="0"/>
    </xf>
    <xf numFmtId="0" fontId="2" fillId="2" borderId="28" xfId="0" applyFont="1" applyFill="1" applyBorder="1"/>
    <xf numFmtId="0" fontId="2" fillId="2" borderId="29" xfId="0" applyFont="1" applyFill="1" applyBorder="1"/>
    <xf numFmtId="0" fontId="2" fillId="7" borderId="24" xfId="0" applyFont="1" applyFill="1" applyBorder="1" applyAlignment="1">
      <alignment vertical="center"/>
    </xf>
    <xf numFmtId="0" fontId="2" fillId="7" borderId="30" xfId="0" applyFont="1" applyFill="1" applyBorder="1" applyAlignment="1">
      <alignment vertical="center"/>
    </xf>
    <xf numFmtId="0" fontId="0" fillId="7" borderId="31" xfId="0" applyFill="1" applyBorder="1"/>
    <xf numFmtId="0" fontId="0" fillId="7" borderId="32" xfId="0" applyFill="1" applyBorder="1"/>
    <xf numFmtId="0" fontId="0" fillId="7" borderId="33" xfId="0" applyFill="1" applyBorder="1"/>
    <xf numFmtId="0" fontId="2" fillId="5" borderId="31" xfId="0" applyFont="1" applyFill="1" applyBorder="1" applyAlignment="1">
      <alignment vertical="center"/>
    </xf>
    <xf numFmtId="0" fontId="2" fillId="5" borderId="32" xfId="0" applyFont="1" applyFill="1" applyBorder="1" applyAlignment="1">
      <alignment vertical="center"/>
    </xf>
    <xf numFmtId="0" fontId="2" fillId="5" borderId="33" xfId="0" applyFont="1" applyFill="1" applyBorder="1" applyAlignment="1">
      <alignment vertical="center"/>
    </xf>
    <xf numFmtId="0" fontId="2" fillId="4" borderId="34" xfId="0" applyFont="1" applyFill="1" applyBorder="1" applyAlignment="1">
      <alignment vertical="center"/>
    </xf>
    <xf numFmtId="0" fontId="2" fillId="4" borderId="35" xfId="0" applyFont="1" applyFill="1" applyBorder="1" applyAlignment="1">
      <alignment vertical="center"/>
    </xf>
    <xf numFmtId="0" fontId="2" fillId="4" borderId="36" xfId="0" applyFont="1" applyFill="1" applyBorder="1" applyAlignment="1">
      <alignment vertical="center"/>
    </xf>
    <xf numFmtId="0" fontId="6" fillId="5" borderId="37" xfId="0" applyFont="1" applyFill="1" applyBorder="1" applyAlignment="1">
      <alignment vertical="center"/>
    </xf>
    <xf numFmtId="0" fontId="0" fillId="5" borderId="38" xfId="0" applyFill="1" applyBorder="1" applyAlignment="1">
      <alignment vertical="center"/>
    </xf>
    <xf numFmtId="0" fontId="7" fillId="5" borderId="39" xfId="0" applyFont="1" applyFill="1" applyBorder="1" applyAlignment="1">
      <alignment horizontal="center" vertical="center"/>
    </xf>
    <xf numFmtId="0" fontId="2" fillId="7" borderId="40" xfId="0" applyFont="1" applyFill="1" applyBorder="1" applyAlignment="1">
      <alignment vertical="center"/>
    </xf>
    <xf numFmtId="0" fontId="2" fillId="7" borderId="41" xfId="0" applyFont="1" applyFill="1" applyBorder="1" applyAlignment="1">
      <alignment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2" fillId="4" borderId="44" xfId="0" applyFont="1" applyFill="1" applyBorder="1" applyAlignment="1">
      <alignment vertical="center"/>
    </xf>
    <xf numFmtId="0" fontId="2" fillId="4" borderId="45" xfId="0" applyFont="1" applyFill="1" applyBorder="1" applyAlignment="1">
      <alignment vertical="center"/>
    </xf>
    <xf numFmtId="0" fontId="6" fillId="7" borderId="44" xfId="0" applyFont="1" applyFill="1" applyBorder="1" applyAlignment="1">
      <alignment vertical="center"/>
    </xf>
    <xf numFmtId="2" fontId="2" fillId="0" borderId="45" xfId="0" applyNumberFormat="1" applyFont="1" applyBorder="1" applyAlignment="1">
      <alignment horizontal="center" vertical="center"/>
    </xf>
    <xf numFmtId="0" fontId="2" fillId="2" borderId="27" xfId="0" applyFont="1" applyFill="1" applyBorder="1"/>
    <xf numFmtId="0" fontId="2" fillId="2" borderId="38" xfId="0" applyFont="1" applyFill="1" applyBorder="1"/>
    <xf numFmtId="0" fontId="2" fillId="5" borderId="24" xfId="0" applyFont="1" applyFill="1" applyBorder="1" applyAlignment="1">
      <alignment vertical="center"/>
    </xf>
    <xf numFmtId="0" fontId="2" fillId="5" borderId="30" xfId="0" applyFont="1" applyFill="1" applyBorder="1" applyAlignment="1">
      <alignment vertical="center"/>
    </xf>
    <xf numFmtId="0" fontId="2" fillId="5" borderId="27" xfId="0" applyFont="1" applyFill="1" applyBorder="1" applyAlignment="1">
      <alignment vertical="center"/>
    </xf>
    <xf numFmtId="0" fontId="2" fillId="5" borderId="28" xfId="0" applyFont="1" applyFill="1" applyBorder="1" applyAlignment="1">
      <alignment vertical="center"/>
    </xf>
    <xf numFmtId="0" fontId="2" fillId="5" borderId="38" xfId="0" applyFont="1" applyFill="1" applyBorder="1" applyAlignment="1">
      <alignment vertical="center"/>
    </xf>
    <xf numFmtId="0" fontId="2" fillId="6" borderId="24" xfId="0" applyFont="1" applyFill="1" applyBorder="1" applyAlignment="1">
      <alignment vertical="top"/>
    </xf>
    <xf numFmtId="0" fontId="2" fillId="6" borderId="30" xfId="0" applyFont="1" applyFill="1" applyBorder="1" applyAlignment="1">
      <alignment vertical="top"/>
    </xf>
    <xf numFmtId="0" fontId="6" fillId="0" borderId="24" xfId="0" applyFont="1" applyBorder="1" applyAlignment="1">
      <alignment vertical="top"/>
    </xf>
    <xf numFmtId="0" fontId="6" fillId="0" borderId="30" xfId="0" applyFont="1" applyBorder="1" applyAlignment="1">
      <alignment vertical="top"/>
    </xf>
    <xf numFmtId="0" fontId="2" fillId="6" borderId="27" xfId="0" applyFont="1" applyFill="1" applyBorder="1" applyAlignment="1">
      <alignment vertical="top"/>
    </xf>
    <xf numFmtId="0" fontId="2" fillId="6" borderId="28" xfId="0" applyFont="1" applyFill="1" applyBorder="1" applyAlignment="1">
      <alignment vertical="top"/>
    </xf>
    <xf numFmtId="0" fontId="2" fillId="6" borderId="38" xfId="0" applyFont="1" applyFill="1" applyBorder="1" applyAlignment="1">
      <alignment vertical="top"/>
    </xf>
    <xf numFmtId="0" fontId="6" fillId="0" borderId="27" xfId="0" applyFont="1" applyBorder="1" applyAlignment="1">
      <alignment vertical="top"/>
    </xf>
    <xf numFmtId="0" fontId="6" fillId="0" borderId="28" xfId="0" applyFont="1" applyBorder="1" applyAlignment="1">
      <alignment vertical="top"/>
    </xf>
    <xf numFmtId="0" fontId="6" fillId="0" borderId="38" xfId="0" applyFont="1" applyBorder="1" applyAlignment="1">
      <alignment vertical="top"/>
    </xf>
    <xf numFmtId="0" fontId="19" fillId="6" borderId="31" xfId="0" applyFont="1" applyFill="1" applyBorder="1" applyAlignment="1">
      <alignment vertical="top"/>
    </xf>
    <xf numFmtId="0" fontId="2" fillId="6" borderId="32" xfId="0" applyFont="1" applyFill="1" applyBorder="1" applyAlignment="1">
      <alignment vertical="top"/>
    </xf>
    <xf numFmtId="0" fontId="2" fillId="6" borderId="33" xfId="0" applyFont="1" applyFill="1" applyBorder="1" applyAlignment="1">
      <alignment vertical="top"/>
    </xf>
    <xf numFmtId="0" fontId="2" fillId="2" borderId="46" xfId="0" applyFont="1" applyFill="1" applyBorder="1"/>
    <xf numFmtId="0" fontId="5" fillId="4" borderId="30" xfId="0" applyFont="1" applyFill="1" applyBorder="1" applyAlignment="1">
      <alignment vertical="center"/>
    </xf>
    <xf numFmtId="0" fontId="2" fillId="2" borderId="27" xfId="0" applyFont="1" applyFill="1" applyBorder="1" applyAlignment="1">
      <alignment vertical="top"/>
    </xf>
    <xf numFmtId="0" fontId="22" fillId="7" borderId="48" xfId="2" applyFont="1" applyFill="1" applyBorder="1" applyAlignment="1" applyProtection="1">
      <alignment horizontal="left" vertical="top" wrapText="1"/>
      <protection locked="0"/>
    </xf>
    <xf numFmtId="0" fontId="2" fillId="5" borderId="48" xfId="0" applyFont="1" applyFill="1" applyBorder="1" applyAlignment="1">
      <alignment horizontal="left" vertical="center" wrapText="1"/>
    </xf>
    <xf numFmtId="165" fontId="0" fillId="0" borderId="48" xfId="0" applyNumberFormat="1" applyBorder="1" applyAlignment="1">
      <alignment horizontal="left" vertical="top"/>
    </xf>
    <xf numFmtId="0" fontId="6" fillId="0" borderId="48" xfId="0" applyFont="1" applyBorder="1"/>
    <xf numFmtId="14" fontId="0" fillId="0" borderId="48" xfId="0" applyNumberFormat="1" applyBorder="1"/>
    <xf numFmtId="14" fontId="6" fillId="0" borderId="9" xfId="2" applyNumberFormat="1" applyBorder="1" applyAlignment="1">
      <alignment horizontal="right" vertical="top"/>
    </xf>
    <xf numFmtId="14" fontId="6" fillId="0" borderId="7" xfId="2" applyNumberFormat="1" applyBorder="1" applyAlignment="1">
      <alignment horizontal="right" vertical="top"/>
    </xf>
    <xf numFmtId="14" fontId="0" fillId="0" borderId="27" xfId="0" applyNumberFormat="1" applyBorder="1" applyAlignment="1">
      <alignment horizontal="right" vertical="top"/>
    </xf>
    <xf numFmtId="14" fontId="0" fillId="0" borderId="7" xfId="0" applyNumberFormat="1" applyBorder="1" applyAlignment="1">
      <alignment horizontal="right" vertical="top" wrapText="1"/>
    </xf>
    <xf numFmtId="14" fontId="0" fillId="0" borderId="48" xfId="0" applyNumberFormat="1" applyBorder="1" applyAlignment="1">
      <alignment horizontal="right"/>
    </xf>
    <xf numFmtId="14" fontId="2" fillId="2" borderId="28" xfId="0" applyNumberFormat="1" applyFont="1" applyFill="1" applyBorder="1" applyAlignment="1">
      <alignment horizontal="right"/>
    </xf>
    <xf numFmtId="14" fontId="0" fillId="0" borderId="0" xfId="0" applyNumberFormat="1" applyAlignment="1">
      <alignment horizontal="right"/>
    </xf>
    <xf numFmtId="0" fontId="2" fillId="2" borderId="24" xfId="0" applyFont="1" applyFill="1" applyBorder="1"/>
    <xf numFmtId="0" fontId="2" fillId="2" borderId="25" xfId="0" applyFont="1" applyFill="1" applyBorder="1"/>
    <xf numFmtId="0" fontId="22" fillId="10" borderId="24" xfId="0" applyFont="1" applyFill="1" applyBorder="1" applyAlignment="1">
      <alignment horizontal="left" vertical="top" wrapText="1"/>
    </xf>
    <xf numFmtId="0" fontId="22" fillId="10" borderId="24" xfId="2" applyFont="1" applyFill="1" applyBorder="1" applyAlignment="1">
      <alignment horizontal="left" vertical="top" wrapText="1"/>
    </xf>
    <xf numFmtId="0" fontId="18" fillId="10" borderId="24" xfId="0" applyFont="1" applyFill="1" applyBorder="1" applyAlignment="1">
      <alignment horizontal="left" vertical="top" wrapText="1"/>
    </xf>
    <xf numFmtId="0" fontId="18" fillId="10" borderId="24" xfId="0" applyFont="1" applyFill="1" applyBorder="1" applyAlignment="1">
      <alignment vertical="top" wrapText="1"/>
    </xf>
    <xf numFmtId="0" fontId="18" fillId="10" borderId="31" xfId="0" applyFont="1" applyFill="1" applyBorder="1" applyAlignment="1">
      <alignment horizontal="left" vertical="top"/>
    </xf>
    <xf numFmtId="0" fontId="18" fillId="10" borderId="31" xfId="0" applyFont="1" applyFill="1" applyBorder="1" applyAlignment="1">
      <alignment horizontal="left" vertical="top" wrapText="1"/>
    </xf>
    <xf numFmtId="0" fontId="18" fillId="10" borderId="47" xfId="0" applyFont="1" applyFill="1" applyBorder="1" applyAlignment="1">
      <alignment horizontal="left" vertical="top" wrapText="1"/>
    </xf>
    <xf numFmtId="0" fontId="22" fillId="0" borderId="24" xfId="0" applyFont="1" applyBorder="1" applyAlignment="1">
      <alignment horizontal="left" vertical="top" wrapText="1"/>
    </xf>
    <xf numFmtId="0" fontId="22" fillId="0" borderId="24" xfId="2" applyFont="1" applyBorder="1" applyAlignment="1">
      <alignment horizontal="left" vertical="top" wrapText="1"/>
    </xf>
    <xf numFmtId="0" fontId="18" fillId="0" borderId="24" xfId="0" applyFont="1" applyBorder="1" applyAlignment="1">
      <alignment horizontal="left" vertical="top" wrapText="1"/>
    </xf>
    <xf numFmtId="0" fontId="18" fillId="0" borderId="24" xfId="0" applyFont="1" applyBorder="1" applyAlignment="1">
      <alignment vertical="top" wrapText="1"/>
    </xf>
    <xf numFmtId="0" fontId="18" fillId="0" borderId="31" xfId="0" applyFont="1" applyBorder="1" applyAlignment="1">
      <alignment horizontal="left" vertical="top"/>
    </xf>
    <xf numFmtId="0" fontId="18" fillId="0" borderId="31" xfId="0" applyFont="1" applyBorder="1" applyAlignment="1">
      <alignment horizontal="left" vertical="top" wrapText="1"/>
    </xf>
    <xf numFmtId="0" fontId="18" fillId="0" borderId="47" xfId="0" applyFont="1" applyBorder="1" applyAlignment="1">
      <alignment horizontal="left" vertical="top" wrapText="1"/>
    </xf>
    <xf numFmtId="0" fontId="18" fillId="0" borderId="31" xfId="0" applyFont="1" applyBorder="1" applyAlignment="1">
      <alignment horizontal="center" vertical="top" wrapText="1"/>
    </xf>
    <xf numFmtId="0" fontId="22" fillId="7" borderId="24" xfId="2" applyFont="1" applyFill="1" applyBorder="1" applyAlignment="1">
      <alignment horizontal="left" vertical="top" wrapText="1"/>
    </xf>
    <xf numFmtId="0" fontId="18" fillId="0" borderId="47" xfId="0" applyFont="1" applyBorder="1" applyAlignment="1">
      <alignment horizontal="left" vertical="top"/>
    </xf>
    <xf numFmtId="0" fontId="18" fillId="10" borderId="31" xfId="0" applyFont="1" applyFill="1" applyBorder="1" applyAlignment="1">
      <alignment vertical="top" wrapText="1"/>
    </xf>
    <xf numFmtId="0" fontId="18" fillId="7" borderId="47" xfId="0" applyFont="1" applyFill="1" applyBorder="1" applyAlignment="1">
      <alignment horizontal="left" vertical="top" wrapText="1"/>
    </xf>
    <xf numFmtId="0" fontId="18" fillId="10" borderId="47" xfId="0" applyFont="1" applyFill="1" applyBorder="1" applyAlignment="1">
      <alignment horizontal="left" vertical="top"/>
    </xf>
    <xf numFmtId="0" fontId="22" fillId="7" borderId="24" xfId="0" applyFont="1" applyFill="1" applyBorder="1" applyAlignment="1">
      <alignment horizontal="left" vertical="top" wrapText="1"/>
    </xf>
    <xf numFmtId="0" fontId="18" fillId="7" borderId="24" xfId="0" applyFont="1" applyFill="1" applyBorder="1" applyAlignment="1">
      <alignment horizontal="left" vertical="top" wrapText="1"/>
    </xf>
    <xf numFmtId="0" fontId="18" fillId="7" borderId="31" xfId="0" applyFont="1" applyFill="1" applyBorder="1" applyAlignment="1">
      <alignment horizontal="left" vertical="top"/>
    </xf>
    <xf numFmtId="0" fontId="18" fillId="7" borderId="52" xfId="0" applyFont="1" applyFill="1" applyBorder="1" applyAlignment="1">
      <alignment vertical="top" wrapText="1"/>
    </xf>
    <xf numFmtId="0" fontId="18" fillId="10" borderId="31" xfId="0" applyFont="1" applyFill="1" applyBorder="1" applyAlignment="1">
      <alignment horizontal="center" vertical="top" wrapText="1"/>
    </xf>
    <xf numFmtId="0" fontId="25" fillId="7" borderId="31" xfId="0" applyFont="1" applyFill="1" applyBorder="1" applyAlignment="1">
      <alignment horizontal="left" vertical="top" wrapText="1"/>
    </xf>
    <xf numFmtId="0" fontId="18" fillId="0" borderId="53" xfId="0" applyFont="1" applyBorder="1" applyAlignment="1">
      <alignment vertical="top" wrapText="1"/>
    </xf>
    <xf numFmtId="0" fontId="18" fillId="10" borderId="53" xfId="0" applyFont="1" applyFill="1" applyBorder="1" applyAlignment="1">
      <alignment vertical="top" wrapText="1"/>
    </xf>
    <xf numFmtId="0" fontId="18" fillId="0" borderId="54" xfId="0" applyFont="1" applyBorder="1" applyAlignment="1">
      <alignment horizontal="left" vertical="top" wrapText="1"/>
    </xf>
    <xf numFmtId="0" fontId="24" fillId="7" borderId="24" xfId="0" applyFont="1" applyFill="1" applyBorder="1" applyAlignment="1">
      <alignment horizontal="left" vertical="top" wrapText="1"/>
    </xf>
    <xf numFmtId="0" fontId="18" fillId="7" borderId="54" xfId="0" applyFont="1" applyFill="1" applyBorder="1" applyAlignment="1">
      <alignment horizontal="left" vertical="top" wrapText="1"/>
    </xf>
    <xf numFmtId="0" fontId="24" fillId="0" borderId="24" xfId="0" applyFont="1" applyBorder="1" applyAlignment="1">
      <alignment horizontal="left" vertical="top" wrapText="1"/>
    </xf>
    <xf numFmtId="0" fontId="18" fillId="0" borderId="55" xfId="0" applyFont="1" applyBorder="1" applyAlignment="1">
      <alignment horizontal="left" vertical="top" wrapText="1"/>
    </xf>
    <xf numFmtId="0" fontId="19" fillId="0" borderId="24" xfId="0" applyFont="1" applyBorder="1" applyAlignment="1">
      <alignment horizontal="left" vertical="top" wrapText="1"/>
    </xf>
    <xf numFmtId="0" fontId="22" fillId="0" borderId="31" xfId="0" applyFont="1" applyBorder="1" applyAlignment="1">
      <alignment vertical="top" wrapText="1"/>
    </xf>
    <xf numFmtId="0" fontId="22" fillId="0" borderId="53" xfId="0" applyFont="1" applyBorder="1" applyAlignment="1">
      <alignment horizontal="left" vertical="top" wrapText="1"/>
    </xf>
    <xf numFmtId="0" fontId="18" fillId="0" borderId="53" xfId="0" applyFont="1" applyBorder="1" applyAlignment="1">
      <alignment horizontal="left" vertical="top" wrapText="1"/>
    </xf>
    <xf numFmtId="0" fontId="22" fillId="10" borderId="54" xfId="0" applyFont="1" applyFill="1" applyBorder="1" applyAlignment="1">
      <alignment horizontal="left" vertical="top" wrapText="1"/>
    </xf>
    <xf numFmtId="0" fontId="22" fillId="10" borderId="51" xfId="0" applyFont="1" applyFill="1" applyBorder="1" applyAlignment="1">
      <alignment horizontal="left" vertical="top" wrapText="1"/>
    </xf>
    <xf numFmtId="0" fontId="18" fillId="10" borderId="51" xfId="0" applyFont="1" applyFill="1" applyBorder="1" applyAlignment="1">
      <alignment horizontal="left" vertical="top" wrapText="1"/>
    </xf>
    <xf numFmtId="0" fontId="18" fillId="10" borderId="51" xfId="0" applyFont="1" applyFill="1" applyBorder="1" applyAlignment="1">
      <alignment vertical="top" wrapText="1"/>
    </xf>
    <xf numFmtId="0" fontId="18" fillId="10" borderId="56" xfId="0" applyFont="1" applyFill="1" applyBorder="1" applyAlignment="1">
      <alignment horizontal="left" vertical="top"/>
    </xf>
    <xf numFmtId="0" fontId="18" fillId="10" borderId="56" xfId="0" applyFont="1" applyFill="1" applyBorder="1" applyAlignment="1">
      <alignment horizontal="left" vertical="top" wrapText="1"/>
    </xf>
    <xf numFmtId="0" fontId="18" fillId="10" borderId="50" xfId="0" applyFont="1" applyFill="1" applyBorder="1" applyAlignment="1">
      <alignment horizontal="left" vertical="top" wrapText="1"/>
    </xf>
    <xf numFmtId="0" fontId="22" fillId="10" borderId="53" xfId="0" applyFont="1" applyFill="1" applyBorder="1" applyAlignment="1">
      <alignment horizontal="left" vertical="top" wrapText="1"/>
    </xf>
    <xf numFmtId="0" fontId="22" fillId="0" borderId="54" xfId="0" applyFont="1" applyBorder="1" applyAlignment="1">
      <alignment horizontal="left" vertical="top" wrapText="1"/>
    </xf>
    <xf numFmtId="0" fontId="22" fillId="10" borderId="27" xfId="0" applyFont="1" applyFill="1" applyBorder="1" applyAlignment="1">
      <alignment horizontal="left" vertical="top" wrapText="1"/>
    </xf>
    <xf numFmtId="0" fontId="18" fillId="10" borderId="27" xfId="0" applyFont="1" applyFill="1" applyBorder="1" applyAlignment="1">
      <alignment horizontal="left" vertical="top" wrapText="1"/>
    </xf>
    <xf numFmtId="0" fontId="18" fillId="10" borderId="19" xfId="0" applyFont="1" applyFill="1" applyBorder="1" applyAlignment="1">
      <alignment horizontal="left" vertical="top" wrapText="1"/>
    </xf>
    <xf numFmtId="0" fontId="18" fillId="10" borderId="57" xfId="0" applyFont="1" applyFill="1" applyBorder="1" applyAlignment="1">
      <alignment horizontal="left" vertical="top" wrapText="1"/>
    </xf>
    <xf numFmtId="0" fontId="18" fillId="10" borderId="53" xfId="0" applyFont="1" applyFill="1" applyBorder="1" applyAlignment="1">
      <alignment horizontal="left" vertical="top" wrapText="1"/>
    </xf>
    <xf numFmtId="0" fontId="18" fillId="0" borderId="27" xfId="0" applyFont="1" applyBorder="1" applyAlignment="1">
      <alignment horizontal="left" vertical="top" wrapText="1"/>
    </xf>
    <xf numFmtId="0" fontId="18" fillId="0" borderId="19" xfId="0" applyFont="1" applyBorder="1" applyAlignment="1">
      <alignment vertical="top" wrapText="1"/>
    </xf>
    <xf numFmtId="0" fontId="18" fillId="0" borderId="37" xfId="0" applyFont="1" applyBorder="1" applyAlignment="1">
      <alignment horizontal="left" vertical="top" wrapText="1"/>
    </xf>
    <xf numFmtId="0" fontId="18" fillId="0" borderId="27" xfId="0" applyFont="1" applyBorder="1" applyAlignment="1">
      <alignment vertical="top" wrapText="1"/>
    </xf>
    <xf numFmtId="0" fontId="18" fillId="0" borderId="19" xfId="0" applyFont="1" applyBorder="1" applyAlignment="1">
      <alignment horizontal="left" vertical="top"/>
    </xf>
    <xf numFmtId="0" fontId="18" fillId="0" borderId="7" xfId="0" applyFont="1" applyBorder="1" applyAlignment="1">
      <alignment horizontal="left" vertical="top" wrapText="1"/>
    </xf>
    <xf numFmtId="0" fontId="18" fillId="0" borderId="19" xfId="0" applyFont="1" applyBorder="1" applyAlignment="1">
      <alignment horizontal="left" vertical="top" wrapText="1"/>
    </xf>
    <xf numFmtId="0" fontId="27" fillId="11" borderId="24" xfId="0" applyFont="1" applyFill="1" applyBorder="1" applyAlignment="1">
      <alignment horizontal="center" vertical="center" wrapText="1"/>
    </xf>
    <xf numFmtId="0" fontId="27" fillId="11" borderId="31" xfId="0" applyFont="1" applyFill="1" applyBorder="1" applyAlignment="1">
      <alignment horizontal="center" vertical="center" wrapText="1"/>
    </xf>
    <xf numFmtId="0" fontId="27" fillId="11" borderId="47" xfId="0" applyFont="1" applyFill="1" applyBorder="1" applyAlignment="1">
      <alignment horizontal="center" vertical="center" wrapText="1"/>
    </xf>
    <xf numFmtId="0" fontId="27" fillId="12" borderId="18" xfId="0" applyFont="1" applyFill="1" applyBorder="1" applyAlignment="1">
      <alignment horizontal="center" vertical="center" wrapText="1"/>
    </xf>
    <xf numFmtId="0" fontId="27" fillId="12" borderId="0" xfId="0" applyFont="1" applyFill="1" applyAlignment="1">
      <alignment horizontal="center" vertical="center" wrapText="1"/>
    </xf>
    <xf numFmtId="0" fontId="27" fillId="11" borderId="49" xfId="0" applyFont="1" applyFill="1" applyBorder="1" applyAlignment="1">
      <alignment horizontal="center" vertical="center" wrapText="1"/>
    </xf>
    <xf numFmtId="0" fontId="17" fillId="9" borderId="58" xfId="6" applyFont="1" applyFill="1" applyBorder="1" applyAlignment="1">
      <alignment wrapText="1"/>
    </xf>
    <xf numFmtId="14" fontId="29" fillId="0" borderId="0" xfId="6" applyNumberFormat="1" applyAlignment="1">
      <alignment horizontal="left"/>
    </xf>
    <xf numFmtId="0" fontId="29" fillId="0" borderId="0" xfId="6"/>
    <xf numFmtId="0" fontId="30" fillId="13" borderId="6" xfId="6" applyFont="1" applyFill="1" applyBorder="1" applyAlignment="1">
      <alignment wrapText="1"/>
    </xf>
    <xf numFmtId="0" fontId="30" fillId="13" borderId="16" xfId="6" applyFont="1" applyFill="1" applyBorder="1" applyAlignment="1">
      <alignment wrapText="1"/>
    </xf>
    <xf numFmtId="0" fontId="6" fillId="0" borderId="0" xfId="0" applyFont="1" applyAlignment="1">
      <alignment vertical="top"/>
    </xf>
    <xf numFmtId="15" fontId="6" fillId="3" borderId="11" xfId="0" applyNumberFormat="1" applyFont="1" applyFill="1" applyBorder="1"/>
    <xf numFmtId="0" fontId="2" fillId="4" borderId="25" xfId="0" applyFont="1" applyFill="1" applyBorder="1" applyAlignment="1">
      <alignment vertical="center"/>
    </xf>
    <xf numFmtId="0" fontId="2" fillId="7" borderId="25" xfId="0" applyFont="1" applyFill="1" applyBorder="1" applyAlignment="1">
      <alignment vertical="center"/>
    </xf>
    <xf numFmtId="0" fontId="7" fillId="5" borderId="48" xfId="0" applyFont="1" applyFill="1" applyBorder="1" applyAlignment="1">
      <alignment horizontal="center" vertical="center"/>
    </xf>
    <xf numFmtId="0" fontId="2" fillId="5" borderId="25" xfId="0" applyFont="1" applyFill="1" applyBorder="1" applyAlignment="1">
      <alignment vertical="center"/>
    </xf>
    <xf numFmtId="0" fontId="2" fillId="6" borderId="25" xfId="0" applyFont="1" applyFill="1" applyBorder="1" applyAlignment="1">
      <alignment vertical="top"/>
    </xf>
    <xf numFmtId="0" fontId="6" fillId="0" borderId="25" xfId="0" applyFont="1" applyBorder="1" applyAlignment="1">
      <alignment vertical="top"/>
    </xf>
    <xf numFmtId="14" fontId="2" fillId="5" borderId="48" xfId="0" applyNumberFormat="1" applyFont="1" applyFill="1" applyBorder="1" applyAlignment="1">
      <alignment horizontal="right" vertical="center" wrapText="1"/>
    </xf>
    <xf numFmtId="0" fontId="6" fillId="0" borderId="48" xfId="0" applyFont="1" applyBorder="1" applyAlignment="1">
      <alignment horizontal="left" vertical="top" wrapText="1"/>
    </xf>
    <xf numFmtId="0" fontId="0" fillId="0" borderId="48" xfId="0" applyBorder="1" applyAlignment="1">
      <alignment horizontal="left" vertical="top" wrapText="1"/>
    </xf>
    <xf numFmtId="14" fontId="0" fillId="0" borderId="48" xfId="0" applyNumberFormat="1" applyBorder="1" applyAlignment="1">
      <alignment horizontal="right" vertical="top"/>
    </xf>
    <xf numFmtId="0" fontId="6" fillId="0" borderId="48" xfId="0" applyFont="1" applyBorder="1" applyAlignment="1">
      <alignment horizontal="left" vertical="top"/>
    </xf>
    <xf numFmtId="0" fontId="6" fillId="5" borderId="37" xfId="0" applyFont="1" applyFill="1" applyBorder="1" applyAlignment="1">
      <alignment horizontal="left" vertical="center" wrapText="1"/>
    </xf>
    <xf numFmtId="0" fontId="6" fillId="5" borderId="38" xfId="0" applyFont="1" applyFill="1" applyBorder="1" applyAlignment="1">
      <alignment horizontal="left" vertical="center" wrapText="1"/>
    </xf>
    <xf numFmtId="0" fontId="4" fillId="7" borderId="23" xfId="0" applyFont="1" applyFill="1" applyBorder="1" applyAlignment="1">
      <alignment horizontal="left" vertical="top" wrapText="1"/>
    </xf>
    <xf numFmtId="0" fontId="6" fillId="0" borderId="13" xfId="0" applyFont="1" applyBorder="1" applyAlignment="1">
      <alignment vertical="top"/>
    </xf>
    <xf numFmtId="0" fontId="6" fillId="0" borderId="0" xfId="0" applyFont="1" applyAlignment="1">
      <alignment vertical="top"/>
    </xf>
    <xf numFmtId="0" fontId="6" fillId="0" borderId="11" xfId="0" applyFont="1" applyBorder="1" applyAlignment="1">
      <alignment vertical="top"/>
    </xf>
    <xf numFmtId="0" fontId="6" fillId="0" borderId="31" xfId="0" applyFont="1" applyBorder="1" applyAlignment="1">
      <alignment vertical="top"/>
    </xf>
    <xf numFmtId="0" fontId="6" fillId="0" borderId="32" xfId="0" applyFont="1" applyBorder="1" applyAlignment="1">
      <alignment vertical="top"/>
    </xf>
    <xf numFmtId="0" fontId="6" fillId="0" borderId="33" xfId="0" applyFont="1" applyBorder="1" applyAlignment="1">
      <alignment vertical="top"/>
    </xf>
    <xf numFmtId="0" fontId="6" fillId="0" borderId="31" xfId="0" applyFont="1" applyBorder="1" applyAlignment="1">
      <alignment horizontal="left" vertical="top" wrapText="1"/>
    </xf>
    <xf numFmtId="0" fontId="6" fillId="0" borderId="32" xfId="0" applyFont="1" applyBorder="1" applyAlignment="1">
      <alignment horizontal="left" vertical="top" wrapText="1"/>
    </xf>
    <xf numFmtId="0" fontId="6" fillId="0" borderId="33"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0" borderId="14" xfId="0" applyFont="1" applyBorder="1" applyAlignment="1">
      <alignment vertical="top"/>
    </xf>
    <xf numFmtId="0" fontId="6" fillId="0" borderId="15" xfId="0" applyFont="1" applyBorder="1" applyAlignment="1">
      <alignment vertical="top"/>
    </xf>
    <xf numFmtId="0" fontId="6" fillId="0" borderId="16" xfId="0" applyFont="1" applyBorder="1" applyAlignment="1">
      <alignment vertical="top"/>
    </xf>
    <xf numFmtId="0" fontId="6" fillId="0" borderId="13" xfId="0" applyFont="1" applyBorder="1" applyAlignment="1">
      <alignment horizontal="left" vertical="top" wrapText="1"/>
    </xf>
    <xf numFmtId="0" fontId="6" fillId="0" borderId="0" xfId="0" applyFont="1" applyAlignment="1">
      <alignment horizontal="left" vertical="top" wrapText="1"/>
    </xf>
    <xf numFmtId="0" fontId="6" fillId="0" borderId="11" xfId="0" applyFont="1" applyBorder="1" applyAlignment="1">
      <alignment horizontal="left" vertical="top" wrapText="1"/>
    </xf>
  </cellXfs>
  <cellStyles count="7">
    <cellStyle name="Hyperlink 2" xfId="1" xr:uid="{00000000-0005-0000-0000-000000000000}"/>
    <cellStyle name="Normal" xfId="0" builtinId="0"/>
    <cellStyle name="Normal 2" xfId="2" xr:uid="{00000000-0005-0000-0000-000002000000}"/>
    <cellStyle name="Normal 2 2" xfId="3" xr:uid="{00000000-0005-0000-0000-000003000000}"/>
    <cellStyle name="Normal 2 3" xfId="6" xr:uid="{EC26448D-D529-48E9-8AD0-6405FB65F0D4}"/>
    <cellStyle name="Normal 257" xfId="4" xr:uid="{00000000-0005-0000-0000-000004000000}"/>
    <cellStyle name="Normal 3" xfId="5" xr:uid="{E9815C21-C490-446F-AE38-53121F5AA7DF}"/>
  </cellStyles>
  <dxfs count="47">
    <dxf>
      <fill>
        <patternFill>
          <bgColor rgb="FFFFFFFF"/>
        </patternFill>
      </fill>
    </dxf>
    <dxf>
      <fill>
        <patternFill>
          <bgColor rgb="FFDCE6F1"/>
        </patternFill>
      </fill>
    </dxf>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b/>
        <i val="0"/>
        <color rgb="FFFF0000"/>
      </font>
      <fill>
        <patternFill>
          <bgColor rgb="FFFFFF00"/>
        </patternFill>
      </fill>
    </dxf>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F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2540</xdr:colOff>
      <xdr:row>0</xdr:row>
      <xdr:rowOff>127907</xdr:rowOff>
    </xdr:from>
    <xdr:to>
      <xdr:col>3</xdr:col>
      <xdr:colOff>2540</xdr:colOff>
      <xdr:row>6</xdr:row>
      <xdr:rowOff>117162</xdr:rowOff>
    </xdr:to>
    <xdr:pic>
      <xdr:nvPicPr>
        <xdr:cNvPr id="1058" name="Picture 1" descr="The official logo of the IRS" title="IRS Logo">
          <a:extLst>
            <a:ext uri="{FF2B5EF4-FFF2-40B4-BE49-F238E27FC236}">
              <a16:creationId xmlns:a16="http://schemas.microsoft.com/office/drawing/2014/main" id="{B81034EC-12DF-469E-B835-E5331ABC895A}"/>
            </a:ext>
          </a:extLst>
        </xdr:cNvPr>
        <xdr:cNvPicPr>
          <a:picLocks noChangeAspect="1"/>
        </xdr:cNvPicPr>
      </xdr:nvPicPr>
      <xdr:blipFill>
        <a:blip xmlns:r="http://schemas.openxmlformats.org/officeDocument/2006/relationships" r:embed="rId1"/>
        <a:srcRect/>
        <a:stretch>
          <a:fillRect/>
        </a:stretch>
      </xdr:blipFill>
      <xdr:spPr bwMode="auto">
        <a:xfrm>
          <a:off x="7010400" y="76200"/>
          <a:ext cx="1038225" cy="10382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5"/>
  <sheetViews>
    <sheetView showGridLines="0" zoomScaleNormal="100" workbookViewId="0"/>
  </sheetViews>
  <sheetFormatPr defaultColWidth="9.28515625" defaultRowHeight="12.75" x14ac:dyDescent="0.2"/>
  <cols>
    <col min="3" max="3" width="105.7109375" customWidth="1"/>
  </cols>
  <sheetData>
    <row r="1" spans="1:3" ht="15.75" x14ac:dyDescent="0.25">
      <c r="A1" s="101" t="s">
        <v>0</v>
      </c>
      <c r="B1" s="102"/>
      <c r="C1" s="103"/>
    </row>
    <row r="2" spans="1:3" ht="15.75" x14ac:dyDescent="0.25">
      <c r="A2" s="21" t="s">
        <v>1</v>
      </c>
      <c r="B2" s="1"/>
      <c r="C2" s="28"/>
    </row>
    <row r="3" spans="1:3" x14ac:dyDescent="0.2">
      <c r="A3" s="22"/>
      <c r="B3" s="2"/>
      <c r="C3" s="29"/>
    </row>
    <row r="4" spans="1:3" x14ac:dyDescent="0.2">
      <c r="A4" s="22" t="s">
        <v>2</v>
      </c>
      <c r="B4" s="2"/>
      <c r="C4" s="29"/>
    </row>
    <row r="5" spans="1:3" x14ac:dyDescent="0.2">
      <c r="A5" s="22" t="s">
        <v>3</v>
      </c>
      <c r="B5" s="2"/>
      <c r="C5" s="29"/>
    </row>
    <row r="6" spans="1:3" x14ac:dyDescent="0.2">
      <c r="A6" s="22" t="s">
        <v>4</v>
      </c>
      <c r="B6" s="2"/>
      <c r="C6" s="248"/>
    </row>
    <row r="7" spans="1:3" x14ac:dyDescent="0.2">
      <c r="A7" s="3"/>
      <c r="B7" s="4"/>
      <c r="C7" s="30"/>
    </row>
    <row r="8" spans="1:3" ht="18" customHeight="1" x14ac:dyDescent="0.2">
      <c r="A8" s="104" t="s">
        <v>5</v>
      </c>
      <c r="B8" s="249"/>
      <c r="C8" s="105"/>
    </row>
    <row r="9" spans="1:3" ht="12.75" customHeight="1" x14ac:dyDescent="0.2">
      <c r="A9" s="5" t="s">
        <v>6</v>
      </c>
      <c r="B9" s="6"/>
      <c r="C9" s="31"/>
    </row>
    <row r="10" spans="1:3" x14ac:dyDescent="0.2">
      <c r="A10" s="5" t="s">
        <v>7</v>
      </c>
      <c r="B10" s="6"/>
      <c r="C10" s="31"/>
    </row>
    <row r="11" spans="1:3" x14ac:dyDescent="0.2">
      <c r="A11" s="5" t="s">
        <v>8</v>
      </c>
      <c r="B11" s="6"/>
      <c r="C11" s="31"/>
    </row>
    <row r="12" spans="1:3" x14ac:dyDescent="0.2">
      <c r="A12" s="5" t="s">
        <v>9</v>
      </c>
      <c r="B12" s="6"/>
      <c r="C12" s="31"/>
    </row>
    <row r="13" spans="1:3" x14ac:dyDescent="0.2">
      <c r="A13" s="5" t="s">
        <v>10</v>
      </c>
      <c r="B13" s="6"/>
      <c r="C13" s="31"/>
    </row>
    <row r="14" spans="1:3" x14ac:dyDescent="0.2">
      <c r="A14" s="7"/>
      <c r="B14" s="8"/>
      <c r="C14" s="32"/>
    </row>
    <row r="15" spans="1:3" x14ac:dyDescent="0.2">
      <c r="C15" s="33"/>
    </row>
    <row r="16" spans="1:3" x14ac:dyDescent="0.2">
      <c r="A16" s="34" t="s">
        <v>11</v>
      </c>
      <c r="B16" s="34"/>
      <c r="C16" s="34"/>
    </row>
    <row r="17" spans="1:3" x14ac:dyDescent="0.2">
      <c r="A17" s="35" t="s">
        <v>12</v>
      </c>
      <c r="B17" s="35"/>
      <c r="C17" s="53"/>
    </row>
    <row r="18" spans="1:3" x14ac:dyDescent="0.2">
      <c r="A18" s="35" t="s">
        <v>13</v>
      </c>
      <c r="B18" s="35"/>
      <c r="C18" s="53"/>
    </row>
    <row r="19" spans="1:3" x14ac:dyDescent="0.2">
      <c r="A19" s="35" t="s">
        <v>14</v>
      </c>
      <c r="B19" s="35"/>
      <c r="C19" s="53"/>
    </row>
    <row r="20" spans="1:3" x14ac:dyDescent="0.2">
      <c r="A20" s="35" t="s">
        <v>15</v>
      </c>
      <c r="B20" s="35"/>
      <c r="C20" s="53"/>
    </row>
    <row r="21" spans="1:3" x14ac:dyDescent="0.2">
      <c r="A21" s="35" t="s">
        <v>16</v>
      </c>
      <c r="B21" s="35"/>
      <c r="C21" s="53"/>
    </row>
    <row r="22" spans="1:3" x14ac:dyDescent="0.2">
      <c r="A22" s="35" t="s">
        <v>17</v>
      </c>
      <c r="B22" s="35"/>
      <c r="C22" s="53"/>
    </row>
    <row r="23" spans="1:3" x14ac:dyDescent="0.2">
      <c r="A23" s="35" t="s">
        <v>18</v>
      </c>
      <c r="B23" s="35"/>
      <c r="C23" s="54"/>
    </row>
    <row r="24" spans="1:3" x14ac:dyDescent="0.2">
      <c r="C24" s="100"/>
    </row>
    <row r="25" spans="1:3" x14ac:dyDescent="0.2">
      <c r="A25" s="106" t="s">
        <v>19</v>
      </c>
      <c r="B25" s="107"/>
      <c r="C25" s="108"/>
    </row>
    <row r="26" spans="1:3" x14ac:dyDescent="0.2">
      <c r="A26" s="109"/>
      <c r="B26" s="110"/>
      <c r="C26" s="111"/>
    </row>
    <row r="27" spans="1:3" x14ac:dyDescent="0.2">
      <c r="A27" s="112" t="s">
        <v>20</v>
      </c>
      <c r="B27" s="113"/>
      <c r="C27" s="114"/>
    </row>
    <row r="28" spans="1:3" x14ac:dyDescent="0.2">
      <c r="A28" s="112" t="s">
        <v>21</v>
      </c>
      <c r="B28" s="113"/>
      <c r="C28" s="114"/>
    </row>
    <row r="29" spans="1:3" ht="12.75" customHeight="1" x14ac:dyDescent="0.2">
      <c r="A29" s="112" t="s">
        <v>22</v>
      </c>
      <c r="B29" s="113"/>
      <c r="C29" s="114"/>
    </row>
    <row r="30" spans="1:3" ht="12.75" customHeight="1" x14ac:dyDescent="0.2">
      <c r="A30" s="112" t="s">
        <v>23</v>
      </c>
      <c r="B30" s="115"/>
      <c r="C30" s="116"/>
    </row>
    <row r="31" spans="1:3" x14ac:dyDescent="0.2">
      <c r="A31" s="112" t="s">
        <v>24</v>
      </c>
      <c r="B31" s="113"/>
      <c r="C31" s="114"/>
    </row>
    <row r="32" spans="1:3" x14ac:dyDescent="0.2">
      <c r="A32" s="109"/>
      <c r="B32" s="110"/>
      <c r="C32" s="111"/>
    </row>
    <row r="33" spans="1:3" x14ac:dyDescent="0.2">
      <c r="A33" s="112" t="s">
        <v>20</v>
      </c>
      <c r="B33" s="113"/>
      <c r="C33" s="114"/>
    </row>
    <row r="34" spans="1:3" x14ac:dyDescent="0.2">
      <c r="A34" s="112" t="s">
        <v>21</v>
      </c>
      <c r="B34" s="113"/>
      <c r="C34" s="114"/>
    </row>
    <row r="35" spans="1:3" x14ac:dyDescent="0.2">
      <c r="A35" s="112" t="s">
        <v>22</v>
      </c>
      <c r="B35" s="113"/>
      <c r="C35" s="114"/>
    </row>
    <row r="36" spans="1:3" x14ac:dyDescent="0.2">
      <c r="A36" s="112" t="s">
        <v>23</v>
      </c>
      <c r="B36" s="115"/>
      <c r="C36" s="116"/>
    </row>
    <row r="37" spans="1:3" x14ac:dyDescent="0.2">
      <c r="A37" s="112" t="s">
        <v>24</v>
      </c>
      <c r="B37" s="113"/>
      <c r="C37" s="114"/>
    </row>
    <row r="39" spans="1:3" x14ac:dyDescent="0.2">
      <c r="A39" s="27" t="s">
        <v>25</v>
      </c>
    </row>
    <row r="40" spans="1:3" x14ac:dyDescent="0.2">
      <c r="A40" s="27" t="s">
        <v>26</v>
      </c>
    </row>
    <row r="41" spans="1:3" x14ac:dyDescent="0.2">
      <c r="A41" s="27" t="s">
        <v>27</v>
      </c>
    </row>
    <row r="43" spans="1:3" ht="12.75" hidden="1" customHeight="1" x14ac:dyDescent="0.2"/>
    <row r="44" spans="1:3" ht="12.75" hidden="1" customHeight="1" x14ac:dyDescent="0.2"/>
    <row r="45" spans="1:3" ht="12.75" hidden="1" customHeight="1" x14ac:dyDescent="0.2"/>
  </sheetData>
  <sheetProtection sort="0" autoFilter="0"/>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256DA-1B42-4C85-9137-5C738B2C8CE7}">
  <sheetPr codeName="Sheet12"/>
  <dimension ref="A1:D567"/>
  <sheetViews>
    <sheetView showGridLines="0" zoomScaleNormal="100" workbookViewId="0">
      <pane ySplit="1" topLeftCell="A2" activePane="bottomLeft" state="frozen"/>
      <selection pane="bottomLeft"/>
    </sheetView>
  </sheetViews>
  <sheetFormatPr defaultColWidth="0" defaultRowHeight="12.75" zeroHeight="1" x14ac:dyDescent="0.2"/>
  <cols>
    <col min="1" max="1" width="10.42578125" style="244" customWidth="1"/>
    <col min="2" max="2" width="69.42578125" style="244" customWidth="1"/>
    <col min="3" max="3" width="9.28515625" style="244" customWidth="1"/>
    <col min="4" max="4" width="16" style="244" customWidth="1"/>
    <col min="5" max="16384" width="8.7109375" style="244" hidden="1"/>
  </cols>
  <sheetData>
    <row r="1" spans="1:4" ht="30" x14ac:dyDescent="0.25">
      <c r="A1" s="242" t="s">
        <v>132</v>
      </c>
      <c r="B1" s="242" t="s">
        <v>1057</v>
      </c>
      <c r="C1" s="242" t="s">
        <v>54</v>
      </c>
      <c r="D1" s="243">
        <v>46048</v>
      </c>
    </row>
    <row r="2" spans="1:4" ht="15.75" x14ac:dyDescent="0.25">
      <c r="A2" s="245" t="s">
        <v>1058</v>
      </c>
      <c r="B2" s="246" t="s">
        <v>1059</v>
      </c>
      <c r="C2" s="246">
        <v>6</v>
      </c>
    </row>
    <row r="3" spans="1:4" ht="15.75" x14ac:dyDescent="0.25">
      <c r="A3" s="245" t="s">
        <v>1060</v>
      </c>
      <c r="B3" s="246" t="s">
        <v>1061</v>
      </c>
      <c r="C3" s="246">
        <v>5</v>
      </c>
    </row>
    <row r="4" spans="1:4" ht="15.75" x14ac:dyDescent="0.25">
      <c r="A4" s="245" t="s">
        <v>1062</v>
      </c>
      <c r="B4" s="246" t="s">
        <v>1063</v>
      </c>
      <c r="C4" s="246">
        <v>2</v>
      </c>
    </row>
    <row r="5" spans="1:4" ht="15.75" x14ac:dyDescent="0.25">
      <c r="A5" s="245" t="s">
        <v>1064</v>
      </c>
      <c r="B5" s="246" t="s">
        <v>1065</v>
      </c>
      <c r="C5" s="246">
        <v>5</v>
      </c>
    </row>
    <row r="6" spans="1:4" ht="15.75" x14ac:dyDescent="0.25">
      <c r="A6" s="245" t="s">
        <v>1066</v>
      </c>
      <c r="B6" s="246" t="s">
        <v>1067</v>
      </c>
      <c r="C6" s="246">
        <v>4</v>
      </c>
    </row>
    <row r="7" spans="1:4" ht="15.75" x14ac:dyDescent="0.25">
      <c r="A7" s="245" t="s">
        <v>1068</v>
      </c>
      <c r="B7" s="246" t="s">
        <v>1069</v>
      </c>
      <c r="C7" s="246">
        <v>4</v>
      </c>
    </row>
    <row r="8" spans="1:4" ht="15.75" x14ac:dyDescent="0.25">
      <c r="A8" s="245" t="s">
        <v>1070</v>
      </c>
      <c r="B8" s="246" t="s">
        <v>1071</v>
      </c>
      <c r="C8" s="246">
        <v>1</v>
      </c>
    </row>
    <row r="9" spans="1:4" ht="15.75" x14ac:dyDescent="0.25">
      <c r="A9" s="245" t="s">
        <v>1072</v>
      </c>
      <c r="B9" s="246" t="s">
        <v>1073</v>
      </c>
      <c r="C9" s="246">
        <v>5</v>
      </c>
    </row>
    <row r="10" spans="1:4" ht="15.75" x14ac:dyDescent="0.25">
      <c r="A10" s="245" t="s">
        <v>1074</v>
      </c>
      <c r="B10" s="246" t="s">
        <v>1075</v>
      </c>
      <c r="C10" s="246">
        <v>8</v>
      </c>
    </row>
    <row r="11" spans="1:4" ht="15.75" x14ac:dyDescent="0.25">
      <c r="A11" s="245" t="s">
        <v>1076</v>
      </c>
      <c r="B11" s="246" t="s">
        <v>1077</v>
      </c>
      <c r="C11" s="246">
        <v>1</v>
      </c>
    </row>
    <row r="12" spans="1:4" ht="15.75" x14ac:dyDescent="0.25">
      <c r="A12" s="245" t="s">
        <v>1078</v>
      </c>
      <c r="B12" s="246" t="s">
        <v>1079</v>
      </c>
      <c r="C12" s="246">
        <v>8</v>
      </c>
    </row>
    <row r="13" spans="1:4" ht="15.75" x14ac:dyDescent="0.25">
      <c r="A13" s="245" t="s">
        <v>1080</v>
      </c>
      <c r="B13" s="246" t="s">
        <v>1081</v>
      </c>
      <c r="C13" s="246">
        <v>6</v>
      </c>
    </row>
    <row r="14" spans="1:4" ht="15.75" x14ac:dyDescent="0.25">
      <c r="A14" s="245" t="s">
        <v>1082</v>
      </c>
      <c r="B14" s="246" t="s">
        <v>1083</v>
      </c>
      <c r="C14" s="246">
        <v>4</v>
      </c>
    </row>
    <row r="15" spans="1:4" ht="15.75" x14ac:dyDescent="0.25">
      <c r="A15" s="245" t="s">
        <v>1084</v>
      </c>
      <c r="B15" s="246" t="s">
        <v>1085</v>
      </c>
      <c r="C15" s="246">
        <v>7</v>
      </c>
    </row>
    <row r="16" spans="1:4" ht="15.75" x14ac:dyDescent="0.25">
      <c r="A16" s="245" t="s">
        <v>1086</v>
      </c>
      <c r="B16" s="246" t="s">
        <v>1087</v>
      </c>
      <c r="C16" s="246">
        <v>7</v>
      </c>
    </row>
    <row r="17" spans="1:3" ht="15.75" x14ac:dyDescent="0.25">
      <c r="A17" s="245" t="s">
        <v>1088</v>
      </c>
      <c r="B17" s="246" t="s">
        <v>1089</v>
      </c>
      <c r="C17" s="246">
        <v>7</v>
      </c>
    </row>
    <row r="18" spans="1:3" ht="15.75" x14ac:dyDescent="0.25">
      <c r="A18" s="245" t="s">
        <v>450</v>
      </c>
      <c r="B18" s="246" t="s">
        <v>1090</v>
      </c>
      <c r="C18" s="246">
        <v>5</v>
      </c>
    </row>
    <row r="19" spans="1:3" ht="15.75" x14ac:dyDescent="0.25">
      <c r="A19" s="245" t="s">
        <v>1091</v>
      </c>
      <c r="B19" s="246" t="s">
        <v>1092</v>
      </c>
      <c r="C19" s="246">
        <v>5</v>
      </c>
    </row>
    <row r="20" spans="1:3" ht="15.75" x14ac:dyDescent="0.25">
      <c r="A20" s="245" t="s">
        <v>1093</v>
      </c>
      <c r="B20" s="246" t="s">
        <v>1094</v>
      </c>
      <c r="C20" s="246">
        <v>5</v>
      </c>
    </row>
    <row r="21" spans="1:3" ht="15.75" x14ac:dyDescent="0.25">
      <c r="A21" s="245" t="s">
        <v>1095</v>
      </c>
      <c r="B21" s="246" t="s">
        <v>1096</v>
      </c>
      <c r="C21" s="246">
        <v>6</v>
      </c>
    </row>
    <row r="22" spans="1:3" ht="15.75" x14ac:dyDescent="0.25">
      <c r="A22" s="245" t="s">
        <v>1097</v>
      </c>
      <c r="B22" s="246" t="s">
        <v>1098</v>
      </c>
      <c r="C22" s="246">
        <v>6</v>
      </c>
    </row>
    <row r="23" spans="1:3" ht="15.75" x14ac:dyDescent="0.25">
      <c r="A23" s="245" t="s">
        <v>1099</v>
      </c>
      <c r="B23" s="246" t="s">
        <v>1100</v>
      </c>
      <c r="C23" s="246">
        <v>4</v>
      </c>
    </row>
    <row r="24" spans="1:3" ht="15.75" x14ac:dyDescent="0.25">
      <c r="A24" s="245" t="s">
        <v>1101</v>
      </c>
      <c r="B24" s="246" t="s">
        <v>1102</v>
      </c>
      <c r="C24" s="246">
        <v>7</v>
      </c>
    </row>
    <row r="25" spans="1:3" ht="15.75" x14ac:dyDescent="0.25">
      <c r="A25" s="245" t="s">
        <v>1103</v>
      </c>
      <c r="B25" s="246" t="s">
        <v>1104</v>
      </c>
      <c r="C25" s="246">
        <v>1</v>
      </c>
    </row>
    <row r="26" spans="1:3" ht="15.75" x14ac:dyDescent="0.25">
      <c r="A26" s="245" t="s">
        <v>1105</v>
      </c>
      <c r="B26" s="246" t="s">
        <v>1106</v>
      </c>
      <c r="C26" s="246">
        <v>5</v>
      </c>
    </row>
    <row r="27" spans="1:3" ht="15.75" x14ac:dyDescent="0.25">
      <c r="A27" s="245" t="s">
        <v>1107</v>
      </c>
      <c r="B27" s="246" t="s">
        <v>1108</v>
      </c>
      <c r="C27" s="246">
        <v>5</v>
      </c>
    </row>
    <row r="28" spans="1:3" ht="15.75" x14ac:dyDescent="0.25">
      <c r="A28" s="245" t="s">
        <v>1109</v>
      </c>
      <c r="B28" s="246" t="s">
        <v>1110</v>
      </c>
      <c r="C28" s="246">
        <v>8</v>
      </c>
    </row>
    <row r="29" spans="1:3" ht="15.75" x14ac:dyDescent="0.25">
      <c r="A29" s="245" t="s">
        <v>1111</v>
      </c>
      <c r="B29" s="246" t="s">
        <v>1112</v>
      </c>
      <c r="C29" s="246">
        <v>1</v>
      </c>
    </row>
    <row r="30" spans="1:3" ht="15.75" x14ac:dyDescent="0.25">
      <c r="A30" s="245" t="s">
        <v>1113</v>
      </c>
      <c r="B30" s="246" t="s">
        <v>1114</v>
      </c>
      <c r="C30" s="246">
        <v>5</v>
      </c>
    </row>
    <row r="31" spans="1:3" ht="15.75" x14ac:dyDescent="0.25">
      <c r="A31" s="245" t="s">
        <v>1115</v>
      </c>
      <c r="B31" s="246" t="s">
        <v>1116</v>
      </c>
      <c r="C31" s="246">
        <v>8</v>
      </c>
    </row>
    <row r="32" spans="1:3" ht="15.75" x14ac:dyDescent="0.25">
      <c r="A32" s="245" t="s">
        <v>1117</v>
      </c>
      <c r="B32" s="246" t="s">
        <v>1118</v>
      </c>
      <c r="C32" s="246">
        <v>5</v>
      </c>
    </row>
    <row r="33" spans="1:3" ht="15.75" x14ac:dyDescent="0.25">
      <c r="A33" s="245" t="s">
        <v>1119</v>
      </c>
      <c r="B33" s="246" t="s">
        <v>1120</v>
      </c>
      <c r="C33" s="246">
        <v>5</v>
      </c>
    </row>
    <row r="34" spans="1:3" ht="15.75" x14ac:dyDescent="0.25">
      <c r="A34" s="245" t="s">
        <v>1121</v>
      </c>
      <c r="B34" s="246" t="s">
        <v>1122</v>
      </c>
      <c r="C34" s="246">
        <v>2</v>
      </c>
    </row>
    <row r="35" spans="1:3" ht="15.75" x14ac:dyDescent="0.25">
      <c r="A35" s="245" t="s">
        <v>1123</v>
      </c>
      <c r="B35" s="246" t="s">
        <v>1124</v>
      </c>
      <c r="C35" s="246">
        <v>4</v>
      </c>
    </row>
    <row r="36" spans="1:3" ht="15.75" x14ac:dyDescent="0.25">
      <c r="A36" s="245" t="s">
        <v>1125</v>
      </c>
      <c r="B36" s="246" t="s">
        <v>1126</v>
      </c>
      <c r="C36" s="246">
        <v>2</v>
      </c>
    </row>
    <row r="37" spans="1:3" ht="15.75" x14ac:dyDescent="0.25">
      <c r="A37" s="245" t="s">
        <v>1127</v>
      </c>
      <c r="B37" s="246" t="s">
        <v>1128</v>
      </c>
      <c r="C37" s="246">
        <v>5</v>
      </c>
    </row>
    <row r="38" spans="1:3" ht="15.75" x14ac:dyDescent="0.25">
      <c r="A38" s="245" t="s">
        <v>1129</v>
      </c>
      <c r="B38" s="246" t="s">
        <v>1130</v>
      </c>
      <c r="C38" s="246">
        <v>5</v>
      </c>
    </row>
    <row r="39" spans="1:3" ht="15.75" x14ac:dyDescent="0.25">
      <c r="A39" s="245" t="s">
        <v>1131</v>
      </c>
      <c r="B39" s="246" t="s">
        <v>1132</v>
      </c>
      <c r="C39" s="246">
        <v>6</v>
      </c>
    </row>
    <row r="40" spans="1:3" ht="15.75" x14ac:dyDescent="0.25">
      <c r="A40" s="245" t="s">
        <v>1133</v>
      </c>
      <c r="B40" s="246" t="s">
        <v>1134</v>
      </c>
      <c r="C40" s="246">
        <v>5</v>
      </c>
    </row>
    <row r="41" spans="1:3" ht="15.75" x14ac:dyDescent="0.25">
      <c r="A41" s="245" t="s">
        <v>1135</v>
      </c>
      <c r="B41" s="246" t="s">
        <v>1136</v>
      </c>
      <c r="C41" s="246">
        <v>4</v>
      </c>
    </row>
    <row r="42" spans="1:3" ht="15.75" x14ac:dyDescent="0.25">
      <c r="A42" s="245" t="s">
        <v>1137</v>
      </c>
      <c r="B42" s="246" t="s">
        <v>1138</v>
      </c>
      <c r="C42" s="246">
        <v>5</v>
      </c>
    </row>
    <row r="43" spans="1:3" ht="15.75" x14ac:dyDescent="0.25">
      <c r="A43" s="245" t="s">
        <v>1139</v>
      </c>
      <c r="B43" s="246" t="s">
        <v>1140</v>
      </c>
      <c r="C43" s="246">
        <v>6</v>
      </c>
    </row>
    <row r="44" spans="1:3" ht="15.75" x14ac:dyDescent="0.25">
      <c r="A44" s="245" t="s">
        <v>1141</v>
      </c>
      <c r="B44" s="246" t="s">
        <v>1142</v>
      </c>
      <c r="C44" s="246">
        <v>7</v>
      </c>
    </row>
    <row r="45" spans="1:3" ht="15.75" x14ac:dyDescent="0.25">
      <c r="A45" s="245" t="s">
        <v>1143</v>
      </c>
      <c r="B45" s="246" t="s">
        <v>1144</v>
      </c>
      <c r="C45" s="246">
        <v>3</v>
      </c>
    </row>
    <row r="46" spans="1:3" ht="15.75" x14ac:dyDescent="0.25">
      <c r="A46" s="245" t="s">
        <v>1145</v>
      </c>
      <c r="B46" s="246" t="s">
        <v>1146</v>
      </c>
      <c r="C46" s="246">
        <v>6</v>
      </c>
    </row>
    <row r="47" spans="1:3" ht="15.75" x14ac:dyDescent="0.25">
      <c r="A47" s="245" t="s">
        <v>1147</v>
      </c>
      <c r="B47" s="246" t="s">
        <v>1148</v>
      </c>
      <c r="C47" s="246">
        <v>2</v>
      </c>
    </row>
    <row r="48" spans="1:3" ht="15.75" x14ac:dyDescent="0.25">
      <c r="A48" s="245" t="s">
        <v>1149</v>
      </c>
      <c r="B48" s="246" t="s">
        <v>1150</v>
      </c>
      <c r="C48" s="246">
        <v>4</v>
      </c>
    </row>
    <row r="49" spans="1:3" ht="15.75" x14ac:dyDescent="0.25">
      <c r="A49" s="245" t="s">
        <v>1151</v>
      </c>
      <c r="B49" s="246" t="s">
        <v>1152</v>
      </c>
      <c r="C49" s="246">
        <v>5</v>
      </c>
    </row>
    <row r="50" spans="1:3" ht="15.75" x14ac:dyDescent="0.25">
      <c r="A50" s="245" t="s">
        <v>821</v>
      </c>
      <c r="B50" s="246" t="s">
        <v>1153</v>
      </c>
      <c r="C50" s="246">
        <v>2</v>
      </c>
    </row>
    <row r="51" spans="1:3" ht="15.75" x14ac:dyDescent="0.25">
      <c r="A51" s="245" t="s">
        <v>830</v>
      </c>
      <c r="B51" s="246" t="s">
        <v>1154</v>
      </c>
      <c r="C51" s="246">
        <v>2</v>
      </c>
    </row>
    <row r="52" spans="1:3" ht="15.75" x14ac:dyDescent="0.25">
      <c r="A52" s="245" t="s">
        <v>1155</v>
      </c>
      <c r="B52" s="246" t="s">
        <v>1156</v>
      </c>
      <c r="C52" s="246">
        <v>5</v>
      </c>
    </row>
    <row r="53" spans="1:3" ht="15.75" x14ac:dyDescent="0.25">
      <c r="A53" s="245" t="s">
        <v>1157</v>
      </c>
      <c r="B53" s="246" t="s">
        <v>1158</v>
      </c>
      <c r="C53" s="246">
        <v>5</v>
      </c>
    </row>
    <row r="54" spans="1:3" ht="31.5" x14ac:dyDescent="0.25">
      <c r="A54" s="245" t="s">
        <v>1159</v>
      </c>
      <c r="B54" s="246" t="s">
        <v>1160</v>
      </c>
      <c r="C54" s="246">
        <v>5</v>
      </c>
    </row>
    <row r="55" spans="1:3" ht="15.75" x14ac:dyDescent="0.25">
      <c r="A55" s="245" t="s">
        <v>1161</v>
      </c>
      <c r="B55" s="246" t="s">
        <v>1162</v>
      </c>
      <c r="C55" s="246">
        <v>5</v>
      </c>
    </row>
    <row r="56" spans="1:3" ht="15.75" x14ac:dyDescent="0.25">
      <c r="A56" s="245" t="s">
        <v>1163</v>
      </c>
      <c r="B56" s="246" t="s">
        <v>1164</v>
      </c>
      <c r="C56" s="246">
        <v>3</v>
      </c>
    </row>
    <row r="57" spans="1:3" ht="15.75" x14ac:dyDescent="0.25">
      <c r="A57" s="245" t="s">
        <v>1165</v>
      </c>
      <c r="B57" s="246" t="s">
        <v>1166</v>
      </c>
      <c r="C57" s="246">
        <v>6</v>
      </c>
    </row>
    <row r="58" spans="1:3" ht="15.75" x14ac:dyDescent="0.25">
      <c r="A58" s="245" t="s">
        <v>1167</v>
      </c>
      <c r="B58" s="246" t="s">
        <v>1168</v>
      </c>
      <c r="C58" s="246">
        <v>4</v>
      </c>
    </row>
    <row r="59" spans="1:3" ht="15.75" x14ac:dyDescent="0.25">
      <c r="A59" s="245" t="s">
        <v>1169</v>
      </c>
      <c r="B59" s="246" t="s">
        <v>1170</v>
      </c>
      <c r="C59" s="246">
        <v>3</v>
      </c>
    </row>
    <row r="60" spans="1:3" ht="15.75" x14ac:dyDescent="0.25">
      <c r="A60" s="245" t="s">
        <v>1171</v>
      </c>
      <c r="B60" s="246" t="s">
        <v>1172</v>
      </c>
      <c r="C60" s="246">
        <v>4</v>
      </c>
    </row>
    <row r="61" spans="1:3" ht="31.5" x14ac:dyDescent="0.25">
      <c r="A61" s="245" t="s">
        <v>1173</v>
      </c>
      <c r="B61" s="246" t="s">
        <v>1174</v>
      </c>
      <c r="C61" s="246">
        <v>3</v>
      </c>
    </row>
    <row r="62" spans="1:3" ht="15.75" x14ac:dyDescent="0.25">
      <c r="A62" s="245" t="s">
        <v>1175</v>
      </c>
      <c r="B62" s="246" t="s">
        <v>1176</v>
      </c>
      <c r="C62" s="246">
        <v>3</v>
      </c>
    </row>
    <row r="63" spans="1:3" ht="31.5" x14ac:dyDescent="0.25">
      <c r="A63" s="245" t="s">
        <v>1177</v>
      </c>
      <c r="B63" s="246" t="s">
        <v>1178</v>
      </c>
      <c r="C63" s="246">
        <v>6</v>
      </c>
    </row>
    <row r="64" spans="1:3" ht="15.75" x14ac:dyDescent="0.25">
      <c r="A64" s="245" t="s">
        <v>1179</v>
      </c>
      <c r="B64" s="246" t="s">
        <v>1180</v>
      </c>
      <c r="C64" s="246">
        <v>6</v>
      </c>
    </row>
    <row r="65" spans="1:3" ht="31.5" x14ac:dyDescent="0.25">
      <c r="A65" s="245" t="s">
        <v>1181</v>
      </c>
      <c r="B65" s="246" t="s">
        <v>1182</v>
      </c>
      <c r="C65" s="246">
        <v>5</v>
      </c>
    </row>
    <row r="66" spans="1:3" ht="15.75" x14ac:dyDescent="0.25">
      <c r="A66" s="245" t="s">
        <v>1183</v>
      </c>
      <c r="B66" s="246" t="s">
        <v>1184</v>
      </c>
      <c r="C66" s="246">
        <v>4</v>
      </c>
    </row>
    <row r="67" spans="1:3" ht="15.75" x14ac:dyDescent="0.25">
      <c r="A67" s="245" t="s">
        <v>1185</v>
      </c>
      <c r="B67" s="246" t="s">
        <v>1186</v>
      </c>
      <c r="C67" s="246">
        <v>4</v>
      </c>
    </row>
    <row r="68" spans="1:3" ht="15.75" x14ac:dyDescent="0.25">
      <c r="A68" s="245" t="s">
        <v>1187</v>
      </c>
      <c r="B68" s="246" t="s">
        <v>1188</v>
      </c>
      <c r="C68" s="246">
        <v>5</v>
      </c>
    </row>
    <row r="69" spans="1:3" ht="15.75" x14ac:dyDescent="0.25">
      <c r="A69" s="245" t="s">
        <v>1189</v>
      </c>
      <c r="B69" s="246" t="s">
        <v>1190</v>
      </c>
      <c r="C69" s="246">
        <v>2</v>
      </c>
    </row>
    <row r="70" spans="1:3" ht="15.75" x14ac:dyDescent="0.25">
      <c r="A70" s="245" t="s">
        <v>1191</v>
      </c>
      <c r="B70" s="246" t="s">
        <v>1192</v>
      </c>
      <c r="C70" s="246">
        <v>5</v>
      </c>
    </row>
    <row r="71" spans="1:3" ht="15.75" x14ac:dyDescent="0.25">
      <c r="A71" s="245" t="s">
        <v>1193</v>
      </c>
      <c r="B71" s="246" t="s">
        <v>1194</v>
      </c>
      <c r="C71" s="246">
        <v>5</v>
      </c>
    </row>
    <row r="72" spans="1:3" ht="15.75" x14ac:dyDescent="0.25">
      <c r="A72" s="245" t="s">
        <v>1195</v>
      </c>
      <c r="B72" s="246" t="s">
        <v>1196</v>
      </c>
      <c r="C72" s="246">
        <v>3</v>
      </c>
    </row>
    <row r="73" spans="1:3" ht="15.75" x14ac:dyDescent="0.25">
      <c r="A73" s="245" t="s">
        <v>1197</v>
      </c>
      <c r="B73" s="246" t="s">
        <v>1063</v>
      </c>
      <c r="C73" s="246">
        <v>2</v>
      </c>
    </row>
    <row r="74" spans="1:3" ht="15.75" x14ac:dyDescent="0.25">
      <c r="A74" s="245" t="s">
        <v>1198</v>
      </c>
      <c r="B74" s="246" t="s">
        <v>1199</v>
      </c>
      <c r="C74" s="246">
        <v>3</v>
      </c>
    </row>
    <row r="75" spans="1:3" ht="15.75" x14ac:dyDescent="0.25">
      <c r="A75" s="245" t="s">
        <v>740</v>
      </c>
      <c r="B75" s="246" t="s">
        <v>1200</v>
      </c>
      <c r="C75" s="246">
        <v>3</v>
      </c>
    </row>
    <row r="76" spans="1:3" ht="15.75" x14ac:dyDescent="0.25">
      <c r="A76" s="245" t="s">
        <v>442</v>
      </c>
      <c r="B76" s="246" t="s">
        <v>1201</v>
      </c>
      <c r="C76" s="246">
        <v>3</v>
      </c>
    </row>
    <row r="77" spans="1:3" ht="15.75" x14ac:dyDescent="0.25">
      <c r="A77" s="245" t="s">
        <v>1202</v>
      </c>
      <c r="B77" s="246" t="s">
        <v>1203</v>
      </c>
      <c r="C77" s="246">
        <v>7</v>
      </c>
    </row>
    <row r="78" spans="1:3" ht="15.75" x14ac:dyDescent="0.25">
      <c r="A78" s="245" t="s">
        <v>1204</v>
      </c>
      <c r="B78" s="246" t="s">
        <v>1205</v>
      </c>
      <c r="C78" s="246">
        <v>4</v>
      </c>
    </row>
    <row r="79" spans="1:3" ht="15.75" x14ac:dyDescent="0.25">
      <c r="A79" s="245" t="s">
        <v>1206</v>
      </c>
      <c r="B79" s="246" t="s">
        <v>1063</v>
      </c>
      <c r="C79" s="246">
        <v>2</v>
      </c>
    </row>
    <row r="80" spans="1:3" ht="15.75" x14ac:dyDescent="0.25">
      <c r="A80" s="245" t="s">
        <v>1207</v>
      </c>
      <c r="B80" s="246" t="s">
        <v>1208</v>
      </c>
      <c r="C80" s="246">
        <v>3</v>
      </c>
    </row>
    <row r="81" spans="1:3" ht="15.75" x14ac:dyDescent="0.25">
      <c r="A81" s="245" t="s">
        <v>1209</v>
      </c>
      <c r="B81" s="246" t="s">
        <v>1210</v>
      </c>
      <c r="C81" s="246">
        <v>6</v>
      </c>
    </row>
    <row r="82" spans="1:3" ht="15.75" x14ac:dyDescent="0.25">
      <c r="A82" s="245" t="s">
        <v>1211</v>
      </c>
      <c r="B82" s="246" t="s">
        <v>1212</v>
      </c>
      <c r="C82" s="246">
        <v>3</v>
      </c>
    </row>
    <row r="83" spans="1:3" ht="15.75" x14ac:dyDescent="0.25">
      <c r="A83" s="245" t="s">
        <v>1213</v>
      </c>
      <c r="B83" s="246" t="s">
        <v>1214</v>
      </c>
      <c r="C83" s="246">
        <v>6</v>
      </c>
    </row>
    <row r="84" spans="1:3" ht="15.75" x14ac:dyDescent="0.25">
      <c r="A84" s="245" t="s">
        <v>1215</v>
      </c>
      <c r="B84" s="246" t="s">
        <v>1216</v>
      </c>
      <c r="C84" s="246">
        <v>5</v>
      </c>
    </row>
    <row r="85" spans="1:3" ht="15.75" x14ac:dyDescent="0.25">
      <c r="A85" s="245" t="s">
        <v>1217</v>
      </c>
      <c r="B85" s="246" t="s">
        <v>1218</v>
      </c>
      <c r="C85" s="246">
        <v>5</v>
      </c>
    </row>
    <row r="86" spans="1:3" ht="15.75" x14ac:dyDescent="0.25">
      <c r="A86" s="245" t="s">
        <v>1219</v>
      </c>
      <c r="B86" s="246" t="s">
        <v>1220</v>
      </c>
      <c r="C86" s="246">
        <v>5</v>
      </c>
    </row>
    <row r="87" spans="1:3" ht="15.75" x14ac:dyDescent="0.25">
      <c r="A87" s="245" t="s">
        <v>1221</v>
      </c>
      <c r="B87" s="246" t="s">
        <v>1222</v>
      </c>
      <c r="C87" s="246">
        <v>3</v>
      </c>
    </row>
    <row r="88" spans="1:3" ht="15.75" x14ac:dyDescent="0.25">
      <c r="A88" s="245" t="s">
        <v>1223</v>
      </c>
      <c r="B88" s="246" t="s">
        <v>1224</v>
      </c>
      <c r="C88" s="246">
        <v>5</v>
      </c>
    </row>
    <row r="89" spans="1:3" ht="15.75" x14ac:dyDescent="0.25">
      <c r="A89" s="245" t="s">
        <v>1225</v>
      </c>
      <c r="B89" s="246" t="s">
        <v>1226</v>
      </c>
      <c r="C89" s="246">
        <v>6</v>
      </c>
    </row>
    <row r="90" spans="1:3" ht="15.75" x14ac:dyDescent="0.25">
      <c r="A90" s="245" t="s">
        <v>1227</v>
      </c>
      <c r="B90" s="246" t="s">
        <v>1228</v>
      </c>
      <c r="C90" s="246">
        <v>2</v>
      </c>
    </row>
    <row r="91" spans="1:3" ht="15.75" x14ac:dyDescent="0.25">
      <c r="A91" s="245" t="s">
        <v>1229</v>
      </c>
      <c r="B91" s="246" t="s">
        <v>1230</v>
      </c>
      <c r="C91" s="246">
        <v>5</v>
      </c>
    </row>
    <row r="92" spans="1:3" ht="15.75" x14ac:dyDescent="0.25">
      <c r="A92" s="245" t="s">
        <v>1231</v>
      </c>
      <c r="B92" s="246" t="s">
        <v>1232</v>
      </c>
      <c r="C92" s="246">
        <v>4</v>
      </c>
    </row>
    <row r="93" spans="1:3" ht="15.75" x14ac:dyDescent="0.25">
      <c r="A93" s="245" t="s">
        <v>1233</v>
      </c>
      <c r="B93" s="246" t="s">
        <v>1234</v>
      </c>
      <c r="C93" s="246">
        <v>2</v>
      </c>
    </row>
    <row r="94" spans="1:3" ht="15.75" x14ac:dyDescent="0.25">
      <c r="A94" s="245" t="s">
        <v>1235</v>
      </c>
      <c r="B94" s="246" t="s">
        <v>1236</v>
      </c>
      <c r="C94" s="246">
        <v>2</v>
      </c>
    </row>
    <row r="95" spans="1:3" ht="15.75" x14ac:dyDescent="0.25">
      <c r="A95" s="245" t="s">
        <v>1237</v>
      </c>
      <c r="B95" s="246" t="s">
        <v>1238</v>
      </c>
      <c r="C95" s="246">
        <v>4</v>
      </c>
    </row>
    <row r="96" spans="1:3" ht="31.5" x14ac:dyDescent="0.25">
      <c r="A96" s="245" t="s">
        <v>873</v>
      </c>
      <c r="B96" s="246" t="s">
        <v>1239</v>
      </c>
      <c r="C96" s="246">
        <v>5</v>
      </c>
    </row>
    <row r="97" spans="1:3" ht="15.75" x14ac:dyDescent="0.25">
      <c r="A97" s="245" t="s">
        <v>1240</v>
      </c>
      <c r="B97" s="246" t="s">
        <v>1241</v>
      </c>
      <c r="C97" s="246">
        <v>4</v>
      </c>
    </row>
    <row r="98" spans="1:3" ht="15.75" x14ac:dyDescent="0.25">
      <c r="A98" s="245" t="s">
        <v>1242</v>
      </c>
      <c r="B98" s="246" t="s">
        <v>1243</v>
      </c>
      <c r="C98" s="246">
        <v>5</v>
      </c>
    </row>
    <row r="99" spans="1:3" ht="15.75" x14ac:dyDescent="0.25">
      <c r="A99" s="245" t="s">
        <v>1244</v>
      </c>
      <c r="B99" s="246" t="s">
        <v>1245</v>
      </c>
      <c r="C99" s="246">
        <v>3</v>
      </c>
    </row>
    <row r="100" spans="1:3" ht="15.75" x14ac:dyDescent="0.25">
      <c r="A100" s="245" t="s">
        <v>1246</v>
      </c>
      <c r="B100" s="246" t="s">
        <v>1247</v>
      </c>
      <c r="C100" s="246">
        <v>5</v>
      </c>
    </row>
    <row r="101" spans="1:3" ht="15.75" x14ac:dyDescent="0.25">
      <c r="A101" s="245" t="s">
        <v>1248</v>
      </c>
      <c r="B101" s="246" t="s">
        <v>1249</v>
      </c>
      <c r="C101" s="246">
        <v>4</v>
      </c>
    </row>
    <row r="102" spans="1:3" ht="15.75" x14ac:dyDescent="0.25">
      <c r="A102" s="245" t="s">
        <v>1250</v>
      </c>
      <c r="B102" s="246" t="s">
        <v>1251</v>
      </c>
      <c r="C102" s="246">
        <v>2</v>
      </c>
    </row>
    <row r="103" spans="1:3" ht="15.75" x14ac:dyDescent="0.25">
      <c r="A103" s="245" t="s">
        <v>1252</v>
      </c>
      <c r="B103" s="246" t="s">
        <v>1253</v>
      </c>
      <c r="C103" s="246">
        <v>4</v>
      </c>
    </row>
    <row r="104" spans="1:3" ht="15.75" x14ac:dyDescent="0.25">
      <c r="A104" s="245" t="s">
        <v>1254</v>
      </c>
      <c r="B104" s="246" t="s">
        <v>1255</v>
      </c>
      <c r="C104" s="246">
        <v>4</v>
      </c>
    </row>
    <row r="105" spans="1:3" ht="15.75" x14ac:dyDescent="0.25">
      <c r="A105" s="245" t="s">
        <v>1256</v>
      </c>
      <c r="B105" s="246" t="s">
        <v>1257</v>
      </c>
      <c r="C105" s="246">
        <v>4</v>
      </c>
    </row>
    <row r="106" spans="1:3" ht="15.75" x14ac:dyDescent="0.25">
      <c r="A106" s="245" t="s">
        <v>1258</v>
      </c>
      <c r="B106" s="246" t="s">
        <v>1259</v>
      </c>
      <c r="C106" s="246">
        <v>2</v>
      </c>
    </row>
    <row r="107" spans="1:3" ht="15.75" x14ac:dyDescent="0.25">
      <c r="A107" s="245" t="s">
        <v>1260</v>
      </c>
      <c r="B107" s="246" t="s">
        <v>1063</v>
      </c>
      <c r="C107" s="246">
        <v>2</v>
      </c>
    </row>
    <row r="108" spans="1:3" ht="15.75" x14ac:dyDescent="0.25">
      <c r="A108" s="245" t="s">
        <v>1261</v>
      </c>
      <c r="B108" s="246" t="s">
        <v>1262</v>
      </c>
      <c r="C108" s="246">
        <v>2</v>
      </c>
    </row>
    <row r="109" spans="1:3" ht="15.75" x14ac:dyDescent="0.25">
      <c r="A109" s="245" t="s">
        <v>1263</v>
      </c>
      <c r="B109" s="246" t="s">
        <v>1264</v>
      </c>
      <c r="C109" s="246">
        <v>3</v>
      </c>
    </row>
    <row r="110" spans="1:3" ht="15.75" x14ac:dyDescent="0.25">
      <c r="A110" s="245" t="s">
        <v>426</v>
      </c>
      <c r="B110" s="246" t="s">
        <v>1265</v>
      </c>
      <c r="C110" s="246">
        <v>3</v>
      </c>
    </row>
    <row r="111" spans="1:3" ht="15.75" x14ac:dyDescent="0.25">
      <c r="A111" s="245" t="s">
        <v>1266</v>
      </c>
      <c r="B111" s="246" t="s">
        <v>1267</v>
      </c>
      <c r="C111" s="246">
        <v>5</v>
      </c>
    </row>
    <row r="112" spans="1:3" ht="15.75" x14ac:dyDescent="0.25">
      <c r="A112" s="245" t="s">
        <v>173</v>
      </c>
      <c r="B112" s="246" t="s">
        <v>1268</v>
      </c>
      <c r="C112" s="246">
        <v>4</v>
      </c>
    </row>
    <row r="113" spans="1:3" ht="15.75" x14ac:dyDescent="0.25">
      <c r="A113" s="245" t="s">
        <v>1269</v>
      </c>
      <c r="B113" s="246" t="s">
        <v>1270</v>
      </c>
      <c r="C113" s="246">
        <v>6</v>
      </c>
    </row>
    <row r="114" spans="1:3" ht="15.75" x14ac:dyDescent="0.25">
      <c r="A114" s="245" t="s">
        <v>1271</v>
      </c>
      <c r="B114" s="246" t="s">
        <v>1272</v>
      </c>
      <c r="C114" s="246">
        <v>6</v>
      </c>
    </row>
    <row r="115" spans="1:3" ht="15.75" x14ac:dyDescent="0.25">
      <c r="A115" s="245" t="s">
        <v>1273</v>
      </c>
      <c r="B115" s="246" t="s">
        <v>1274</v>
      </c>
      <c r="C115" s="246">
        <v>6</v>
      </c>
    </row>
    <row r="116" spans="1:3" ht="31.5" x14ac:dyDescent="0.25">
      <c r="A116" s="245" t="s">
        <v>1275</v>
      </c>
      <c r="B116" s="246" t="s">
        <v>1276</v>
      </c>
      <c r="C116" s="246">
        <v>5</v>
      </c>
    </row>
    <row r="117" spans="1:3" ht="15.75" x14ac:dyDescent="0.25">
      <c r="A117" s="245" t="s">
        <v>1277</v>
      </c>
      <c r="B117" s="246" t="s">
        <v>1278</v>
      </c>
      <c r="C117" s="246">
        <v>4</v>
      </c>
    </row>
    <row r="118" spans="1:3" ht="15.75" x14ac:dyDescent="0.25">
      <c r="A118" s="245" t="s">
        <v>1279</v>
      </c>
      <c r="B118" s="246" t="s">
        <v>1280</v>
      </c>
      <c r="C118" s="246">
        <v>5</v>
      </c>
    </row>
    <row r="119" spans="1:3" ht="15.75" x14ac:dyDescent="0.25">
      <c r="A119" s="245" t="s">
        <v>1281</v>
      </c>
      <c r="B119" s="246" t="s">
        <v>1282</v>
      </c>
      <c r="C119" s="246">
        <v>5</v>
      </c>
    </row>
    <row r="120" spans="1:3" ht="15.75" x14ac:dyDescent="0.25">
      <c r="A120" s="245" t="s">
        <v>1283</v>
      </c>
      <c r="B120" s="246" t="s">
        <v>1284</v>
      </c>
      <c r="C120" s="246">
        <v>2</v>
      </c>
    </row>
    <row r="121" spans="1:3" ht="15.75" x14ac:dyDescent="0.25">
      <c r="A121" s="245" t="s">
        <v>1285</v>
      </c>
      <c r="B121" s="246" t="s">
        <v>1286</v>
      </c>
      <c r="C121" s="246">
        <v>5</v>
      </c>
    </row>
    <row r="122" spans="1:3" ht="15.75" x14ac:dyDescent="0.25">
      <c r="A122" s="245" t="s">
        <v>1287</v>
      </c>
      <c r="B122" s="246" t="s">
        <v>1288</v>
      </c>
      <c r="C122" s="246">
        <v>6</v>
      </c>
    </row>
    <row r="123" spans="1:3" ht="15.75" x14ac:dyDescent="0.25">
      <c r="A123" s="245" t="s">
        <v>1289</v>
      </c>
      <c r="B123" s="246" t="s">
        <v>1290</v>
      </c>
      <c r="C123" s="246">
        <v>4</v>
      </c>
    </row>
    <row r="124" spans="1:3" ht="15.75" x14ac:dyDescent="0.25">
      <c r="A124" s="245" t="s">
        <v>1291</v>
      </c>
      <c r="B124" s="246" t="s">
        <v>1292</v>
      </c>
      <c r="C124" s="246">
        <v>5</v>
      </c>
    </row>
    <row r="125" spans="1:3" ht="15.75" x14ac:dyDescent="0.25">
      <c r="A125" s="245" t="s">
        <v>1293</v>
      </c>
      <c r="B125" s="246" t="s">
        <v>1294</v>
      </c>
      <c r="C125" s="246">
        <v>4</v>
      </c>
    </row>
    <row r="126" spans="1:3" ht="15.75" x14ac:dyDescent="0.25">
      <c r="A126" s="245" t="s">
        <v>1295</v>
      </c>
      <c r="B126" s="246" t="s">
        <v>1296</v>
      </c>
      <c r="C126" s="246">
        <v>3</v>
      </c>
    </row>
    <row r="127" spans="1:3" ht="15.75" x14ac:dyDescent="0.25">
      <c r="A127" s="245" t="s">
        <v>1297</v>
      </c>
      <c r="B127" s="246" t="s">
        <v>1298</v>
      </c>
      <c r="C127" s="246">
        <v>5</v>
      </c>
    </row>
    <row r="128" spans="1:3" ht="15.75" x14ac:dyDescent="0.25">
      <c r="A128" s="245" t="s">
        <v>1299</v>
      </c>
      <c r="B128" s="246" t="s">
        <v>1063</v>
      </c>
      <c r="C128" s="246">
        <v>2</v>
      </c>
    </row>
    <row r="129" spans="1:3" ht="15.75" x14ac:dyDescent="0.25">
      <c r="A129" s="245" t="s">
        <v>1300</v>
      </c>
      <c r="B129" s="246" t="s">
        <v>1301</v>
      </c>
      <c r="C129" s="246">
        <v>4</v>
      </c>
    </row>
    <row r="130" spans="1:3" ht="15.75" x14ac:dyDescent="0.25">
      <c r="A130" s="245" t="s">
        <v>1302</v>
      </c>
      <c r="B130" s="246" t="s">
        <v>1303</v>
      </c>
      <c r="C130" s="246">
        <v>1</v>
      </c>
    </row>
    <row r="131" spans="1:3" ht="15.75" x14ac:dyDescent="0.25">
      <c r="A131" s="245" t="s">
        <v>1304</v>
      </c>
      <c r="B131" s="246" t="s">
        <v>1305</v>
      </c>
      <c r="C131" s="246">
        <v>6</v>
      </c>
    </row>
    <row r="132" spans="1:3" ht="15.75" x14ac:dyDescent="0.25">
      <c r="A132" s="245" t="s">
        <v>1306</v>
      </c>
      <c r="B132" s="246" t="s">
        <v>1307</v>
      </c>
      <c r="C132" s="246">
        <v>5</v>
      </c>
    </row>
    <row r="133" spans="1:3" ht="15.75" x14ac:dyDescent="0.25">
      <c r="A133" s="245" t="s">
        <v>1308</v>
      </c>
      <c r="B133" s="246" t="s">
        <v>1309</v>
      </c>
      <c r="C133" s="246">
        <v>3</v>
      </c>
    </row>
    <row r="134" spans="1:3" ht="15.75" x14ac:dyDescent="0.25">
      <c r="A134" s="245" t="s">
        <v>1310</v>
      </c>
      <c r="B134" s="246" t="s">
        <v>1311</v>
      </c>
      <c r="C134" s="246">
        <v>3</v>
      </c>
    </row>
    <row r="135" spans="1:3" ht="15.75" x14ac:dyDescent="0.25">
      <c r="A135" s="245" t="s">
        <v>1312</v>
      </c>
      <c r="B135" s="246" t="s">
        <v>1313</v>
      </c>
      <c r="C135" s="246">
        <v>4</v>
      </c>
    </row>
    <row r="136" spans="1:3" ht="15.75" x14ac:dyDescent="0.25">
      <c r="A136" s="245" t="s">
        <v>1314</v>
      </c>
      <c r="B136" s="246" t="s">
        <v>1315</v>
      </c>
      <c r="C136" s="246">
        <v>4</v>
      </c>
    </row>
    <row r="137" spans="1:3" ht="15.75" x14ac:dyDescent="0.25">
      <c r="A137" s="245" t="s">
        <v>1316</v>
      </c>
      <c r="B137" s="246" t="s">
        <v>1317</v>
      </c>
      <c r="C137" s="246">
        <v>6</v>
      </c>
    </row>
    <row r="138" spans="1:3" ht="15.75" x14ac:dyDescent="0.25">
      <c r="A138" s="245" t="s">
        <v>1318</v>
      </c>
      <c r="B138" s="246" t="s">
        <v>1319</v>
      </c>
      <c r="C138" s="246">
        <v>3</v>
      </c>
    </row>
    <row r="139" spans="1:3" ht="15.75" x14ac:dyDescent="0.25">
      <c r="A139" s="245" t="s">
        <v>1320</v>
      </c>
      <c r="B139" s="246" t="s">
        <v>1321</v>
      </c>
      <c r="C139" s="246">
        <v>5</v>
      </c>
    </row>
    <row r="140" spans="1:3" ht="15.75" x14ac:dyDescent="0.25">
      <c r="A140" s="245" t="s">
        <v>1322</v>
      </c>
      <c r="B140" s="246" t="s">
        <v>1323</v>
      </c>
      <c r="C140" s="246">
        <v>6</v>
      </c>
    </row>
    <row r="141" spans="1:3" ht="15.75" x14ac:dyDescent="0.25">
      <c r="A141" s="245" t="s">
        <v>1324</v>
      </c>
      <c r="B141" s="246" t="s">
        <v>1325</v>
      </c>
      <c r="C141" s="246">
        <v>4</v>
      </c>
    </row>
    <row r="142" spans="1:3" ht="15.75" x14ac:dyDescent="0.25">
      <c r="A142" s="245" t="s">
        <v>1326</v>
      </c>
      <c r="B142" s="246" t="s">
        <v>1327</v>
      </c>
      <c r="C142" s="246">
        <v>5</v>
      </c>
    </row>
    <row r="143" spans="1:3" ht="15.75" x14ac:dyDescent="0.25">
      <c r="A143" s="245" t="s">
        <v>1328</v>
      </c>
      <c r="B143" s="246" t="s">
        <v>1329</v>
      </c>
      <c r="C143" s="246">
        <v>4</v>
      </c>
    </row>
    <row r="144" spans="1:3" ht="15.75" x14ac:dyDescent="0.25">
      <c r="A144" s="245" t="s">
        <v>1330</v>
      </c>
      <c r="B144" s="246" t="s">
        <v>1331</v>
      </c>
      <c r="C144" s="246">
        <v>4</v>
      </c>
    </row>
    <row r="145" spans="1:3" ht="15.75" x14ac:dyDescent="0.25">
      <c r="A145" s="245" t="s">
        <v>1332</v>
      </c>
      <c r="B145" s="246" t="s">
        <v>1333</v>
      </c>
      <c r="C145" s="246">
        <v>4</v>
      </c>
    </row>
    <row r="146" spans="1:3" ht="15.75" x14ac:dyDescent="0.25">
      <c r="A146" s="245" t="s">
        <v>1334</v>
      </c>
      <c r="B146" s="246" t="s">
        <v>1335</v>
      </c>
      <c r="C146" s="246">
        <v>5</v>
      </c>
    </row>
    <row r="147" spans="1:3" ht="15.75" x14ac:dyDescent="0.25">
      <c r="A147" s="245" t="s">
        <v>1336</v>
      </c>
      <c r="B147" s="246" t="s">
        <v>1337</v>
      </c>
      <c r="C147" s="246">
        <v>6</v>
      </c>
    </row>
    <row r="148" spans="1:3" ht="31.5" x14ac:dyDescent="0.25">
      <c r="A148" s="245" t="s">
        <v>1338</v>
      </c>
      <c r="B148" s="246" t="s">
        <v>1339</v>
      </c>
      <c r="C148" s="246">
        <v>5</v>
      </c>
    </row>
    <row r="149" spans="1:3" ht="15.75" x14ac:dyDescent="0.25">
      <c r="A149" s="245" t="s">
        <v>1340</v>
      </c>
      <c r="B149" s="246" t="s">
        <v>1341</v>
      </c>
      <c r="C149" s="246">
        <v>7</v>
      </c>
    </row>
    <row r="150" spans="1:3" ht="15.75" x14ac:dyDescent="0.25">
      <c r="A150" s="245" t="s">
        <v>1342</v>
      </c>
      <c r="B150" s="246" t="s">
        <v>1343</v>
      </c>
      <c r="C150" s="246">
        <v>6</v>
      </c>
    </row>
    <row r="151" spans="1:3" ht="15.75" x14ac:dyDescent="0.25">
      <c r="A151" s="245" t="s">
        <v>1344</v>
      </c>
      <c r="B151" s="246" t="s">
        <v>1345</v>
      </c>
      <c r="C151" s="246">
        <v>1</v>
      </c>
    </row>
    <row r="152" spans="1:3" ht="15.75" x14ac:dyDescent="0.25">
      <c r="A152" s="245" t="s">
        <v>1346</v>
      </c>
      <c r="B152" s="246" t="s">
        <v>1347</v>
      </c>
      <c r="C152" s="246">
        <v>6</v>
      </c>
    </row>
    <row r="153" spans="1:3" ht="31.5" x14ac:dyDescent="0.25">
      <c r="A153" s="245" t="s">
        <v>1348</v>
      </c>
      <c r="B153" s="246" t="s">
        <v>1349</v>
      </c>
      <c r="C153" s="246">
        <v>6</v>
      </c>
    </row>
    <row r="154" spans="1:3" ht="31.5" x14ac:dyDescent="0.25">
      <c r="A154" s="245" t="s">
        <v>1350</v>
      </c>
      <c r="B154" s="246" t="s">
        <v>1351</v>
      </c>
      <c r="C154" s="246">
        <v>6</v>
      </c>
    </row>
    <row r="155" spans="1:3" ht="15.75" x14ac:dyDescent="0.25">
      <c r="A155" s="245" t="s">
        <v>1352</v>
      </c>
      <c r="B155" s="246" t="s">
        <v>1353</v>
      </c>
      <c r="C155" s="246">
        <v>4</v>
      </c>
    </row>
    <row r="156" spans="1:3" ht="15.75" x14ac:dyDescent="0.25">
      <c r="A156" s="245" t="s">
        <v>1354</v>
      </c>
      <c r="B156" s="246" t="s">
        <v>1355</v>
      </c>
      <c r="C156" s="246">
        <v>6</v>
      </c>
    </row>
    <row r="157" spans="1:3" ht="15.75" x14ac:dyDescent="0.25">
      <c r="A157" s="245" t="s">
        <v>555</v>
      </c>
      <c r="B157" s="246" t="s">
        <v>1356</v>
      </c>
      <c r="C157" s="246">
        <v>3</v>
      </c>
    </row>
    <row r="158" spans="1:3" ht="15.75" x14ac:dyDescent="0.25">
      <c r="A158" s="245" t="s">
        <v>602</v>
      </c>
      <c r="B158" s="246" t="s">
        <v>1357</v>
      </c>
      <c r="C158" s="246">
        <v>4</v>
      </c>
    </row>
    <row r="159" spans="1:3" ht="15.75" x14ac:dyDescent="0.25">
      <c r="A159" s="245" t="s">
        <v>1358</v>
      </c>
      <c r="B159" s="246" t="s">
        <v>1359</v>
      </c>
      <c r="C159" s="246">
        <v>5</v>
      </c>
    </row>
    <row r="160" spans="1:3" ht="31.5" x14ac:dyDescent="0.25">
      <c r="A160" s="245" t="s">
        <v>1360</v>
      </c>
      <c r="B160" s="246" t="s">
        <v>1361</v>
      </c>
      <c r="C160" s="246">
        <v>3</v>
      </c>
    </row>
    <row r="161" spans="1:3" ht="15.75" x14ac:dyDescent="0.25">
      <c r="A161" s="245" t="s">
        <v>1362</v>
      </c>
      <c r="B161" s="246" t="s">
        <v>1363</v>
      </c>
      <c r="C161" s="246">
        <v>5</v>
      </c>
    </row>
    <row r="162" spans="1:3" ht="15.75" x14ac:dyDescent="0.25">
      <c r="A162" s="245" t="s">
        <v>1364</v>
      </c>
      <c r="B162" s="246" t="s">
        <v>1365</v>
      </c>
      <c r="C162" s="246">
        <v>5</v>
      </c>
    </row>
    <row r="163" spans="1:3" ht="15.75" x14ac:dyDescent="0.25">
      <c r="A163" s="245" t="s">
        <v>1366</v>
      </c>
      <c r="B163" s="246" t="s">
        <v>1367</v>
      </c>
      <c r="C163" s="246">
        <v>5</v>
      </c>
    </row>
    <row r="164" spans="1:3" ht="15.75" x14ac:dyDescent="0.25">
      <c r="A164" s="245" t="s">
        <v>1368</v>
      </c>
      <c r="B164" s="246" t="s">
        <v>1369</v>
      </c>
      <c r="C164" s="246">
        <v>5</v>
      </c>
    </row>
    <row r="165" spans="1:3" ht="15.75" x14ac:dyDescent="0.25">
      <c r="A165" s="245" t="s">
        <v>1370</v>
      </c>
      <c r="B165" s="246" t="s">
        <v>1371</v>
      </c>
      <c r="C165" s="246">
        <v>5</v>
      </c>
    </row>
    <row r="166" spans="1:3" ht="15.75" x14ac:dyDescent="0.25">
      <c r="A166" s="245" t="s">
        <v>1372</v>
      </c>
      <c r="B166" s="246" t="s">
        <v>1373</v>
      </c>
      <c r="C166" s="246">
        <v>5</v>
      </c>
    </row>
    <row r="167" spans="1:3" ht="15.75" x14ac:dyDescent="0.25">
      <c r="A167" s="245" t="s">
        <v>1374</v>
      </c>
      <c r="B167" s="246" t="s">
        <v>1375</v>
      </c>
      <c r="C167" s="246">
        <v>6</v>
      </c>
    </row>
    <row r="168" spans="1:3" ht="15.75" x14ac:dyDescent="0.25">
      <c r="A168" s="245" t="s">
        <v>1376</v>
      </c>
      <c r="B168" s="246" t="s">
        <v>1377</v>
      </c>
      <c r="C168" s="246">
        <v>4</v>
      </c>
    </row>
    <row r="169" spans="1:3" ht="15.75" x14ac:dyDescent="0.25">
      <c r="A169" s="245" t="s">
        <v>1378</v>
      </c>
      <c r="B169" s="246" t="s">
        <v>1379</v>
      </c>
      <c r="C169" s="246">
        <v>3</v>
      </c>
    </row>
    <row r="170" spans="1:3" ht="15.75" x14ac:dyDescent="0.25">
      <c r="A170" s="245" t="s">
        <v>1380</v>
      </c>
      <c r="B170" s="246" t="s">
        <v>1381</v>
      </c>
      <c r="C170" s="246">
        <v>4</v>
      </c>
    </row>
    <row r="171" spans="1:3" ht="15.75" x14ac:dyDescent="0.25">
      <c r="A171" s="245" t="s">
        <v>984</v>
      </c>
      <c r="B171" s="246" t="s">
        <v>1382</v>
      </c>
      <c r="C171" s="246">
        <v>6</v>
      </c>
    </row>
    <row r="172" spans="1:3" ht="15.75" x14ac:dyDescent="0.25">
      <c r="A172" s="245" t="s">
        <v>588</v>
      </c>
      <c r="B172" s="246" t="s">
        <v>1383</v>
      </c>
      <c r="C172" s="246">
        <v>4</v>
      </c>
    </row>
    <row r="173" spans="1:3" ht="31.5" x14ac:dyDescent="0.25">
      <c r="A173" s="245" t="s">
        <v>1384</v>
      </c>
      <c r="B173" s="246" t="s">
        <v>1385</v>
      </c>
      <c r="C173" s="246">
        <v>5</v>
      </c>
    </row>
    <row r="174" spans="1:3" ht="15.75" x14ac:dyDescent="0.25">
      <c r="A174" s="245" t="s">
        <v>1386</v>
      </c>
      <c r="B174" s="246" t="s">
        <v>1387</v>
      </c>
      <c r="C174" s="246">
        <v>3</v>
      </c>
    </row>
    <row r="175" spans="1:3" ht="15.75" x14ac:dyDescent="0.25">
      <c r="A175" s="245" t="s">
        <v>546</v>
      </c>
      <c r="B175" s="246" t="s">
        <v>1388</v>
      </c>
      <c r="C175" s="246">
        <v>5</v>
      </c>
    </row>
    <row r="176" spans="1:3" ht="15.75" x14ac:dyDescent="0.25">
      <c r="A176" s="245" t="s">
        <v>1389</v>
      </c>
      <c r="B176" s="246" t="s">
        <v>1390</v>
      </c>
      <c r="C176" s="246">
        <v>5</v>
      </c>
    </row>
    <row r="177" spans="1:3" ht="15.75" x14ac:dyDescent="0.25">
      <c r="A177" s="245" t="s">
        <v>1391</v>
      </c>
      <c r="B177" s="246" t="s">
        <v>1392</v>
      </c>
      <c r="C177" s="246">
        <v>4</v>
      </c>
    </row>
    <row r="178" spans="1:3" ht="15.75" x14ac:dyDescent="0.25">
      <c r="A178" s="245" t="s">
        <v>1393</v>
      </c>
      <c r="B178" s="246" t="s">
        <v>1394</v>
      </c>
      <c r="C178" s="246">
        <v>2</v>
      </c>
    </row>
    <row r="179" spans="1:3" ht="15.75" x14ac:dyDescent="0.25">
      <c r="A179" s="245" t="s">
        <v>1395</v>
      </c>
      <c r="B179" s="246" t="s">
        <v>1063</v>
      </c>
      <c r="C179" s="246">
        <v>2</v>
      </c>
    </row>
    <row r="180" spans="1:3" ht="15.75" x14ac:dyDescent="0.25">
      <c r="A180" s="245" t="s">
        <v>1396</v>
      </c>
      <c r="B180" s="246" t="s">
        <v>1397</v>
      </c>
      <c r="C180" s="246">
        <v>3</v>
      </c>
    </row>
    <row r="181" spans="1:3" ht="15.75" x14ac:dyDescent="0.25">
      <c r="A181" s="245" t="s">
        <v>485</v>
      </c>
      <c r="B181" s="246" t="s">
        <v>1398</v>
      </c>
      <c r="C181" s="246">
        <v>3</v>
      </c>
    </row>
    <row r="182" spans="1:3" ht="15.75" x14ac:dyDescent="0.25">
      <c r="A182" s="245" t="s">
        <v>1399</v>
      </c>
      <c r="B182" s="246" t="s">
        <v>1400</v>
      </c>
      <c r="C182" s="246">
        <v>3</v>
      </c>
    </row>
    <row r="183" spans="1:3" ht="15.75" x14ac:dyDescent="0.25">
      <c r="A183" s="245" t="s">
        <v>1401</v>
      </c>
      <c r="B183" s="246" t="s">
        <v>1402</v>
      </c>
      <c r="C183" s="246">
        <v>5</v>
      </c>
    </row>
    <row r="184" spans="1:3" ht="15.75" x14ac:dyDescent="0.25">
      <c r="A184" s="245" t="s">
        <v>1403</v>
      </c>
      <c r="B184" s="246" t="s">
        <v>1404</v>
      </c>
      <c r="C184" s="246">
        <v>5</v>
      </c>
    </row>
    <row r="185" spans="1:3" ht="15.75" x14ac:dyDescent="0.25">
      <c r="A185" s="245" t="s">
        <v>1405</v>
      </c>
      <c r="B185" s="246" t="s">
        <v>1406</v>
      </c>
      <c r="C185" s="246">
        <v>2</v>
      </c>
    </row>
    <row r="186" spans="1:3" ht="15.75" x14ac:dyDescent="0.25">
      <c r="A186" s="245" t="s">
        <v>501</v>
      </c>
      <c r="B186" s="246" t="s">
        <v>1407</v>
      </c>
      <c r="C186" s="246">
        <v>3</v>
      </c>
    </row>
    <row r="187" spans="1:3" ht="15.75" x14ac:dyDescent="0.25">
      <c r="A187" s="245" t="s">
        <v>1408</v>
      </c>
      <c r="B187" s="246" t="s">
        <v>1409</v>
      </c>
      <c r="C187" s="246">
        <v>4</v>
      </c>
    </row>
    <row r="188" spans="1:3" ht="15.75" x14ac:dyDescent="0.25">
      <c r="A188" s="245" t="s">
        <v>1410</v>
      </c>
      <c r="B188" s="246" t="s">
        <v>1411</v>
      </c>
      <c r="C188" s="246">
        <v>2</v>
      </c>
    </row>
    <row r="189" spans="1:3" ht="15.75" x14ac:dyDescent="0.25">
      <c r="A189" s="245" t="s">
        <v>1412</v>
      </c>
      <c r="B189" s="246" t="s">
        <v>1413</v>
      </c>
      <c r="C189" s="246">
        <v>5</v>
      </c>
    </row>
    <row r="190" spans="1:3" ht="15.75" x14ac:dyDescent="0.25">
      <c r="A190" s="245" t="s">
        <v>1414</v>
      </c>
      <c r="B190" s="246" t="s">
        <v>1415</v>
      </c>
      <c r="C190" s="246">
        <v>3</v>
      </c>
    </row>
    <row r="191" spans="1:3" ht="15.75" x14ac:dyDescent="0.25">
      <c r="A191" s="245" t="s">
        <v>1416</v>
      </c>
      <c r="B191" s="246" t="s">
        <v>1417</v>
      </c>
      <c r="C191" s="246">
        <v>6</v>
      </c>
    </row>
    <row r="192" spans="1:3" ht="15.75" x14ac:dyDescent="0.25">
      <c r="A192" s="245" t="s">
        <v>1418</v>
      </c>
      <c r="B192" s="246" t="s">
        <v>1419</v>
      </c>
      <c r="C192" s="246">
        <v>5</v>
      </c>
    </row>
    <row r="193" spans="1:3" ht="15.75" x14ac:dyDescent="0.25">
      <c r="A193" s="245" t="s">
        <v>991</v>
      </c>
      <c r="B193" s="246" t="s">
        <v>1420</v>
      </c>
      <c r="C193" s="246">
        <v>4</v>
      </c>
    </row>
    <row r="194" spans="1:3" ht="15.75" x14ac:dyDescent="0.25">
      <c r="A194" s="245" t="s">
        <v>1421</v>
      </c>
      <c r="B194" s="246" t="s">
        <v>1422</v>
      </c>
      <c r="C194" s="246">
        <v>4</v>
      </c>
    </row>
    <row r="195" spans="1:3" ht="15.75" x14ac:dyDescent="0.25">
      <c r="A195" s="245" t="s">
        <v>1423</v>
      </c>
      <c r="B195" s="246" t="s">
        <v>1424</v>
      </c>
      <c r="C195" s="246">
        <v>4</v>
      </c>
    </row>
    <row r="196" spans="1:3" ht="15.75" x14ac:dyDescent="0.25">
      <c r="A196" s="245" t="s">
        <v>1425</v>
      </c>
      <c r="B196" s="246" t="s">
        <v>1426</v>
      </c>
      <c r="C196" s="246">
        <v>5</v>
      </c>
    </row>
    <row r="197" spans="1:3" ht="15.75" x14ac:dyDescent="0.25">
      <c r="A197" s="245" t="s">
        <v>1427</v>
      </c>
      <c r="B197" s="246" t="s">
        <v>1063</v>
      </c>
      <c r="C197" s="246">
        <v>2</v>
      </c>
    </row>
    <row r="198" spans="1:3" ht="15.75" x14ac:dyDescent="0.25">
      <c r="A198" s="245" t="s">
        <v>708</v>
      </c>
      <c r="B198" s="246" t="s">
        <v>1428</v>
      </c>
      <c r="C198" s="246">
        <v>3</v>
      </c>
    </row>
    <row r="199" spans="1:3" ht="31.5" x14ac:dyDescent="0.25">
      <c r="A199" s="245" t="s">
        <v>675</v>
      </c>
      <c r="B199" s="246" t="s">
        <v>1429</v>
      </c>
      <c r="C199" s="246">
        <v>3</v>
      </c>
    </row>
    <row r="200" spans="1:3" ht="31.5" x14ac:dyDescent="0.25">
      <c r="A200" s="245" t="s">
        <v>693</v>
      </c>
      <c r="B200" s="246" t="s">
        <v>1430</v>
      </c>
      <c r="C200" s="246">
        <v>3</v>
      </c>
    </row>
    <row r="201" spans="1:3" ht="15.75" x14ac:dyDescent="0.25">
      <c r="A201" s="245" t="s">
        <v>1431</v>
      </c>
      <c r="B201" s="246" t="s">
        <v>1432</v>
      </c>
      <c r="C201" s="246">
        <v>5</v>
      </c>
    </row>
    <row r="202" spans="1:3" ht="15.75" x14ac:dyDescent="0.25">
      <c r="A202" s="245" t="s">
        <v>1433</v>
      </c>
      <c r="B202" s="246" t="s">
        <v>1434</v>
      </c>
      <c r="C202" s="246">
        <v>4</v>
      </c>
    </row>
    <row r="203" spans="1:3" ht="15.75" x14ac:dyDescent="0.25">
      <c r="A203" s="245" t="s">
        <v>1435</v>
      </c>
      <c r="B203" s="246" t="s">
        <v>1063</v>
      </c>
      <c r="C203" s="246">
        <v>2</v>
      </c>
    </row>
    <row r="204" spans="1:3" ht="15.75" x14ac:dyDescent="0.25">
      <c r="A204" s="245" t="s">
        <v>1436</v>
      </c>
      <c r="B204" s="246" t="s">
        <v>1437</v>
      </c>
      <c r="C204" s="246">
        <v>1</v>
      </c>
    </row>
    <row r="205" spans="1:3" ht="15.75" x14ac:dyDescent="0.25">
      <c r="A205" s="245" t="s">
        <v>628</v>
      </c>
      <c r="B205" s="246" t="s">
        <v>1438</v>
      </c>
      <c r="C205" s="246">
        <v>4</v>
      </c>
    </row>
    <row r="206" spans="1:3" ht="15.75" x14ac:dyDescent="0.25">
      <c r="A206" s="245" t="s">
        <v>620</v>
      </c>
      <c r="B206" s="246" t="s">
        <v>1439</v>
      </c>
      <c r="C206" s="246">
        <v>3</v>
      </c>
    </row>
    <row r="207" spans="1:3" ht="15.75" x14ac:dyDescent="0.25">
      <c r="A207" s="245" t="s">
        <v>635</v>
      </c>
      <c r="B207" s="246" t="s">
        <v>1440</v>
      </c>
      <c r="C207" s="246">
        <v>4</v>
      </c>
    </row>
    <row r="208" spans="1:3" ht="15.75" x14ac:dyDescent="0.25">
      <c r="A208" s="245" t="s">
        <v>1441</v>
      </c>
      <c r="B208" s="246" t="s">
        <v>1442</v>
      </c>
      <c r="C208" s="246">
        <v>4</v>
      </c>
    </row>
    <row r="209" spans="1:3" ht="15.75" x14ac:dyDescent="0.25">
      <c r="A209" s="245" t="s">
        <v>1443</v>
      </c>
      <c r="B209" s="246" t="s">
        <v>1444</v>
      </c>
      <c r="C209" s="246">
        <v>4</v>
      </c>
    </row>
    <row r="210" spans="1:3" ht="15.75" x14ac:dyDescent="0.25">
      <c r="A210" s="245" t="s">
        <v>661</v>
      </c>
      <c r="B210" s="246" t="s">
        <v>1445</v>
      </c>
      <c r="C210" s="246">
        <v>3</v>
      </c>
    </row>
    <row r="211" spans="1:3" ht="15.75" x14ac:dyDescent="0.25">
      <c r="A211" s="245" t="s">
        <v>1446</v>
      </c>
      <c r="B211" s="246" t="s">
        <v>1063</v>
      </c>
      <c r="C211" s="246">
        <v>2</v>
      </c>
    </row>
    <row r="212" spans="1:3" ht="15.75" x14ac:dyDescent="0.25">
      <c r="A212" s="245" t="s">
        <v>716</v>
      </c>
      <c r="B212" s="246" t="s">
        <v>1447</v>
      </c>
      <c r="C212" s="246">
        <v>1</v>
      </c>
    </row>
    <row r="213" spans="1:3" ht="15.75" x14ac:dyDescent="0.25">
      <c r="A213" s="245" t="s">
        <v>1448</v>
      </c>
      <c r="B213" s="246" t="s">
        <v>1449</v>
      </c>
      <c r="C213" s="246">
        <v>4</v>
      </c>
    </row>
    <row r="214" spans="1:3" ht="15.75" x14ac:dyDescent="0.25">
      <c r="A214" s="245" t="s">
        <v>1450</v>
      </c>
      <c r="B214" s="246" t="s">
        <v>1451</v>
      </c>
      <c r="C214" s="246">
        <v>4</v>
      </c>
    </row>
    <row r="215" spans="1:3" ht="15.75" x14ac:dyDescent="0.25">
      <c r="A215" s="245" t="s">
        <v>1452</v>
      </c>
      <c r="B215" s="246" t="s">
        <v>1453</v>
      </c>
      <c r="C215" s="246">
        <v>4</v>
      </c>
    </row>
    <row r="216" spans="1:3" ht="31.5" x14ac:dyDescent="0.25">
      <c r="A216" s="245" t="s">
        <v>1454</v>
      </c>
      <c r="B216" s="246" t="s">
        <v>1455</v>
      </c>
      <c r="C216" s="246">
        <v>4</v>
      </c>
    </row>
    <row r="217" spans="1:3" ht="15.75" x14ac:dyDescent="0.25">
      <c r="A217" s="245" t="s">
        <v>1456</v>
      </c>
      <c r="B217" s="246" t="s">
        <v>1457</v>
      </c>
      <c r="C217" s="246">
        <v>2</v>
      </c>
    </row>
    <row r="218" spans="1:3" ht="15.75" x14ac:dyDescent="0.25">
      <c r="A218" s="245" t="s">
        <v>1458</v>
      </c>
      <c r="B218" s="246" t="s">
        <v>1459</v>
      </c>
      <c r="C218" s="246">
        <v>1</v>
      </c>
    </row>
    <row r="219" spans="1:3" ht="15.75" x14ac:dyDescent="0.25">
      <c r="A219" s="245" t="s">
        <v>1460</v>
      </c>
      <c r="B219" s="246" t="s">
        <v>1461</v>
      </c>
      <c r="C219" s="246">
        <v>1</v>
      </c>
    </row>
    <row r="220" spans="1:3" ht="31.5" x14ac:dyDescent="0.25">
      <c r="A220" s="245" t="s">
        <v>1462</v>
      </c>
      <c r="B220" s="246" t="s">
        <v>1463</v>
      </c>
      <c r="C220" s="246">
        <v>4</v>
      </c>
    </row>
    <row r="221" spans="1:3" ht="15.75" x14ac:dyDescent="0.25">
      <c r="A221" s="245" t="s">
        <v>1464</v>
      </c>
      <c r="B221" s="246" t="s">
        <v>1465</v>
      </c>
      <c r="C221" s="246">
        <v>4</v>
      </c>
    </row>
    <row r="222" spans="1:3" ht="15.75" x14ac:dyDescent="0.25">
      <c r="A222" s="245" t="s">
        <v>372</v>
      </c>
      <c r="B222" s="246" t="s">
        <v>1466</v>
      </c>
      <c r="C222" s="246">
        <v>2</v>
      </c>
    </row>
    <row r="223" spans="1:3" ht="15.75" x14ac:dyDescent="0.25">
      <c r="A223" s="245" t="s">
        <v>1467</v>
      </c>
      <c r="B223" s="246" t="s">
        <v>1468</v>
      </c>
      <c r="C223" s="246">
        <v>3</v>
      </c>
    </row>
    <row r="224" spans="1:3" ht="15.75" x14ac:dyDescent="0.25">
      <c r="A224" s="245" t="s">
        <v>1469</v>
      </c>
      <c r="B224" s="246" t="s">
        <v>1470</v>
      </c>
      <c r="C224" s="246">
        <v>4</v>
      </c>
    </row>
    <row r="225" spans="1:3" ht="15.75" x14ac:dyDescent="0.25">
      <c r="A225" s="245" t="s">
        <v>1471</v>
      </c>
      <c r="B225" s="246" t="s">
        <v>1472</v>
      </c>
      <c r="C225" s="246">
        <v>2</v>
      </c>
    </row>
    <row r="226" spans="1:3" ht="15.75" x14ac:dyDescent="0.25">
      <c r="A226" s="245" t="s">
        <v>1473</v>
      </c>
      <c r="B226" s="246" t="s">
        <v>1474</v>
      </c>
      <c r="C226" s="246">
        <v>4</v>
      </c>
    </row>
    <row r="227" spans="1:3" ht="15.75" x14ac:dyDescent="0.25">
      <c r="A227" s="245" t="s">
        <v>1475</v>
      </c>
      <c r="B227" s="246" t="s">
        <v>1476</v>
      </c>
      <c r="C227" s="246">
        <v>4</v>
      </c>
    </row>
    <row r="228" spans="1:3" ht="15.75" x14ac:dyDescent="0.25">
      <c r="A228" s="245" t="s">
        <v>1477</v>
      </c>
      <c r="B228" s="246" t="s">
        <v>1478</v>
      </c>
      <c r="C228" s="246">
        <v>4</v>
      </c>
    </row>
    <row r="229" spans="1:3" ht="15.75" x14ac:dyDescent="0.25">
      <c r="A229" s="245" t="s">
        <v>1479</v>
      </c>
      <c r="B229" s="246" t="s">
        <v>1480</v>
      </c>
      <c r="C229" s="246">
        <v>4</v>
      </c>
    </row>
    <row r="230" spans="1:3" ht="15.75" x14ac:dyDescent="0.25">
      <c r="A230" s="245" t="s">
        <v>381</v>
      </c>
      <c r="B230" s="246" t="s">
        <v>1481</v>
      </c>
      <c r="C230" s="246">
        <v>5</v>
      </c>
    </row>
    <row r="231" spans="1:3" ht="31.5" x14ac:dyDescent="0.25">
      <c r="A231" s="245" t="s">
        <v>1482</v>
      </c>
      <c r="B231" s="246" t="s">
        <v>1483</v>
      </c>
      <c r="C231" s="246">
        <v>2</v>
      </c>
    </row>
    <row r="232" spans="1:3" ht="15.75" x14ac:dyDescent="0.25">
      <c r="A232" s="245" t="s">
        <v>1484</v>
      </c>
      <c r="B232" s="246" t="s">
        <v>1485</v>
      </c>
      <c r="C232" s="246">
        <v>4</v>
      </c>
    </row>
    <row r="233" spans="1:3" ht="15.75" x14ac:dyDescent="0.25">
      <c r="A233" s="245" t="s">
        <v>1486</v>
      </c>
      <c r="B233" s="246" t="s">
        <v>1487</v>
      </c>
      <c r="C233" s="246">
        <v>7</v>
      </c>
    </row>
    <row r="234" spans="1:3" ht="15.75" x14ac:dyDescent="0.25">
      <c r="A234" s="245" t="s">
        <v>1488</v>
      </c>
      <c r="B234" s="246" t="s">
        <v>1489</v>
      </c>
      <c r="C234" s="246">
        <v>5</v>
      </c>
    </row>
    <row r="235" spans="1:3" ht="15.75" x14ac:dyDescent="0.25">
      <c r="A235" s="245" t="s">
        <v>1490</v>
      </c>
      <c r="B235" s="246" t="s">
        <v>1063</v>
      </c>
      <c r="C235" s="246">
        <v>2</v>
      </c>
    </row>
    <row r="236" spans="1:3" ht="15.75" x14ac:dyDescent="0.25">
      <c r="A236" s="245" t="s">
        <v>1491</v>
      </c>
      <c r="B236" s="246" t="s">
        <v>1492</v>
      </c>
      <c r="C236" s="246">
        <v>6</v>
      </c>
    </row>
    <row r="237" spans="1:3" ht="15.75" x14ac:dyDescent="0.25">
      <c r="A237" s="245" t="s">
        <v>1493</v>
      </c>
      <c r="B237" s="246" t="s">
        <v>1494</v>
      </c>
      <c r="C237" s="246">
        <v>4</v>
      </c>
    </row>
    <row r="238" spans="1:3" ht="15.75" x14ac:dyDescent="0.25">
      <c r="A238" s="245" t="s">
        <v>1495</v>
      </c>
      <c r="B238" s="246" t="s">
        <v>1496</v>
      </c>
      <c r="C238" s="246">
        <v>6</v>
      </c>
    </row>
    <row r="239" spans="1:3" ht="15.75" x14ac:dyDescent="0.25">
      <c r="A239" s="245" t="s">
        <v>1497</v>
      </c>
      <c r="B239" s="246" t="s">
        <v>1498</v>
      </c>
      <c r="C239" s="246">
        <v>4</v>
      </c>
    </row>
    <row r="240" spans="1:3" ht="15.75" x14ac:dyDescent="0.25">
      <c r="A240" s="245" t="s">
        <v>1499</v>
      </c>
      <c r="B240" s="246" t="s">
        <v>1500</v>
      </c>
      <c r="C240" s="246">
        <v>6</v>
      </c>
    </row>
    <row r="241" spans="1:3" ht="15.75" x14ac:dyDescent="0.25">
      <c r="A241" s="245" t="s">
        <v>1501</v>
      </c>
      <c r="B241" s="246" t="s">
        <v>1502</v>
      </c>
      <c r="C241" s="246">
        <v>4</v>
      </c>
    </row>
    <row r="242" spans="1:3" ht="15.75" x14ac:dyDescent="0.25">
      <c r="A242" s="245" t="s">
        <v>1503</v>
      </c>
      <c r="B242" s="246" t="s">
        <v>1504</v>
      </c>
      <c r="C242" s="246">
        <v>7</v>
      </c>
    </row>
    <row r="243" spans="1:3" ht="15.75" x14ac:dyDescent="0.25">
      <c r="A243" s="245" t="s">
        <v>1505</v>
      </c>
      <c r="B243" s="246" t="s">
        <v>1506</v>
      </c>
      <c r="C243" s="246">
        <v>8</v>
      </c>
    </row>
    <row r="244" spans="1:3" ht="15.75" x14ac:dyDescent="0.25">
      <c r="A244" s="245" t="s">
        <v>1507</v>
      </c>
      <c r="B244" s="246" t="s">
        <v>1508</v>
      </c>
      <c r="C244" s="246">
        <v>6</v>
      </c>
    </row>
    <row r="245" spans="1:3" ht="15.75" x14ac:dyDescent="0.25">
      <c r="A245" s="245" t="s">
        <v>1509</v>
      </c>
      <c r="B245" s="246" t="s">
        <v>1510</v>
      </c>
      <c r="C245" s="246">
        <v>5</v>
      </c>
    </row>
    <row r="246" spans="1:3" ht="15.75" x14ac:dyDescent="0.25">
      <c r="A246" s="245" t="s">
        <v>1511</v>
      </c>
      <c r="B246" s="246" t="s">
        <v>1512</v>
      </c>
      <c r="C246" s="246">
        <v>5</v>
      </c>
    </row>
    <row r="247" spans="1:3" ht="15.75" x14ac:dyDescent="0.25">
      <c r="A247" s="245" t="s">
        <v>1513</v>
      </c>
      <c r="B247" s="246" t="s">
        <v>1514</v>
      </c>
      <c r="C247" s="246">
        <v>6</v>
      </c>
    </row>
    <row r="248" spans="1:3" ht="31.5" x14ac:dyDescent="0.25">
      <c r="A248" s="245" t="s">
        <v>1515</v>
      </c>
      <c r="B248" s="246" t="s">
        <v>1516</v>
      </c>
      <c r="C248" s="246">
        <v>1</v>
      </c>
    </row>
    <row r="249" spans="1:3" ht="15.75" x14ac:dyDescent="0.25">
      <c r="A249" s="245" t="s">
        <v>1517</v>
      </c>
      <c r="B249" s="246" t="s">
        <v>1518</v>
      </c>
      <c r="C249" s="246">
        <v>4</v>
      </c>
    </row>
    <row r="250" spans="1:3" ht="15.75" x14ac:dyDescent="0.25">
      <c r="A250" s="245" t="s">
        <v>1519</v>
      </c>
      <c r="B250" s="246" t="s">
        <v>1520</v>
      </c>
      <c r="C250" s="246">
        <v>6</v>
      </c>
    </row>
    <row r="251" spans="1:3" ht="15.75" x14ac:dyDescent="0.25">
      <c r="A251" s="245" t="s">
        <v>1521</v>
      </c>
      <c r="B251" s="246" t="s">
        <v>1522</v>
      </c>
      <c r="C251" s="246">
        <v>5</v>
      </c>
    </row>
    <row r="252" spans="1:3" ht="15.75" x14ac:dyDescent="0.25">
      <c r="A252" s="245" t="s">
        <v>1523</v>
      </c>
      <c r="B252" s="246" t="s">
        <v>1524</v>
      </c>
      <c r="C252" s="246">
        <v>2</v>
      </c>
    </row>
    <row r="253" spans="1:3" ht="15.75" x14ac:dyDescent="0.25">
      <c r="A253" s="245" t="s">
        <v>1525</v>
      </c>
      <c r="B253" s="246" t="s">
        <v>1526</v>
      </c>
      <c r="C253" s="246">
        <v>3</v>
      </c>
    </row>
    <row r="254" spans="1:3" ht="15.75" x14ac:dyDescent="0.25">
      <c r="A254" s="245" t="s">
        <v>1527</v>
      </c>
      <c r="B254" s="246" t="s">
        <v>1528</v>
      </c>
      <c r="C254" s="246">
        <v>1</v>
      </c>
    </row>
    <row r="255" spans="1:3" ht="15.75" x14ac:dyDescent="0.25">
      <c r="A255" s="245" t="s">
        <v>1529</v>
      </c>
      <c r="B255" s="246" t="s">
        <v>1530</v>
      </c>
      <c r="C255" s="246">
        <v>7</v>
      </c>
    </row>
    <row r="256" spans="1:3" ht="15.75" x14ac:dyDescent="0.25">
      <c r="A256" s="245" t="s">
        <v>758</v>
      </c>
      <c r="B256" s="246" t="s">
        <v>1531</v>
      </c>
      <c r="C256" s="246">
        <v>2</v>
      </c>
    </row>
    <row r="257" spans="1:3" ht="15.75" x14ac:dyDescent="0.25">
      <c r="A257" s="245" t="s">
        <v>1532</v>
      </c>
      <c r="B257" s="246" t="s">
        <v>1533</v>
      </c>
      <c r="C257" s="246">
        <v>5</v>
      </c>
    </row>
    <row r="258" spans="1:3" ht="15.75" x14ac:dyDescent="0.25">
      <c r="A258" s="245" t="s">
        <v>1534</v>
      </c>
      <c r="B258" s="246" t="s">
        <v>1535</v>
      </c>
      <c r="C258" s="246">
        <v>7</v>
      </c>
    </row>
    <row r="259" spans="1:3" ht="15.75" x14ac:dyDescent="0.25">
      <c r="A259" s="245" t="s">
        <v>1536</v>
      </c>
      <c r="B259" s="246" t="s">
        <v>1063</v>
      </c>
      <c r="C259" s="246">
        <v>2</v>
      </c>
    </row>
    <row r="260" spans="1:3" ht="15.75" x14ac:dyDescent="0.25">
      <c r="A260" s="245" t="s">
        <v>1537</v>
      </c>
      <c r="B260" s="246" t="s">
        <v>1538</v>
      </c>
      <c r="C260" s="246">
        <v>8</v>
      </c>
    </row>
    <row r="261" spans="1:3" ht="15.75" x14ac:dyDescent="0.25">
      <c r="A261" s="245" t="s">
        <v>1539</v>
      </c>
      <c r="B261" s="246" t="s">
        <v>1540</v>
      </c>
      <c r="C261" s="246">
        <v>8</v>
      </c>
    </row>
    <row r="262" spans="1:3" ht="31.5" x14ac:dyDescent="0.25">
      <c r="A262" s="245" t="s">
        <v>1541</v>
      </c>
      <c r="B262" s="246" t="s">
        <v>1542</v>
      </c>
      <c r="C262" s="246">
        <v>7</v>
      </c>
    </row>
    <row r="263" spans="1:3" ht="15.75" x14ac:dyDescent="0.25">
      <c r="A263" s="245" t="s">
        <v>1543</v>
      </c>
      <c r="B263" s="246" t="s">
        <v>1544</v>
      </c>
      <c r="C263" s="246">
        <v>5</v>
      </c>
    </row>
    <row r="264" spans="1:3" ht="15.75" x14ac:dyDescent="0.25">
      <c r="A264" s="245" t="s">
        <v>1545</v>
      </c>
      <c r="B264" s="246" t="s">
        <v>1546</v>
      </c>
      <c r="C264" s="246">
        <v>7</v>
      </c>
    </row>
    <row r="265" spans="1:3" ht="31.5" x14ac:dyDescent="0.25">
      <c r="A265" s="245" t="s">
        <v>1547</v>
      </c>
      <c r="B265" s="246" t="s">
        <v>1548</v>
      </c>
      <c r="C265" s="246">
        <v>4</v>
      </c>
    </row>
    <row r="266" spans="1:3" ht="15.75" x14ac:dyDescent="0.25">
      <c r="A266" s="245" t="s">
        <v>1549</v>
      </c>
      <c r="B266" s="246" t="s">
        <v>1550</v>
      </c>
      <c r="C266" s="246">
        <v>4</v>
      </c>
    </row>
    <row r="267" spans="1:3" ht="15.75" x14ac:dyDescent="0.25">
      <c r="A267" s="245" t="s">
        <v>1551</v>
      </c>
      <c r="B267" s="246" t="s">
        <v>1552</v>
      </c>
      <c r="C267" s="246">
        <v>5</v>
      </c>
    </row>
    <row r="268" spans="1:3" ht="15.75" x14ac:dyDescent="0.25">
      <c r="A268" s="245" t="s">
        <v>1553</v>
      </c>
      <c r="B268" s="246" t="s">
        <v>1554</v>
      </c>
      <c r="C268" s="246">
        <v>8</v>
      </c>
    </row>
    <row r="269" spans="1:3" ht="15.75" x14ac:dyDescent="0.25">
      <c r="A269" s="245" t="s">
        <v>1555</v>
      </c>
      <c r="B269" s="246" t="s">
        <v>1556</v>
      </c>
      <c r="C269" s="246">
        <v>4</v>
      </c>
    </row>
    <row r="270" spans="1:3" ht="15.75" x14ac:dyDescent="0.25">
      <c r="A270" s="245" t="s">
        <v>1557</v>
      </c>
      <c r="B270" s="246" t="s">
        <v>1063</v>
      </c>
      <c r="C270" s="246">
        <v>3</v>
      </c>
    </row>
    <row r="271" spans="1:3" ht="15.75" x14ac:dyDescent="0.25">
      <c r="A271" s="245" t="s">
        <v>1558</v>
      </c>
      <c r="B271" s="246" t="s">
        <v>1559</v>
      </c>
      <c r="C271" s="246">
        <v>5</v>
      </c>
    </row>
    <row r="272" spans="1:3" ht="31.5" x14ac:dyDescent="0.25">
      <c r="A272" s="245" t="s">
        <v>1560</v>
      </c>
      <c r="B272" s="246" t="s">
        <v>1561</v>
      </c>
      <c r="C272" s="246">
        <v>8</v>
      </c>
    </row>
    <row r="273" spans="1:3" ht="15.75" x14ac:dyDescent="0.25">
      <c r="A273" s="245" t="s">
        <v>1562</v>
      </c>
      <c r="B273" s="246" t="s">
        <v>1563</v>
      </c>
      <c r="C273" s="246">
        <v>5</v>
      </c>
    </row>
    <row r="274" spans="1:3" ht="15.75" x14ac:dyDescent="0.25">
      <c r="A274" s="245" t="s">
        <v>1564</v>
      </c>
      <c r="B274" s="246" t="s">
        <v>1565</v>
      </c>
      <c r="C274" s="246">
        <v>4</v>
      </c>
    </row>
    <row r="275" spans="1:3" ht="15.75" x14ac:dyDescent="0.25">
      <c r="A275" s="245" t="s">
        <v>1566</v>
      </c>
      <c r="B275" s="246" t="s">
        <v>1567</v>
      </c>
      <c r="C275" s="246">
        <v>4</v>
      </c>
    </row>
    <row r="276" spans="1:3" ht="15.75" x14ac:dyDescent="0.25">
      <c r="A276" s="245" t="s">
        <v>1568</v>
      </c>
      <c r="B276" s="246" t="s">
        <v>1569</v>
      </c>
      <c r="C276" s="246">
        <v>5</v>
      </c>
    </row>
    <row r="277" spans="1:3" ht="15.75" x14ac:dyDescent="0.25">
      <c r="A277" s="245" t="s">
        <v>1570</v>
      </c>
      <c r="B277" s="246" t="s">
        <v>1571</v>
      </c>
      <c r="C277" s="246">
        <v>6</v>
      </c>
    </row>
    <row r="278" spans="1:3" ht="15.75" x14ac:dyDescent="0.25">
      <c r="A278" s="245" t="s">
        <v>805</v>
      </c>
      <c r="B278" s="246" t="s">
        <v>1572</v>
      </c>
      <c r="C278" s="246">
        <v>5</v>
      </c>
    </row>
    <row r="279" spans="1:3" ht="15.75" x14ac:dyDescent="0.25">
      <c r="A279" s="245" t="s">
        <v>1573</v>
      </c>
      <c r="B279" s="246" t="s">
        <v>1574</v>
      </c>
      <c r="C279" s="246">
        <v>6</v>
      </c>
    </row>
    <row r="280" spans="1:3" ht="31.5" x14ac:dyDescent="0.25">
      <c r="A280" s="245" t="s">
        <v>1575</v>
      </c>
      <c r="B280" s="246" t="s">
        <v>1576</v>
      </c>
      <c r="C280" s="246">
        <v>8</v>
      </c>
    </row>
    <row r="281" spans="1:3" ht="31.5" x14ac:dyDescent="0.25">
      <c r="A281" s="245" t="s">
        <v>1577</v>
      </c>
      <c r="B281" s="246" t="s">
        <v>1578</v>
      </c>
      <c r="C281" s="246">
        <v>7</v>
      </c>
    </row>
    <row r="282" spans="1:3" ht="15.75" x14ac:dyDescent="0.25">
      <c r="A282" s="245" t="s">
        <v>812</v>
      </c>
      <c r="B282" s="246" t="s">
        <v>1579</v>
      </c>
      <c r="C282" s="246">
        <v>6</v>
      </c>
    </row>
    <row r="283" spans="1:3" ht="15.75" x14ac:dyDescent="0.25">
      <c r="A283" s="245" t="s">
        <v>1580</v>
      </c>
      <c r="B283" s="246" t="s">
        <v>1581</v>
      </c>
      <c r="C283" s="246">
        <v>8</v>
      </c>
    </row>
    <row r="284" spans="1:3" ht="31.5" x14ac:dyDescent="0.25">
      <c r="A284" s="245" t="s">
        <v>1582</v>
      </c>
      <c r="B284" s="246" t="s">
        <v>1583</v>
      </c>
      <c r="C284" s="246">
        <v>4</v>
      </c>
    </row>
    <row r="285" spans="1:3" ht="15.75" x14ac:dyDescent="0.25">
      <c r="A285" s="245" t="s">
        <v>1584</v>
      </c>
      <c r="B285" s="246" t="s">
        <v>1585</v>
      </c>
      <c r="C285" s="246">
        <v>8</v>
      </c>
    </row>
    <row r="286" spans="1:3" ht="15.75" x14ac:dyDescent="0.25">
      <c r="A286" s="245" t="s">
        <v>1586</v>
      </c>
      <c r="B286" s="246" t="s">
        <v>1587</v>
      </c>
      <c r="C286" s="246">
        <v>6</v>
      </c>
    </row>
    <row r="287" spans="1:3" ht="15.75" x14ac:dyDescent="0.25">
      <c r="A287" s="245" t="s">
        <v>1588</v>
      </c>
      <c r="B287" s="246" t="s">
        <v>1589</v>
      </c>
      <c r="C287" s="246">
        <v>6</v>
      </c>
    </row>
    <row r="288" spans="1:3" ht="15.75" x14ac:dyDescent="0.25">
      <c r="A288" s="245" t="s">
        <v>1590</v>
      </c>
      <c r="B288" s="246" t="s">
        <v>1591</v>
      </c>
      <c r="C288" s="246">
        <v>6</v>
      </c>
    </row>
    <row r="289" spans="1:3" ht="15.75" x14ac:dyDescent="0.25">
      <c r="A289" s="245" t="s">
        <v>294</v>
      </c>
      <c r="B289" s="246" t="s">
        <v>1592</v>
      </c>
      <c r="C289" s="246">
        <v>4</v>
      </c>
    </row>
    <row r="290" spans="1:3" ht="31.5" x14ac:dyDescent="0.25">
      <c r="A290" s="245" t="s">
        <v>1593</v>
      </c>
      <c r="B290" s="246" t="s">
        <v>1594</v>
      </c>
      <c r="C290" s="246">
        <v>8</v>
      </c>
    </row>
    <row r="291" spans="1:3" ht="15.75" x14ac:dyDescent="0.25">
      <c r="A291" s="245" t="s">
        <v>1595</v>
      </c>
      <c r="B291" s="246" t="s">
        <v>1063</v>
      </c>
      <c r="C291" s="246">
        <v>2</v>
      </c>
    </row>
    <row r="292" spans="1:3" ht="31.5" x14ac:dyDescent="0.25">
      <c r="A292" s="245" t="s">
        <v>1596</v>
      </c>
      <c r="B292" s="246" t="s">
        <v>1597</v>
      </c>
      <c r="C292" s="246">
        <v>7</v>
      </c>
    </row>
    <row r="293" spans="1:3" ht="15.75" x14ac:dyDescent="0.25">
      <c r="A293" s="245" t="s">
        <v>1598</v>
      </c>
      <c r="B293" s="246" t="s">
        <v>1599</v>
      </c>
      <c r="C293" s="246">
        <v>6</v>
      </c>
    </row>
    <row r="294" spans="1:3" ht="31.5" x14ac:dyDescent="0.25">
      <c r="A294" s="245" t="s">
        <v>234</v>
      </c>
      <c r="B294" s="246" t="s">
        <v>1600</v>
      </c>
      <c r="C294" s="246">
        <v>4</v>
      </c>
    </row>
    <row r="295" spans="1:3" ht="15.75" x14ac:dyDescent="0.25">
      <c r="A295" s="245" t="s">
        <v>1601</v>
      </c>
      <c r="B295" s="246" t="s">
        <v>1602</v>
      </c>
      <c r="C295" s="246">
        <v>4</v>
      </c>
    </row>
    <row r="296" spans="1:3" ht="15.75" x14ac:dyDescent="0.25">
      <c r="A296" s="245" t="s">
        <v>1603</v>
      </c>
      <c r="B296" s="246" t="s">
        <v>1604</v>
      </c>
      <c r="C296" s="246">
        <v>5</v>
      </c>
    </row>
    <row r="297" spans="1:3" ht="15.75" x14ac:dyDescent="0.25">
      <c r="A297" s="245" t="s">
        <v>1605</v>
      </c>
      <c r="B297" s="246" t="s">
        <v>1606</v>
      </c>
      <c r="C297" s="246">
        <v>1</v>
      </c>
    </row>
    <row r="298" spans="1:3" ht="15.75" x14ac:dyDescent="0.25">
      <c r="A298" s="245" t="s">
        <v>267</v>
      </c>
      <c r="B298" s="246" t="s">
        <v>1607</v>
      </c>
      <c r="C298" s="246">
        <v>4</v>
      </c>
    </row>
    <row r="299" spans="1:3" ht="15.75" x14ac:dyDescent="0.25">
      <c r="A299" s="245" t="s">
        <v>1608</v>
      </c>
      <c r="B299" s="246" t="s">
        <v>1609</v>
      </c>
      <c r="C299" s="246">
        <v>7</v>
      </c>
    </row>
    <row r="300" spans="1:3" ht="15.75" x14ac:dyDescent="0.25">
      <c r="A300" s="245" t="s">
        <v>1610</v>
      </c>
      <c r="B300" s="246" t="s">
        <v>1611</v>
      </c>
      <c r="C300" s="246">
        <v>2</v>
      </c>
    </row>
    <row r="301" spans="1:3" ht="15.75" x14ac:dyDescent="0.25">
      <c r="A301" s="245" t="s">
        <v>1612</v>
      </c>
      <c r="B301" s="246" t="s">
        <v>1613</v>
      </c>
      <c r="C301" s="246">
        <v>5</v>
      </c>
    </row>
    <row r="302" spans="1:3" ht="15.75" x14ac:dyDescent="0.25">
      <c r="A302" s="245" t="s">
        <v>580</v>
      </c>
      <c r="B302" s="246" t="s">
        <v>1614</v>
      </c>
      <c r="C302" s="246">
        <v>5</v>
      </c>
    </row>
    <row r="303" spans="1:3" ht="15.75" x14ac:dyDescent="0.25">
      <c r="A303" s="245" t="s">
        <v>285</v>
      </c>
      <c r="B303" s="246" t="s">
        <v>1615</v>
      </c>
      <c r="C303" s="246">
        <v>4</v>
      </c>
    </row>
    <row r="304" spans="1:3" ht="31.5" x14ac:dyDescent="0.25">
      <c r="A304" s="245" t="s">
        <v>1616</v>
      </c>
      <c r="B304" s="246" t="s">
        <v>1617</v>
      </c>
      <c r="C304" s="246">
        <v>4</v>
      </c>
    </row>
    <row r="305" spans="1:3" ht="15.75" x14ac:dyDescent="0.25">
      <c r="A305" s="245" t="s">
        <v>1618</v>
      </c>
      <c r="B305" s="246" t="s">
        <v>1619</v>
      </c>
      <c r="C305" s="246">
        <v>8</v>
      </c>
    </row>
    <row r="306" spans="1:3" ht="31.5" x14ac:dyDescent="0.25">
      <c r="A306" s="245" t="s">
        <v>1620</v>
      </c>
      <c r="B306" s="246" t="s">
        <v>1621</v>
      </c>
      <c r="C306" s="246">
        <v>7</v>
      </c>
    </row>
    <row r="307" spans="1:3" ht="31.5" x14ac:dyDescent="0.25">
      <c r="A307" s="245" t="s">
        <v>1622</v>
      </c>
      <c r="B307" s="246" t="s">
        <v>1623</v>
      </c>
      <c r="C307" s="246">
        <v>6</v>
      </c>
    </row>
    <row r="308" spans="1:3" ht="15.75" x14ac:dyDescent="0.25">
      <c r="A308" s="245" t="s">
        <v>1624</v>
      </c>
      <c r="B308" s="246" t="s">
        <v>1625</v>
      </c>
      <c r="C308" s="246">
        <v>6</v>
      </c>
    </row>
    <row r="309" spans="1:3" ht="15.75" x14ac:dyDescent="0.25">
      <c r="A309" s="245" t="s">
        <v>1626</v>
      </c>
      <c r="B309" s="246" t="s">
        <v>1627</v>
      </c>
      <c r="C309" s="246">
        <v>5</v>
      </c>
    </row>
    <row r="310" spans="1:3" ht="15.75" x14ac:dyDescent="0.25">
      <c r="A310" s="245" t="s">
        <v>1628</v>
      </c>
      <c r="B310" s="246" t="s">
        <v>1063</v>
      </c>
      <c r="C310" s="246">
        <v>2</v>
      </c>
    </row>
    <row r="311" spans="1:3" ht="31.5" x14ac:dyDescent="0.25">
      <c r="A311" s="245" t="s">
        <v>1629</v>
      </c>
      <c r="B311" s="246" t="s">
        <v>1630</v>
      </c>
      <c r="C311" s="246">
        <v>1</v>
      </c>
    </row>
    <row r="312" spans="1:3" ht="15.75" x14ac:dyDescent="0.25">
      <c r="A312" s="245" t="s">
        <v>1631</v>
      </c>
      <c r="B312" s="246" t="s">
        <v>1632</v>
      </c>
      <c r="C312" s="246">
        <v>4</v>
      </c>
    </row>
    <row r="313" spans="1:3" ht="15.75" x14ac:dyDescent="0.25">
      <c r="A313" s="245" t="s">
        <v>1633</v>
      </c>
      <c r="B313" s="246" t="s">
        <v>1634</v>
      </c>
      <c r="C313" s="246">
        <v>5</v>
      </c>
    </row>
    <row r="314" spans="1:3" ht="15.75" x14ac:dyDescent="0.25">
      <c r="A314" s="245" t="s">
        <v>1635</v>
      </c>
      <c r="B314" s="246" t="s">
        <v>1636</v>
      </c>
      <c r="C314" s="246">
        <v>3</v>
      </c>
    </row>
    <row r="315" spans="1:3" ht="15.75" x14ac:dyDescent="0.25">
      <c r="A315" s="245" t="s">
        <v>1637</v>
      </c>
      <c r="B315" s="246" t="s">
        <v>1638</v>
      </c>
      <c r="C315" s="246">
        <v>6</v>
      </c>
    </row>
    <row r="316" spans="1:3" ht="15.75" x14ac:dyDescent="0.25">
      <c r="A316" s="245" t="s">
        <v>1639</v>
      </c>
      <c r="B316" s="246" t="s">
        <v>1640</v>
      </c>
      <c r="C316" s="246">
        <v>4</v>
      </c>
    </row>
    <row r="317" spans="1:3" ht="15.75" x14ac:dyDescent="0.25">
      <c r="A317" s="245" t="s">
        <v>1641</v>
      </c>
      <c r="B317" s="246" t="s">
        <v>1642</v>
      </c>
      <c r="C317" s="246">
        <v>5</v>
      </c>
    </row>
    <row r="318" spans="1:3" ht="15.75" x14ac:dyDescent="0.25">
      <c r="A318" s="245" t="s">
        <v>1643</v>
      </c>
      <c r="B318" s="246" t="s">
        <v>1644</v>
      </c>
      <c r="C318" s="246">
        <v>4</v>
      </c>
    </row>
    <row r="319" spans="1:3" ht="15.75" x14ac:dyDescent="0.25">
      <c r="A319" s="245" t="s">
        <v>1645</v>
      </c>
      <c r="B319" s="246" t="s">
        <v>1646</v>
      </c>
      <c r="C319" s="246">
        <v>6</v>
      </c>
    </row>
    <row r="320" spans="1:3" ht="15.75" x14ac:dyDescent="0.25">
      <c r="A320" s="245" t="s">
        <v>1647</v>
      </c>
      <c r="B320" s="246" t="s">
        <v>1648</v>
      </c>
      <c r="C320" s="246">
        <v>5</v>
      </c>
    </row>
    <row r="321" spans="1:3" ht="15.75" x14ac:dyDescent="0.25">
      <c r="A321" s="245" t="s">
        <v>1649</v>
      </c>
      <c r="B321" s="246" t="s">
        <v>1650</v>
      </c>
      <c r="C321" s="246">
        <v>6</v>
      </c>
    </row>
    <row r="322" spans="1:3" ht="15.75" x14ac:dyDescent="0.25">
      <c r="A322" s="245" t="s">
        <v>1651</v>
      </c>
      <c r="B322" s="246" t="s">
        <v>1652</v>
      </c>
      <c r="C322" s="246">
        <v>4</v>
      </c>
    </row>
    <row r="323" spans="1:3" ht="15.75" x14ac:dyDescent="0.25">
      <c r="A323" s="245" t="s">
        <v>1653</v>
      </c>
      <c r="B323" s="246" t="s">
        <v>1654</v>
      </c>
      <c r="C323" s="246">
        <v>6</v>
      </c>
    </row>
    <row r="324" spans="1:3" ht="15.75" x14ac:dyDescent="0.25">
      <c r="A324" s="245" t="s">
        <v>1655</v>
      </c>
      <c r="B324" s="246" t="s">
        <v>1656</v>
      </c>
      <c r="C324" s="246">
        <v>3</v>
      </c>
    </row>
    <row r="325" spans="1:3" ht="15.75" x14ac:dyDescent="0.25">
      <c r="A325" s="245" t="s">
        <v>1657</v>
      </c>
      <c r="B325" s="246" t="s">
        <v>1658</v>
      </c>
      <c r="C325" s="246">
        <v>5</v>
      </c>
    </row>
    <row r="326" spans="1:3" ht="15.75" x14ac:dyDescent="0.25">
      <c r="A326" s="245" t="s">
        <v>1659</v>
      </c>
      <c r="B326" s="246" t="s">
        <v>1660</v>
      </c>
      <c r="C326" s="246">
        <v>4</v>
      </c>
    </row>
    <row r="327" spans="1:3" ht="15.75" x14ac:dyDescent="0.25">
      <c r="A327" s="245" t="s">
        <v>1661</v>
      </c>
      <c r="B327" s="246" t="s">
        <v>1662</v>
      </c>
      <c r="C327" s="246">
        <v>3</v>
      </c>
    </row>
    <row r="328" spans="1:3" ht="15.75" x14ac:dyDescent="0.25">
      <c r="A328" s="245" t="s">
        <v>1663</v>
      </c>
      <c r="B328" s="246" t="s">
        <v>1664</v>
      </c>
      <c r="C328" s="246">
        <v>4</v>
      </c>
    </row>
    <row r="329" spans="1:3" ht="15.75" x14ac:dyDescent="0.25">
      <c r="A329" s="245" t="s">
        <v>1002</v>
      </c>
      <c r="B329" s="246" t="s">
        <v>1665</v>
      </c>
      <c r="C329" s="246">
        <v>5</v>
      </c>
    </row>
    <row r="330" spans="1:3" ht="15.75" x14ac:dyDescent="0.25">
      <c r="A330" s="245" t="s">
        <v>1666</v>
      </c>
      <c r="B330" s="246" t="s">
        <v>1667</v>
      </c>
      <c r="C330" s="246">
        <v>4</v>
      </c>
    </row>
    <row r="331" spans="1:3" ht="15.75" x14ac:dyDescent="0.25">
      <c r="A331" s="245" t="s">
        <v>1668</v>
      </c>
      <c r="B331" s="246" t="s">
        <v>1669</v>
      </c>
      <c r="C331" s="246">
        <v>5</v>
      </c>
    </row>
    <row r="332" spans="1:3" ht="15.75" x14ac:dyDescent="0.25">
      <c r="A332" s="245" t="s">
        <v>1670</v>
      </c>
      <c r="B332" s="246" t="s">
        <v>1671</v>
      </c>
      <c r="C332" s="246">
        <v>5</v>
      </c>
    </row>
    <row r="333" spans="1:3" ht="15.75" x14ac:dyDescent="0.25">
      <c r="A333" s="245" t="s">
        <v>1672</v>
      </c>
      <c r="B333" s="246" t="s">
        <v>1673</v>
      </c>
      <c r="C333" s="246">
        <v>4</v>
      </c>
    </row>
    <row r="334" spans="1:3" ht="15.75" x14ac:dyDescent="0.25">
      <c r="A334" s="245" t="s">
        <v>1674</v>
      </c>
      <c r="B334" s="246" t="s">
        <v>1675</v>
      </c>
      <c r="C334" s="246">
        <v>4</v>
      </c>
    </row>
    <row r="335" spans="1:3" ht="15.75" x14ac:dyDescent="0.25">
      <c r="A335" s="245" t="s">
        <v>1676</v>
      </c>
      <c r="B335" s="246" t="s">
        <v>1677</v>
      </c>
      <c r="C335" s="246">
        <v>5</v>
      </c>
    </row>
    <row r="336" spans="1:3" ht="31.5" x14ac:dyDescent="0.25">
      <c r="A336" s="245" t="s">
        <v>1678</v>
      </c>
      <c r="B336" s="246" t="s">
        <v>1679</v>
      </c>
      <c r="C336" s="246">
        <v>6</v>
      </c>
    </row>
    <row r="337" spans="1:3" ht="15.75" x14ac:dyDescent="0.25">
      <c r="A337" s="245" t="s">
        <v>1680</v>
      </c>
      <c r="B337" s="246" t="s">
        <v>1681</v>
      </c>
      <c r="C337" s="246">
        <v>5</v>
      </c>
    </row>
    <row r="338" spans="1:3" ht="15.75" x14ac:dyDescent="0.25">
      <c r="A338" s="245" t="s">
        <v>1682</v>
      </c>
      <c r="B338" s="246" t="s">
        <v>1683</v>
      </c>
      <c r="C338" s="246">
        <v>5</v>
      </c>
    </row>
    <row r="339" spans="1:3" ht="15.75" x14ac:dyDescent="0.25">
      <c r="A339" s="245" t="s">
        <v>1684</v>
      </c>
      <c r="B339" s="246" t="s">
        <v>1685</v>
      </c>
      <c r="C339" s="246">
        <v>6</v>
      </c>
    </row>
    <row r="340" spans="1:3" ht="15.75" x14ac:dyDescent="0.25">
      <c r="A340" s="245" t="s">
        <v>1686</v>
      </c>
      <c r="B340" s="246" t="s">
        <v>1687</v>
      </c>
      <c r="C340" s="246">
        <v>5</v>
      </c>
    </row>
    <row r="341" spans="1:3" ht="15.75" x14ac:dyDescent="0.25">
      <c r="A341" s="245" t="s">
        <v>1688</v>
      </c>
      <c r="B341" s="246" t="s">
        <v>1689</v>
      </c>
      <c r="C341" s="246">
        <v>5</v>
      </c>
    </row>
    <row r="342" spans="1:3" ht="15.75" x14ac:dyDescent="0.25">
      <c r="A342" s="245" t="s">
        <v>1690</v>
      </c>
      <c r="B342" s="246" t="s">
        <v>1691</v>
      </c>
      <c r="C342" s="246">
        <v>3</v>
      </c>
    </row>
    <row r="343" spans="1:3" ht="15.75" x14ac:dyDescent="0.25">
      <c r="A343" s="245" t="s">
        <v>1692</v>
      </c>
      <c r="B343" s="246" t="s">
        <v>1693</v>
      </c>
      <c r="C343" s="246">
        <v>6</v>
      </c>
    </row>
    <row r="344" spans="1:3" ht="15.75" x14ac:dyDescent="0.25">
      <c r="A344" s="245" t="s">
        <v>1694</v>
      </c>
      <c r="B344" s="246" t="s">
        <v>1695</v>
      </c>
      <c r="C344" s="246">
        <v>6</v>
      </c>
    </row>
    <row r="345" spans="1:3" ht="15.75" x14ac:dyDescent="0.25">
      <c r="A345" s="245" t="s">
        <v>929</v>
      </c>
      <c r="B345" s="246" t="s">
        <v>1696</v>
      </c>
      <c r="C345" s="246">
        <v>6</v>
      </c>
    </row>
    <row r="346" spans="1:3" ht="31.5" x14ac:dyDescent="0.25">
      <c r="A346" s="245" t="s">
        <v>1697</v>
      </c>
      <c r="B346" s="246" t="s">
        <v>1698</v>
      </c>
      <c r="C346" s="246">
        <v>6</v>
      </c>
    </row>
    <row r="347" spans="1:3" ht="15.75" x14ac:dyDescent="0.25">
      <c r="A347" s="245" t="s">
        <v>1699</v>
      </c>
      <c r="B347" s="246" t="s">
        <v>1700</v>
      </c>
      <c r="C347" s="246">
        <v>6</v>
      </c>
    </row>
    <row r="348" spans="1:3" ht="15.75" x14ac:dyDescent="0.25">
      <c r="A348" s="245" t="s">
        <v>1701</v>
      </c>
      <c r="B348" s="246" t="s">
        <v>1702</v>
      </c>
      <c r="C348" s="246">
        <v>5</v>
      </c>
    </row>
    <row r="349" spans="1:3" ht="15.75" x14ac:dyDescent="0.25">
      <c r="A349" s="245" t="s">
        <v>1703</v>
      </c>
      <c r="B349" s="246" t="s">
        <v>1704</v>
      </c>
      <c r="C349" s="246">
        <v>6</v>
      </c>
    </row>
    <row r="350" spans="1:3" ht="15.75" x14ac:dyDescent="0.25">
      <c r="A350" s="245" t="s">
        <v>365</v>
      </c>
      <c r="B350" s="246" t="s">
        <v>1705</v>
      </c>
      <c r="C350" s="246">
        <v>5</v>
      </c>
    </row>
    <row r="351" spans="1:3" ht="15.75" x14ac:dyDescent="0.25">
      <c r="A351" s="245" t="s">
        <v>1706</v>
      </c>
      <c r="B351" s="246" t="s">
        <v>1707</v>
      </c>
      <c r="C351" s="246">
        <v>5</v>
      </c>
    </row>
    <row r="352" spans="1:3" ht="15.75" x14ac:dyDescent="0.25">
      <c r="A352" s="245" t="s">
        <v>1708</v>
      </c>
      <c r="B352" s="246" t="s">
        <v>1709</v>
      </c>
      <c r="C352" s="246">
        <v>6</v>
      </c>
    </row>
    <row r="353" spans="1:3" ht="15.75" x14ac:dyDescent="0.25">
      <c r="A353" s="245" t="s">
        <v>1710</v>
      </c>
      <c r="B353" s="246" t="s">
        <v>1711</v>
      </c>
      <c r="C353" s="246">
        <v>5</v>
      </c>
    </row>
    <row r="354" spans="1:3" ht="15.75" x14ac:dyDescent="0.25">
      <c r="A354" s="245" t="s">
        <v>1712</v>
      </c>
      <c r="B354" s="246" t="s">
        <v>1713</v>
      </c>
      <c r="C354" s="246">
        <v>6</v>
      </c>
    </row>
    <row r="355" spans="1:3" ht="15.75" x14ac:dyDescent="0.25">
      <c r="A355" s="245" t="s">
        <v>1714</v>
      </c>
      <c r="B355" s="246" t="s">
        <v>1715</v>
      </c>
      <c r="C355" s="246">
        <v>3</v>
      </c>
    </row>
    <row r="356" spans="1:3" ht="15.75" x14ac:dyDescent="0.25">
      <c r="A356" s="245" t="s">
        <v>1716</v>
      </c>
      <c r="B356" s="246" t="s">
        <v>1063</v>
      </c>
      <c r="C356" s="246">
        <v>2</v>
      </c>
    </row>
    <row r="357" spans="1:3" ht="15.75" x14ac:dyDescent="0.25">
      <c r="A357" s="245" t="s">
        <v>1717</v>
      </c>
      <c r="B357" s="246" t="s">
        <v>1718</v>
      </c>
      <c r="C357" s="246">
        <v>7</v>
      </c>
    </row>
    <row r="358" spans="1:3" ht="15.75" x14ac:dyDescent="0.25">
      <c r="A358" s="245" t="s">
        <v>1719</v>
      </c>
      <c r="B358" s="246" t="s">
        <v>1720</v>
      </c>
      <c r="C358" s="246">
        <v>6</v>
      </c>
    </row>
    <row r="359" spans="1:3" ht="15.75" x14ac:dyDescent="0.25">
      <c r="A359" s="245" t="s">
        <v>1721</v>
      </c>
      <c r="B359" s="246" t="s">
        <v>1722</v>
      </c>
      <c r="C359" s="246">
        <v>7</v>
      </c>
    </row>
    <row r="360" spans="1:3" ht="15.75" x14ac:dyDescent="0.25">
      <c r="A360" s="245" t="s">
        <v>1723</v>
      </c>
      <c r="B360" s="246" t="s">
        <v>1724</v>
      </c>
      <c r="C360" s="246">
        <v>5</v>
      </c>
    </row>
    <row r="361" spans="1:3" ht="15.75" x14ac:dyDescent="0.25">
      <c r="A361" s="245" t="s">
        <v>1725</v>
      </c>
      <c r="B361" s="246" t="s">
        <v>1726</v>
      </c>
      <c r="C361" s="246">
        <v>5</v>
      </c>
    </row>
    <row r="362" spans="1:3" ht="15.75" x14ac:dyDescent="0.25">
      <c r="A362" s="245" t="s">
        <v>1727</v>
      </c>
      <c r="B362" s="246" t="s">
        <v>1728</v>
      </c>
      <c r="C362" s="246">
        <v>6</v>
      </c>
    </row>
    <row r="363" spans="1:3" ht="15.75" x14ac:dyDescent="0.25">
      <c r="A363" s="245" t="s">
        <v>1729</v>
      </c>
      <c r="B363" s="246" t="s">
        <v>1730</v>
      </c>
      <c r="C363" s="246">
        <v>5</v>
      </c>
    </row>
    <row r="364" spans="1:3" ht="15.75" x14ac:dyDescent="0.25">
      <c r="A364" s="245" t="s">
        <v>1731</v>
      </c>
      <c r="B364" s="246" t="s">
        <v>1732</v>
      </c>
      <c r="C364" s="246">
        <v>4</v>
      </c>
    </row>
    <row r="365" spans="1:3" ht="15.75" x14ac:dyDescent="0.25">
      <c r="A365" s="245" t="s">
        <v>1733</v>
      </c>
      <c r="B365" s="246" t="s">
        <v>1734</v>
      </c>
      <c r="C365" s="246">
        <v>2</v>
      </c>
    </row>
    <row r="366" spans="1:3" ht="15.75" x14ac:dyDescent="0.25">
      <c r="A366" s="245" t="s">
        <v>1735</v>
      </c>
      <c r="B366" s="246" t="s">
        <v>1736</v>
      </c>
      <c r="C366" s="246">
        <v>5</v>
      </c>
    </row>
    <row r="367" spans="1:3" ht="15.75" x14ac:dyDescent="0.25">
      <c r="A367" s="245" t="s">
        <v>1737</v>
      </c>
      <c r="B367" s="246" t="s">
        <v>1738</v>
      </c>
      <c r="C367" s="246">
        <v>4</v>
      </c>
    </row>
    <row r="368" spans="1:3" ht="15.75" x14ac:dyDescent="0.25">
      <c r="A368" s="245" t="s">
        <v>1739</v>
      </c>
      <c r="B368" s="246" t="s">
        <v>1740</v>
      </c>
      <c r="C368" s="246">
        <v>4</v>
      </c>
    </row>
    <row r="369" spans="1:3" ht="15.75" x14ac:dyDescent="0.25">
      <c r="A369" s="245" t="s">
        <v>1741</v>
      </c>
      <c r="B369" s="246" t="s">
        <v>1742</v>
      </c>
      <c r="C369" s="246">
        <v>5</v>
      </c>
    </row>
    <row r="370" spans="1:3" ht="15.75" x14ac:dyDescent="0.25">
      <c r="A370" s="245" t="s">
        <v>1743</v>
      </c>
      <c r="B370" s="246" t="s">
        <v>1744</v>
      </c>
      <c r="C370" s="246">
        <v>2</v>
      </c>
    </row>
    <row r="371" spans="1:3" ht="15.75" x14ac:dyDescent="0.25">
      <c r="A371" s="245" t="s">
        <v>1745</v>
      </c>
      <c r="B371" s="246" t="s">
        <v>1746</v>
      </c>
      <c r="C371" s="246">
        <v>4</v>
      </c>
    </row>
    <row r="372" spans="1:3" ht="15.75" x14ac:dyDescent="0.25">
      <c r="A372" s="245" t="s">
        <v>1747</v>
      </c>
      <c r="B372" s="246" t="s">
        <v>1748</v>
      </c>
      <c r="C372" s="246">
        <v>4</v>
      </c>
    </row>
    <row r="373" spans="1:3" ht="15.75" x14ac:dyDescent="0.25">
      <c r="A373" s="245" t="s">
        <v>1749</v>
      </c>
      <c r="B373" s="246" t="s">
        <v>1750</v>
      </c>
      <c r="C373" s="246">
        <v>5</v>
      </c>
    </row>
    <row r="374" spans="1:3" ht="15.75" x14ac:dyDescent="0.25">
      <c r="A374" s="245" t="s">
        <v>1751</v>
      </c>
      <c r="B374" s="246" t="s">
        <v>1752</v>
      </c>
      <c r="C374" s="246">
        <v>8</v>
      </c>
    </row>
    <row r="375" spans="1:3" ht="15.75" x14ac:dyDescent="0.25">
      <c r="A375" s="245" t="s">
        <v>1753</v>
      </c>
      <c r="B375" s="246" t="s">
        <v>1754</v>
      </c>
      <c r="C375" s="246">
        <v>3</v>
      </c>
    </row>
    <row r="376" spans="1:3" ht="15.75" x14ac:dyDescent="0.25">
      <c r="A376" s="245" t="s">
        <v>1755</v>
      </c>
      <c r="B376" s="246" t="s">
        <v>1756</v>
      </c>
      <c r="C376" s="246">
        <v>4</v>
      </c>
    </row>
    <row r="377" spans="1:3" ht="15.75" x14ac:dyDescent="0.25">
      <c r="A377" s="245" t="s">
        <v>434</v>
      </c>
      <c r="B377" s="246" t="s">
        <v>1757</v>
      </c>
      <c r="C377" s="246">
        <v>6</v>
      </c>
    </row>
    <row r="378" spans="1:3" ht="15.75" x14ac:dyDescent="0.25">
      <c r="A378" s="245" t="s">
        <v>1758</v>
      </c>
      <c r="B378" s="246" t="s">
        <v>1759</v>
      </c>
      <c r="C378" s="246">
        <v>4</v>
      </c>
    </row>
    <row r="379" spans="1:3" ht="31.5" x14ac:dyDescent="0.25">
      <c r="A379" s="245" t="s">
        <v>1760</v>
      </c>
      <c r="B379" s="246" t="s">
        <v>1761</v>
      </c>
      <c r="C379" s="246">
        <v>4</v>
      </c>
    </row>
    <row r="380" spans="1:3" ht="15.75" x14ac:dyDescent="0.25">
      <c r="A380" s="245" t="s">
        <v>1762</v>
      </c>
      <c r="B380" s="246" t="s">
        <v>1763</v>
      </c>
      <c r="C380" s="246">
        <v>5</v>
      </c>
    </row>
    <row r="381" spans="1:3" ht="15.75" x14ac:dyDescent="0.25">
      <c r="A381" s="245" t="s">
        <v>1764</v>
      </c>
      <c r="B381" s="246" t="s">
        <v>1765</v>
      </c>
      <c r="C381" s="246">
        <v>5</v>
      </c>
    </row>
    <row r="382" spans="1:3" ht="15.75" x14ac:dyDescent="0.25">
      <c r="A382" s="245" t="s">
        <v>1766</v>
      </c>
      <c r="B382" s="246" t="s">
        <v>1767</v>
      </c>
      <c r="C382" s="246">
        <v>5</v>
      </c>
    </row>
    <row r="383" spans="1:3" ht="15.75" x14ac:dyDescent="0.25">
      <c r="A383" s="245" t="s">
        <v>1768</v>
      </c>
      <c r="B383" s="246" t="s">
        <v>1769</v>
      </c>
      <c r="C383" s="246">
        <v>4</v>
      </c>
    </row>
    <row r="384" spans="1:3" ht="15.75" x14ac:dyDescent="0.25">
      <c r="A384" s="245" t="s">
        <v>1770</v>
      </c>
      <c r="B384" s="246" t="s">
        <v>1771</v>
      </c>
      <c r="C384" s="246">
        <v>6</v>
      </c>
    </row>
    <row r="385" spans="1:3" ht="31.5" x14ac:dyDescent="0.25">
      <c r="A385" s="245" t="s">
        <v>1772</v>
      </c>
      <c r="B385" s="246" t="s">
        <v>1773</v>
      </c>
      <c r="C385" s="246">
        <v>5</v>
      </c>
    </row>
    <row r="386" spans="1:3" ht="15.75" x14ac:dyDescent="0.25">
      <c r="A386" s="245" t="s">
        <v>1774</v>
      </c>
      <c r="B386" s="246" t="s">
        <v>1775</v>
      </c>
      <c r="C386" s="246">
        <v>6</v>
      </c>
    </row>
    <row r="387" spans="1:3" ht="15.75" x14ac:dyDescent="0.25">
      <c r="A387" s="245" t="s">
        <v>1776</v>
      </c>
      <c r="B387" s="246" t="s">
        <v>1777</v>
      </c>
      <c r="C387" s="246">
        <v>4</v>
      </c>
    </row>
    <row r="388" spans="1:3" ht="15.75" x14ac:dyDescent="0.25">
      <c r="A388" s="245" t="s">
        <v>1778</v>
      </c>
      <c r="B388" s="246" t="s">
        <v>1779</v>
      </c>
      <c r="C388" s="246">
        <v>5</v>
      </c>
    </row>
    <row r="389" spans="1:3" ht="15.75" x14ac:dyDescent="0.25">
      <c r="A389" s="245" t="s">
        <v>1780</v>
      </c>
      <c r="B389" s="246" t="s">
        <v>1781</v>
      </c>
      <c r="C389" s="246">
        <v>4</v>
      </c>
    </row>
    <row r="390" spans="1:3" ht="15.75" x14ac:dyDescent="0.25">
      <c r="A390" s="245" t="s">
        <v>1782</v>
      </c>
      <c r="B390" s="246" t="s">
        <v>1783</v>
      </c>
      <c r="C390" s="246">
        <v>3</v>
      </c>
    </row>
    <row r="391" spans="1:3" ht="15.75" x14ac:dyDescent="0.25">
      <c r="A391" s="245" t="s">
        <v>1784</v>
      </c>
      <c r="B391" s="246" t="s">
        <v>1785</v>
      </c>
      <c r="C391" s="246">
        <v>2</v>
      </c>
    </row>
    <row r="392" spans="1:3" ht="15.75" x14ac:dyDescent="0.25">
      <c r="A392" s="245" t="s">
        <v>1786</v>
      </c>
      <c r="B392" s="246" t="s">
        <v>1787</v>
      </c>
      <c r="C392" s="246">
        <v>2</v>
      </c>
    </row>
    <row r="393" spans="1:3" ht="15.75" x14ac:dyDescent="0.25">
      <c r="A393" s="245" t="s">
        <v>1788</v>
      </c>
      <c r="B393" s="246" t="s">
        <v>1063</v>
      </c>
      <c r="C393" s="246">
        <v>2</v>
      </c>
    </row>
    <row r="394" spans="1:3" ht="31.5" x14ac:dyDescent="0.25">
      <c r="A394" s="245" t="s">
        <v>1789</v>
      </c>
      <c r="B394" s="246" t="s">
        <v>1790</v>
      </c>
      <c r="C394" s="246">
        <v>3</v>
      </c>
    </row>
    <row r="395" spans="1:3" ht="15.75" x14ac:dyDescent="0.25">
      <c r="A395" s="245" t="s">
        <v>1791</v>
      </c>
      <c r="B395" s="246" t="s">
        <v>1792</v>
      </c>
      <c r="C395" s="246">
        <v>4</v>
      </c>
    </row>
    <row r="396" spans="1:3" ht="15.75" x14ac:dyDescent="0.25">
      <c r="A396" s="245" t="s">
        <v>1793</v>
      </c>
      <c r="B396" s="246" t="s">
        <v>1794</v>
      </c>
      <c r="C396" s="246">
        <v>1</v>
      </c>
    </row>
    <row r="397" spans="1:3" ht="15.75" x14ac:dyDescent="0.25">
      <c r="A397" s="245" t="s">
        <v>1795</v>
      </c>
      <c r="B397" s="246" t="s">
        <v>1796</v>
      </c>
      <c r="C397" s="246">
        <v>1</v>
      </c>
    </row>
    <row r="398" spans="1:3" ht="15.75" x14ac:dyDescent="0.25">
      <c r="A398" s="245" t="s">
        <v>1797</v>
      </c>
      <c r="B398" s="246" t="s">
        <v>1063</v>
      </c>
      <c r="C398" s="246">
        <v>2</v>
      </c>
    </row>
    <row r="399" spans="1:3" ht="15.75" x14ac:dyDescent="0.25">
      <c r="A399" s="245" t="s">
        <v>1798</v>
      </c>
      <c r="B399" s="246" t="s">
        <v>1799</v>
      </c>
      <c r="C399" s="246">
        <v>1</v>
      </c>
    </row>
    <row r="400" spans="1:3" ht="15.75" x14ac:dyDescent="0.25">
      <c r="A400" s="245" t="s">
        <v>1800</v>
      </c>
      <c r="B400" s="246" t="s">
        <v>1801</v>
      </c>
      <c r="C400" s="246">
        <v>1</v>
      </c>
    </row>
    <row r="401" spans="1:3" ht="15.75" x14ac:dyDescent="0.25">
      <c r="A401" s="245" t="s">
        <v>1802</v>
      </c>
      <c r="B401" s="246" t="s">
        <v>1803</v>
      </c>
      <c r="C401" s="246">
        <v>1</v>
      </c>
    </row>
    <row r="402" spans="1:3" ht="15.75" x14ac:dyDescent="0.25">
      <c r="A402" s="245" t="s">
        <v>1804</v>
      </c>
      <c r="B402" s="246" t="s">
        <v>1805</v>
      </c>
      <c r="C402" s="246">
        <v>1</v>
      </c>
    </row>
    <row r="403" spans="1:3" ht="15.75" x14ac:dyDescent="0.25">
      <c r="A403" s="245" t="s">
        <v>1806</v>
      </c>
      <c r="B403" s="246" t="s">
        <v>1807</v>
      </c>
      <c r="C403" s="246">
        <v>1</v>
      </c>
    </row>
    <row r="404" spans="1:3" ht="15.75" x14ac:dyDescent="0.25">
      <c r="A404" s="245" t="s">
        <v>1808</v>
      </c>
      <c r="B404" s="246" t="s">
        <v>1809</v>
      </c>
      <c r="C404" s="246">
        <v>1</v>
      </c>
    </row>
    <row r="405" spans="1:3" ht="15.75" x14ac:dyDescent="0.25">
      <c r="A405" s="245" t="s">
        <v>1810</v>
      </c>
      <c r="B405" s="246" t="s">
        <v>1811</v>
      </c>
      <c r="C405" s="246">
        <v>1</v>
      </c>
    </row>
    <row r="406" spans="1:3" ht="15.75" x14ac:dyDescent="0.25">
      <c r="A406" s="245" t="s">
        <v>1812</v>
      </c>
      <c r="B406" s="246" t="s">
        <v>1813</v>
      </c>
      <c r="C406" s="246">
        <v>1</v>
      </c>
    </row>
    <row r="407" spans="1:3" ht="15.75" x14ac:dyDescent="0.25">
      <c r="A407" s="245" t="s">
        <v>1814</v>
      </c>
      <c r="B407" s="246" t="s">
        <v>1815</v>
      </c>
      <c r="C407" s="246">
        <v>1</v>
      </c>
    </row>
    <row r="408" spans="1:3" ht="15.75" x14ac:dyDescent="0.25">
      <c r="A408" s="245" t="s">
        <v>1816</v>
      </c>
      <c r="B408" s="246" t="s">
        <v>1817</v>
      </c>
      <c r="C408" s="246">
        <v>1</v>
      </c>
    </row>
    <row r="409" spans="1:3" ht="15.75" x14ac:dyDescent="0.25">
      <c r="A409" s="245" t="s">
        <v>1818</v>
      </c>
      <c r="B409" s="246" t="s">
        <v>1819</v>
      </c>
      <c r="C409" s="246">
        <v>1</v>
      </c>
    </row>
    <row r="410" spans="1:3" ht="15.75" x14ac:dyDescent="0.25">
      <c r="A410" s="245" t="s">
        <v>1820</v>
      </c>
      <c r="B410" s="246" t="s">
        <v>1821</v>
      </c>
      <c r="C410" s="246">
        <v>1</v>
      </c>
    </row>
    <row r="411" spans="1:3" ht="15.75" x14ac:dyDescent="0.25">
      <c r="A411" s="245" t="s">
        <v>1822</v>
      </c>
      <c r="B411" s="246" t="s">
        <v>1823</v>
      </c>
      <c r="C411" s="246">
        <v>1</v>
      </c>
    </row>
    <row r="412" spans="1:3" ht="15.75" x14ac:dyDescent="0.25">
      <c r="A412" s="245" t="s">
        <v>1824</v>
      </c>
      <c r="B412" s="246" t="s">
        <v>1825</v>
      </c>
      <c r="C412" s="246">
        <v>1</v>
      </c>
    </row>
    <row r="413" spans="1:3" ht="15.75" x14ac:dyDescent="0.25">
      <c r="A413" s="245" t="s">
        <v>1826</v>
      </c>
      <c r="B413" s="246" t="s">
        <v>1827</v>
      </c>
      <c r="C413" s="246">
        <v>1</v>
      </c>
    </row>
    <row r="414" spans="1:3" ht="15.75" x14ac:dyDescent="0.25">
      <c r="A414" s="245" t="s">
        <v>1828</v>
      </c>
      <c r="B414" s="246" t="s">
        <v>1829</v>
      </c>
      <c r="C414" s="246">
        <v>1</v>
      </c>
    </row>
    <row r="415" spans="1:3" ht="31.5" x14ac:dyDescent="0.25">
      <c r="A415" s="245" t="s">
        <v>1830</v>
      </c>
      <c r="B415" s="246" t="s">
        <v>1831</v>
      </c>
      <c r="C415" s="246">
        <v>1</v>
      </c>
    </row>
    <row r="416" spans="1:3" ht="31.5" x14ac:dyDescent="0.25">
      <c r="A416" s="245" t="s">
        <v>1832</v>
      </c>
      <c r="B416" s="246" t="s">
        <v>1833</v>
      </c>
      <c r="C416" s="246">
        <v>1</v>
      </c>
    </row>
    <row r="417" spans="1:3" ht="15.75" x14ac:dyDescent="0.25">
      <c r="A417" s="245" t="s">
        <v>1834</v>
      </c>
      <c r="B417" s="246" t="s">
        <v>1835</v>
      </c>
      <c r="C417" s="246">
        <v>1</v>
      </c>
    </row>
    <row r="418" spans="1:3" ht="15.75" x14ac:dyDescent="0.25">
      <c r="A418" s="245" t="s">
        <v>1836</v>
      </c>
      <c r="B418" s="246" t="s">
        <v>1837</v>
      </c>
      <c r="C418" s="246">
        <v>1</v>
      </c>
    </row>
    <row r="419" spans="1:3" ht="15.75" x14ac:dyDescent="0.25">
      <c r="A419" s="245" t="s">
        <v>1838</v>
      </c>
      <c r="B419" s="246" t="s">
        <v>1839</v>
      </c>
      <c r="C419" s="246">
        <v>1</v>
      </c>
    </row>
    <row r="420" spans="1:3" ht="15.75" x14ac:dyDescent="0.25">
      <c r="A420" s="245" t="s">
        <v>1840</v>
      </c>
      <c r="B420" s="246" t="s">
        <v>1841</v>
      </c>
      <c r="C420" s="246">
        <v>1</v>
      </c>
    </row>
    <row r="421" spans="1:3" ht="15.75" x14ac:dyDescent="0.25">
      <c r="A421" s="245" t="s">
        <v>1842</v>
      </c>
      <c r="B421" s="246" t="s">
        <v>1843</v>
      </c>
      <c r="C421" s="246">
        <v>1</v>
      </c>
    </row>
    <row r="422" spans="1:3" ht="15.75" x14ac:dyDescent="0.25">
      <c r="A422" s="245" t="s">
        <v>1844</v>
      </c>
      <c r="B422" s="246" t="s">
        <v>1845</v>
      </c>
      <c r="C422" s="246">
        <v>1</v>
      </c>
    </row>
    <row r="423" spans="1:3" ht="15.75" x14ac:dyDescent="0.25">
      <c r="A423" s="245" t="s">
        <v>1846</v>
      </c>
      <c r="B423" s="246" t="s">
        <v>1847</v>
      </c>
      <c r="C423" s="246">
        <v>1</v>
      </c>
    </row>
    <row r="424" spans="1:3" ht="15.75" x14ac:dyDescent="0.25">
      <c r="A424" s="245" t="s">
        <v>1848</v>
      </c>
      <c r="B424" s="246" t="s">
        <v>1849</v>
      </c>
      <c r="C424" s="246">
        <v>1</v>
      </c>
    </row>
    <row r="425" spans="1:3" ht="15.75" x14ac:dyDescent="0.25">
      <c r="A425" s="245" t="s">
        <v>1850</v>
      </c>
      <c r="B425" s="246" t="s">
        <v>1851</v>
      </c>
      <c r="C425" s="246">
        <v>1</v>
      </c>
    </row>
    <row r="426" spans="1:3" ht="15.75" x14ac:dyDescent="0.25">
      <c r="A426" s="245" t="s">
        <v>1852</v>
      </c>
      <c r="B426" s="246" t="s">
        <v>1853</v>
      </c>
      <c r="C426" s="246">
        <v>1</v>
      </c>
    </row>
    <row r="427" spans="1:3" ht="15.75" x14ac:dyDescent="0.25">
      <c r="A427" s="245" t="s">
        <v>1854</v>
      </c>
      <c r="B427" s="246" t="s">
        <v>1855</v>
      </c>
      <c r="C427" s="246">
        <v>1</v>
      </c>
    </row>
    <row r="428" spans="1:3" ht="15.75" x14ac:dyDescent="0.25">
      <c r="A428" s="245" t="s">
        <v>1856</v>
      </c>
      <c r="B428" s="246" t="s">
        <v>1857</v>
      </c>
      <c r="C428" s="246">
        <v>1</v>
      </c>
    </row>
    <row r="429" spans="1:3" ht="15.75" x14ac:dyDescent="0.25">
      <c r="A429" s="245" t="s">
        <v>1858</v>
      </c>
      <c r="B429" s="246" t="s">
        <v>1859</v>
      </c>
      <c r="C429" s="246">
        <v>1</v>
      </c>
    </row>
    <row r="430" spans="1:3" ht="15.75" x14ac:dyDescent="0.25">
      <c r="A430" s="245" t="s">
        <v>1860</v>
      </c>
      <c r="B430" s="246" t="s">
        <v>1861</v>
      </c>
      <c r="C430" s="246">
        <v>1</v>
      </c>
    </row>
    <row r="431" spans="1:3" ht="15.75" x14ac:dyDescent="0.25">
      <c r="A431" s="245" t="s">
        <v>1862</v>
      </c>
      <c r="B431" s="246" t="s">
        <v>1863</v>
      </c>
      <c r="C431" s="246">
        <v>1</v>
      </c>
    </row>
    <row r="432" spans="1:3" ht="15.75" x14ac:dyDescent="0.25">
      <c r="A432" s="245" t="s">
        <v>1864</v>
      </c>
      <c r="B432" s="246" t="s">
        <v>1865</v>
      </c>
      <c r="C432" s="246">
        <v>1</v>
      </c>
    </row>
    <row r="433" spans="1:3" ht="15.75" x14ac:dyDescent="0.25">
      <c r="A433" s="245" t="s">
        <v>1866</v>
      </c>
      <c r="B433" s="246" t="s">
        <v>1867</v>
      </c>
      <c r="C433" s="246">
        <v>1</v>
      </c>
    </row>
    <row r="434" spans="1:3" ht="15.75" x14ac:dyDescent="0.25">
      <c r="A434" s="245" t="s">
        <v>1868</v>
      </c>
      <c r="B434" s="246" t="s">
        <v>1869</v>
      </c>
      <c r="C434" s="246">
        <v>1</v>
      </c>
    </row>
    <row r="435" spans="1:3" ht="15.75" x14ac:dyDescent="0.25">
      <c r="A435" s="245" t="s">
        <v>1870</v>
      </c>
      <c r="B435" s="246" t="s">
        <v>1857</v>
      </c>
      <c r="C435" s="246">
        <v>1</v>
      </c>
    </row>
    <row r="436" spans="1:3" ht="15.75" x14ac:dyDescent="0.25">
      <c r="A436" s="245" t="s">
        <v>1871</v>
      </c>
      <c r="B436" s="246" t="s">
        <v>1872</v>
      </c>
      <c r="C436" s="246">
        <v>1</v>
      </c>
    </row>
    <row r="437" spans="1:3" ht="15.75" x14ac:dyDescent="0.25">
      <c r="A437" s="245" t="s">
        <v>1873</v>
      </c>
      <c r="B437" s="246" t="s">
        <v>1874</v>
      </c>
      <c r="C437" s="246">
        <v>1</v>
      </c>
    </row>
    <row r="438" spans="1:3" ht="15.75" x14ac:dyDescent="0.25">
      <c r="A438" s="245" t="s">
        <v>1875</v>
      </c>
      <c r="B438" s="246" t="s">
        <v>1876</v>
      </c>
      <c r="C438" s="246">
        <v>1</v>
      </c>
    </row>
    <row r="439" spans="1:3" ht="15.75" x14ac:dyDescent="0.25">
      <c r="A439" s="245" t="s">
        <v>1877</v>
      </c>
      <c r="B439" s="246" t="s">
        <v>1878</v>
      </c>
      <c r="C439" s="246">
        <v>1</v>
      </c>
    </row>
    <row r="440" spans="1:3" ht="15.75" x14ac:dyDescent="0.25">
      <c r="A440" s="245" t="s">
        <v>1879</v>
      </c>
      <c r="B440" s="246" t="s">
        <v>1880</v>
      </c>
      <c r="C440" s="246">
        <v>1</v>
      </c>
    </row>
    <row r="441" spans="1:3" ht="15.75" x14ac:dyDescent="0.25">
      <c r="A441" s="245" t="s">
        <v>1881</v>
      </c>
      <c r="B441" s="246" t="s">
        <v>1882</v>
      </c>
      <c r="C441" s="246">
        <v>1</v>
      </c>
    </row>
    <row r="442" spans="1:3" ht="15.75" x14ac:dyDescent="0.25">
      <c r="A442" s="245" t="s">
        <v>1883</v>
      </c>
      <c r="B442" s="246" t="s">
        <v>1884</v>
      </c>
      <c r="C442" s="246">
        <v>1</v>
      </c>
    </row>
    <row r="443" spans="1:3" ht="15.75" x14ac:dyDescent="0.25">
      <c r="A443" s="245" t="s">
        <v>1885</v>
      </c>
      <c r="B443" s="246" t="s">
        <v>1886</v>
      </c>
      <c r="C443" s="246">
        <v>1</v>
      </c>
    </row>
    <row r="444" spans="1:3" ht="15.75" x14ac:dyDescent="0.25">
      <c r="A444" s="245" t="s">
        <v>1887</v>
      </c>
      <c r="B444" s="246" t="s">
        <v>1888</v>
      </c>
      <c r="C444" s="246">
        <v>1</v>
      </c>
    </row>
    <row r="445" spans="1:3" ht="15.75" x14ac:dyDescent="0.25">
      <c r="A445" s="245" t="s">
        <v>1889</v>
      </c>
      <c r="B445" s="246" t="s">
        <v>1890</v>
      </c>
      <c r="C445" s="246">
        <v>1</v>
      </c>
    </row>
    <row r="446" spans="1:3" ht="15.75" x14ac:dyDescent="0.25">
      <c r="A446" s="245" t="s">
        <v>1891</v>
      </c>
      <c r="B446" s="246" t="s">
        <v>1892</v>
      </c>
      <c r="C446" s="246">
        <v>1</v>
      </c>
    </row>
    <row r="447" spans="1:3" ht="15.75" x14ac:dyDescent="0.25">
      <c r="A447" s="245" t="s">
        <v>1893</v>
      </c>
      <c r="B447" s="246" t="s">
        <v>1894</v>
      </c>
      <c r="C447" s="246">
        <v>1</v>
      </c>
    </row>
    <row r="448" spans="1:3" ht="31.5" x14ac:dyDescent="0.25">
      <c r="A448" s="245" t="s">
        <v>1895</v>
      </c>
      <c r="B448" s="246" t="s">
        <v>1896</v>
      </c>
      <c r="C448" s="246">
        <v>1</v>
      </c>
    </row>
    <row r="449" spans="1:3" ht="31.5" x14ac:dyDescent="0.25">
      <c r="A449" s="245" t="s">
        <v>1897</v>
      </c>
      <c r="B449" s="246" t="s">
        <v>1898</v>
      </c>
      <c r="C449" s="246">
        <v>1</v>
      </c>
    </row>
    <row r="450" spans="1:3" ht="15.75" x14ac:dyDescent="0.25">
      <c r="A450" s="245" t="s">
        <v>1899</v>
      </c>
      <c r="B450" s="246" t="s">
        <v>1900</v>
      </c>
      <c r="C450" s="246">
        <v>1</v>
      </c>
    </row>
    <row r="451" spans="1:3" ht="15.75" x14ac:dyDescent="0.25">
      <c r="A451" s="245" t="s">
        <v>1901</v>
      </c>
      <c r="B451" s="246" t="s">
        <v>1902</v>
      </c>
      <c r="C451" s="246">
        <v>1</v>
      </c>
    </row>
    <row r="452" spans="1:3" ht="15.75" x14ac:dyDescent="0.25">
      <c r="A452" s="245" t="s">
        <v>1903</v>
      </c>
      <c r="B452" s="246" t="s">
        <v>1904</v>
      </c>
      <c r="C452" s="246">
        <v>1</v>
      </c>
    </row>
    <row r="453" spans="1:3" ht="15.75" x14ac:dyDescent="0.25">
      <c r="A453" s="245" t="s">
        <v>1905</v>
      </c>
      <c r="B453" s="246" t="s">
        <v>1906</v>
      </c>
      <c r="C453" s="246">
        <v>1</v>
      </c>
    </row>
    <row r="454" spans="1:3" ht="15.75" x14ac:dyDescent="0.25">
      <c r="A454" s="245" t="s">
        <v>1907</v>
      </c>
      <c r="B454" s="246" t="s">
        <v>1908</v>
      </c>
      <c r="C454" s="246">
        <v>1</v>
      </c>
    </row>
    <row r="455" spans="1:3" ht="15.75" x14ac:dyDescent="0.25">
      <c r="A455" s="245" t="s">
        <v>1909</v>
      </c>
      <c r="B455" s="246" t="s">
        <v>1910</v>
      </c>
      <c r="C455" s="246">
        <v>1</v>
      </c>
    </row>
    <row r="456" spans="1:3" ht="15.75" x14ac:dyDescent="0.25">
      <c r="A456" s="245" t="s">
        <v>1911</v>
      </c>
      <c r="B456" s="246" t="s">
        <v>1912</v>
      </c>
      <c r="C456" s="246">
        <v>1</v>
      </c>
    </row>
    <row r="457" spans="1:3" ht="15.75" x14ac:dyDescent="0.25">
      <c r="A457" s="245" t="s">
        <v>1913</v>
      </c>
      <c r="B457" s="246" t="s">
        <v>1914</v>
      </c>
      <c r="C457" s="246">
        <v>1</v>
      </c>
    </row>
    <row r="458" spans="1:3" ht="15.75" x14ac:dyDescent="0.25">
      <c r="A458" s="245" t="s">
        <v>1915</v>
      </c>
      <c r="B458" s="246" t="s">
        <v>1916</v>
      </c>
      <c r="C458" s="246">
        <v>1</v>
      </c>
    </row>
    <row r="459" spans="1:3" ht="15.75" x14ac:dyDescent="0.25">
      <c r="A459" s="245" t="s">
        <v>1917</v>
      </c>
      <c r="B459" s="246" t="s">
        <v>1918</v>
      </c>
      <c r="C459" s="246">
        <v>1</v>
      </c>
    </row>
    <row r="460" spans="1:3" ht="15.75" x14ac:dyDescent="0.25">
      <c r="A460" s="245" t="s">
        <v>1919</v>
      </c>
      <c r="B460" s="246" t="s">
        <v>1920</v>
      </c>
      <c r="C460" s="246">
        <v>1</v>
      </c>
    </row>
    <row r="461" spans="1:3" ht="15.75" x14ac:dyDescent="0.25">
      <c r="A461" s="245" t="s">
        <v>1921</v>
      </c>
      <c r="B461" s="246" t="s">
        <v>1922</v>
      </c>
      <c r="C461" s="246">
        <v>1</v>
      </c>
    </row>
    <row r="462" spans="1:3" ht="15.75" x14ac:dyDescent="0.25">
      <c r="A462" s="245" t="s">
        <v>1923</v>
      </c>
      <c r="B462" s="246" t="s">
        <v>1924</v>
      </c>
      <c r="C462" s="246">
        <v>1</v>
      </c>
    </row>
    <row r="463" spans="1:3" ht="15.75" x14ac:dyDescent="0.25">
      <c r="A463" s="245" t="s">
        <v>1925</v>
      </c>
      <c r="B463" s="246" t="s">
        <v>1926</v>
      </c>
      <c r="C463" s="246">
        <v>1</v>
      </c>
    </row>
    <row r="464" spans="1:3" ht="15.75" x14ac:dyDescent="0.25">
      <c r="A464" s="245" t="s">
        <v>1927</v>
      </c>
      <c r="B464" s="246" t="s">
        <v>1928</v>
      </c>
      <c r="C464" s="246">
        <v>1</v>
      </c>
    </row>
    <row r="465" spans="1:3" ht="15.75" x14ac:dyDescent="0.25">
      <c r="A465" s="245" t="s">
        <v>1929</v>
      </c>
      <c r="B465" s="246" t="s">
        <v>1930</v>
      </c>
      <c r="C465" s="246">
        <v>1</v>
      </c>
    </row>
    <row r="466" spans="1:3" ht="15.75" x14ac:dyDescent="0.25">
      <c r="A466" s="245" t="s">
        <v>1931</v>
      </c>
      <c r="B466" s="246" t="s">
        <v>1932</v>
      </c>
      <c r="C466" s="246">
        <v>1</v>
      </c>
    </row>
    <row r="467" spans="1:3" ht="15.75" x14ac:dyDescent="0.25">
      <c r="A467" s="245" t="s">
        <v>1933</v>
      </c>
      <c r="B467" s="246" t="s">
        <v>1934</v>
      </c>
      <c r="C467" s="246">
        <v>1</v>
      </c>
    </row>
    <row r="468" spans="1:3" ht="15.75" x14ac:dyDescent="0.25">
      <c r="A468" s="245" t="s">
        <v>1935</v>
      </c>
      <c r="B468" s="246" t="s">
        <v>1936</v>
      </c>
      <c r="C468" s="246">
        <v>1</v>
      </c>
    </row>
    <row r="469" spans="1:3" ht="15.75" x14ac:dyDescent="0.25">
      <c r="A469" s="245" t="s">
        <v>1937</v>
      </c>
      <c r="B469" s="246" t="s">
        <v>1938</v>
      </c>
      <c r="C469" s="246">
        <v>1</v>
      </c>
    </row>
    <row r="470" spans="1:3" ht="15.75" x14ac:dyDescent="0.25">
      <c r="A470" s="245" t="s">
        <v>1939</v>
      </c>
      <c r="B470" s="246" t="s">
        <v>1940</v>
      </c>
      <c r="C470" s="246">
        <v>1</v>
      </c>
    </row>
    <row r="471" spans="1:3" ht="15.75" x14ac:dyDescent="0.25">
      <c r="A471" s="245" t="s">
        <v>1941</v>
      </c>
      <c r="B471" s="246" t="s">
        <v>1942</v>
      </c>
      <c r="C471" s="246">
        <v>1</v>
      </c>
    </row>
    <row r="472" spans="1:3" ht="15.75" x14ac:dyDescent="0.25">
      <c r="A472" s="245" t="s">
        <v>1943</v>
      </c>
      <c r="B472" s="246" t="s">
        <v>1944</v>
      </c>
      <c r="C472" s="246">
        <v>1</v>
      </c>
    </row>
    <row r="473" spans="1:3" ht="15.75" x14ac:dyDescent="0.25">
      <c r="A473" s="245" t="s">
        <v>1945</v>
      </c>
      <c r="B473" s="246" t="s">
        <v>1946</v>
      </c>
      <c r="C473" s="246">
        <v>1</v>
      </c>
    </row>
    <row r="474" spans="1:3" ht="15.75" x14ac:dyDescent="0.25">
      <c r="A474" s="245" t="s">
        <v>1947</v>
      </c>
      <c r="B474" s="246" t="s">
        <v>1948</v>
      </c>
      <c r="C474" s="246">
        <v>1</v>
      </c>
    </row>
    <row r="475" spans="1:3" ht="15.75" x14ac:dyDescent="0.25">
      <c r="A475" s="245" t="s">
        <v>1949</v>
      </c>
      <c r="B475" s="246" t="s">
        <v>1950</v>
      </c>
      <c r="C475" s="246">
        <v>1</v>
      </c>
    </row>
    <row r="476" spans="1:3" ht="15.75" x14ac:dyDescent="0.25">
      <c r="A476" s="245" t="s">
        <v>1951</v>
      </c>
      <c r="B476" s="246" t="s">
        <v>1952</v>
      </c>
      <c r="C476" s="246">
        <v>1</v>
      </c>
    </row>
    <row r="477" spans="1:3" ht="15.75" x14ac:dyDescent="0.25">
      <c r="A477" s="245" t="s">
        <v>1953</v>
      </c>
      <c r="B477" s="246" t="s">
        <v>1954</v>
      </c>
      <c r="C477" s="246">
        <v>1</v>
      </c>
    </row>
    <row r="478" spans="1:3" ht="15.75" x14ac:dyDescent="0.25">
      <c r="A478" s="245" t="s">
        <v>1955</v>
      </c>
      <c r="B478" s="246" t="s">
        <v>1956</v>
      </c>
      <c r="C478" s="246">
        <v>1</v>
      </c>
    </row>
    <row r="479" spans="1:3" ht="15.75" x14ac:dyDescent="0.25">
      <c r="A479" s="245" t="s">
        <v>1957</v>
      </c>
      <c r="B479" s="246" t="s">
        <v>1958</v>
      </c>
      <c r="C479" s="246">
        <v>1</v>
      </c>
    </row>
    <row r="480" spans="1:3" ht="15.75" x14ac:dyDescent="0.25">
      <c r="A480" s="245" t="s">
        <v>1959</v>
      </c>
      <c r="B480" s="246" t="s">
        <v>1960</v>
      </c>
      <c r="C480" s="246">
        <v>1</v>
      </c>
    </row>
    <row r="481" spans="1:3" ht="15.75" x14ac:dyDescent="0.25">
      <c r="A481" s="245" t="s">
        <v>1961</v>
      </c>
      <c r="B481" s="246" t="s">
        <v>1962</v>
      </c>
      <c r="C481" s="246">
        <v>1</v>
      </c>
    </row>
    <row r="482" spans="1:3" ht="15.75" x14ac:dyDescent="0.25">
      <c r="A482" s="245" t="s">
        <v>1963</v>
      </c>
      <c r="B482" s="246" t="s">
        <v>1964</v>
      </c>
      <c r="C482" s="246">
        <v>1</v>
      </c>
    </row>
    <row r="483" spans="1:3" ht="15.75" x14ac:dyDescent="0.25">
      <c r="A483" s="245" t="s">
        <v>1965</v>
      </c>
      <c r="B483" s="246" t="s">
        <v>1966</v>
      </c>
      <c r="C483" s="246">
        <v>1</v>
      </c>
    </row>
    <row r="484" spans="1:3" ht="15.75" x14ac:dyDescent="0.25">
      <c r="A484" s="245" t="s">
        <v>1967</v>
      </c>
      <c r="B484" s="246" t="s">
        <v>1968</v>
      </c>
      <c r="C484" s="246">
        <v>1</v>
      </c>
    </row>
    <row r="485" spans="1:3" ht="15.75" x14ac:dyDescent="0.25">
      <c r="A485" s="245" t="s">
        <v>1969</v>
      </c>
      <c r="B485" s="246" t="s">
        <v>1970</v>
      </c>
      <c r="C485" s="246">
        <v>1</v>
      </c>
    </row>
    <row r="486" spans="1:3" ht="15.75" x14ac:dyDescent="0.25">
      <c r="A486" s="245" t="s">
        <v>1971</v>
      </c>
      <c r="B486" s="246" t="s">
        <v>1972</v>
      </c>
      <c r="C486" s="246">
        <v>1</v>
      </c>
    </row>
    <row r="487" spans="1:3" ht="15.75" x14ac:dyDescent="0.25">
      <c r="A487" s="245" t="s">
        <v>1973</v>
      </c>
      <c r="B487" s="246" t="s">
        <v>1974</v>
      </c>
      <c r="C487" s="246">
        <v>1</v>
      </c>
    </row>
    <row r="488" spans="1:3" ht="15.75" x14ac:dyDescent="0.25">
      <c r="A488" s="245" t="s">
        <v>1975</v>
      </c>
      <c r="B488" s="246" t="s">
        <v>1976</v>
      </c>
      <c r="C488" s="246">
        <v>1</v>
      </c>
    </row>
    <row r="489" spans="1:3" ht="15.75" x14ac:dyDescent="0.25">
      <c r="A489" s="245" t="s">
        <v>1977</v>
      </c>
      <c r="B489" s="246" t="s">
        <v>1978</v>
      </c>
      <c r="C489" s="246">
        <v>1</v>
      </c>
    </row>
    <row r="490" spans="1:3" ht="15.75" x14ac:dyDescent="0.25">
      <c r="A490" s="245" t="s">
        <v>1979</v>
      </c>
      <c r="B490" s="246" t="s">
        <v>1980</v>
      </c>
      <c r="C490" s="246">
        <v>1</v>
      </c>
    </row>
    <row r="491" spans="1:3" ht="15.75" x14ac:dyDescent="0.25">
      <c r="A491" s="245" t="s">
        <v>1981</v>
      </c>
      <c r="B491" s="246" t="s">
        <v>1982</v>
      </c>
      <c r="C491" s="246">
        <v>1</v>
      </c>
    </row>
    <row r="492" spans="1:3" ht="15.75" x14ac:dyDescent="0.25">
      <c r="A492" s="245" t="s">
        <v>1983</v>
      </c>
      <c r="B492" s="246" t="s">
        <v>1984</v>
      </c>
      <c r="C492" s="246">
        <v>1</v>
      </c>
    </row>
    <row r="493" spans="1:3" ht="15.75" x14ac:dyDescent="0.25">
      <c r="A493" s="245" t="s">
        <v>1985</v>
      </c>
      <c r="B493" s="246" t="s">
        <v>1986</v>
      </c>
      <c r="C493" s="246">
        <v>1</v>
      </c>
    </row>
    <row r="494" spans="1:3" ht="15.75" x14ac:dyDescent="0.25">
      <c r="A494" s="245" t="s">
        <v>1987</v>
      </c>
      <c r="B494" s="246" t="s">
        <v>1988</v>
      </c>
      <c r="C494" s="246">
        <v>1</v>
      </c>
    </row>
    <row r="495" spans="1:3" ht="15.75" x14ac:dyDescent="0.25">
      <c r="A495" s="245" t="s">
        <v>1989</v>
      </c>
      <c r="B495" s="246" t="s">
        <v>1990</v>
      </c>
      <c r="C495" s="246">
        <v>1</v>
      </c>
    </row>
    <row r="496" spans="1:3" ht="15.75" x14ac:dyDescent="0.25">
      <c r="A496" s="245" t="s">
        <v>1991</v>
      </c>
      <c r="B496" s="246" t="s">
        <v>1992</v>
      </c>
      <c r="C496" s="246">
        <v>1</v>
      </c>
    </row>
    <row r="497" spans="1:3" ht="15.75" x14ac:dyDescent="0.25">
      <c r="A497" s="245" t="s">
        <v>1993</v>
      </c>
      <c r="B497" s="246" t="s">
        <v>1994</v>
      </c>
      <c r="C497" s="246">
        <v>1</v>
      </c>
    </row>
    <row r="498" spans="1:3" ht="15.75" x14ac:dyDescent="0.25">
      <c r="A498" s="245" t="s">
        <v>1995</v>
      </c>
      <c r="B498" s="246" t="s">
        <v>1996</v>
      </c>
      <c r="C498" s="246">
        <v>1</v>
      </c>
    </row>
    <row r="499" spans="1:3" ht="15.75" x14ac:dyDescent="0.25">
      <c r="A499" s="245" t="s">
        <v>1997</v>
      </c>
      <c r="B499" s="246" t="s">
        <v>1998</v>
      </c>
      <c r="C499" s="246">
        <v>1</v>
      </c>
    </row>
    <row r="500" spans="1:3" ht="15.75" x14ac:dyDescent="0.25">
      <c r="A500" s="245" t="s">
        <v>1999</v>
      </c>
      <c r="B500" s="246" t="s">
        <v>2000</v>
      </c>
      <c r="C500" s="246">
        <v>1</v>
      </c>
    </row>
    <row r="501" spans="1:3" ht="15.75" x14ac:dyDescent="0.25">
      <c r="A501" s="245" t="s">
        <v>2001</v>
      </c>
      <c r="B501" s="246" t="s">
        <v>2002</v>
      </c>
      <c r="C501" s="246">
        <v>1</v>
      </c>
    </row>
    <row r="502" spans="1:3" ht="15.75" x14ac:dyDescent="0.25">
      <c r="A502" s="245" t="s">
        <v>2003</v>
      </c>
      <c r="B502" s="246" t="s">
        <v>2004</v>
      </c>
      <c r="C502" s="246">
        <v>1</v>
      </c>
    </row>
    <row r="503" spans="1:3" ht="15.75" x14ac:dyDescent="0.25">
      <c r="A503" s="245" t="s">
        <v>2005</v>
      </c>
      <c r="B503" s="246" t="s">
        <v>2006</v>
      </c>
      <c r="C503" s="246">
        <v>1</v>
      </c>
    </row>
    <row r="504" spans="1:3" ht="15.75" x14ac:dyDescent="0.25">
      <c r="A504" s="245" t="s">
        <v>2007</v>
      </c>
      <c r="B504" s="246" t="s">
        <v>2008</v>
      </c>
      <c r="C504" s="246">
        <v>1</v>
      </c>
    </row>
    <row r="505" spans="1:3" ht="15.75" x14ac:dyDescent="0.25">
      <c r="A505" s="245" t="s">
        <v>2009</v>
      </c>
      <c r="B505" s="246" t="s">
        <v>2010</v>
      </c>
      <c r="C505" s="246">
        <v>1</v>
      </c>
    </row>
    <row r="506" spans="1:3" ht="15.75" x14ac:dyDescent="0.25">
      <c r="A506" s="245" t="s">
        <v>2011</v>
      </c>
      <c r="B506" s="246" t="s">
        <v>2012</v>
      </c>
      <c r="C506" s="246">
        <v>1</v>
      </c>
    </row>
    <row r="507" spans="1:3" ht="15.75" x14ac:dyDescent="0.25">
      <c r="A507" s="245" t="s">
        <v>2013</v>
      </c>
      <c r="B507" s="246" t="s">
        <v>2014</v>
      </c>
      <c r="C507" s="246">
        <v>1</v>
      </c>
    </row>
    <row r="508" spans="1:3" ht="15.75" x14ac:dyDescent="0.25">
      <c r="A508" s="245" t="s">
        <v>2015</v>
      </c>
      <c r="B508" s="246" t="s">
        <v>2016</v>
      </c>
      <c r="C508" s="246">
        <v>5</v>
      </c>
    </row>
    <row r="509" spans="1:3" ht="15.75" x14ac:dyDescent="0.25">
      <c r="A509" s="245" t="s">
        <v>2017</v>
      </c>
      <c r="B509" s="246" t="s">
        <v>2018</v>
      </c>
      <c r="C509" s="246">
        <v>4</v>
      </c>
    </row>
    <row r="510" spans="1:3" ht="15.75" x14ac:dyDescent="0.25">
      <c r="A510" s="245" t="s">
        <v>2019</v>
      </c>
      <c r="B510" s="246" t="s">
        <v>2020</v>
      </c>
      <c r="C510" s="246">
        <v>1</v>
      </c>
    </row>
    <row r="511" spans="1:3" ht="15.75" x14ac:dyDescent="0.25">
      <c r="A511" s="245" t="s">
        <v>2021</v>
      </c>
      <c r="B511" s="246" t="s">
        <v>2022</v>
      </c>
      <c r="C511" s="246">
        <v>1</v>
      </c>
    </row>
    <row r="512" spans="1:3" ht="15.75" x14ac:dyDescent="0.25">
      <c r="A512" s="245" t="s">
        <v>2023</v>
      </c>
      <c r="B512" s="246" t="s">
        <v>2024</v>
      </c>
      <c r="C512" s="246">
        <v>1</v>
      </c>
    </row>
    <row r="513" spans="1:3" ht="15.75" x14ac:dyDescent="0.25">
      <c r="A513" s="245" t="s">
        <v>2025</v>
      </c>
      <c r="B513" s="246" t="s">
        <v>2026</v>
      </c>
      <c r="C513" s="246">
        <v>1</v>
      </c>
    </row>
    <row r="514" spans="1:3" ht="15.75" x14ac:dyDescent="0.25">
      <c r="A514" s="245" t="s">
        <v>2027</v>
      </c>
      <c r="B514" s="246" t="s">
        <v>2028</v>
      </c>
      <c r="C514" s="246">
        <v>1</v>
      </c>
    </row>
    <row r="515" spans="1:3" ht="15.75" x14ac:dyDescent="0.25">
      <c r="A515" s="245" t="s">
        <v>2029</v>
      </c>
      <c r="B515" s="246" t="s">
        <v>2030</v>
      </c>
      <c r="C515" s="246">
        <v>1</v>
      </c>
    </row>
    <row r="516" spans="1:3" ht="31.5" x14ac:dyDescent="0.25">
      <c r="A516" s="245" t="s">
        <v>2031</v>
      </c>
      <c r="B516" s="246" t="s">
        <v>2032</v>
      </c>
      <c r="C516" s="246">
        <v>1</v>
      </c>
    </row>
    <row r="517" spans="1:3" ht="31.5" x14ac:dyDescent="0.25">
      <c r="A517" s="245" t="s">
        <v>2033</v>
      </c>
      <c r="B517" s="246" t="s">
        <v>2034</v>
      </c>
      <c r="C517" s="246">
        <v>1</v>
      </c>
    </row>
    <row r="518" spans="1:3" ht="15.75" x14ac:dyDescent="0.25">
      <c r="A518" s="245" t="s">
        <v>2035</v>
      </c>
      <c r="B518" s="246" t="s">
        <v>2036</v>
      </c>
      <c r="C518" s="246">
        <v>1</v>
      </c>
    </row>
    <row r="519" spans="1:3" ht="15.75" x14ac:dyDescent="0.25">
      <c r="A519" s="245" t="s">
        <v>2037</v>
      </c>
      <c r="B519" s="246" t="s">
        <v>2038</v>
      </c>
      <c r="C519" s="246">
        <v>1</v>
      </c>
    </row>
    <row r="520" spans="1:3" ht="15.75" x14ac:dyDescent="0.25">
      <c r="A520" s="245" t="s">
        <v>2039</v>
      </c>
      <c r="B520" s="246" t="s">
        <v>2040</v>
      </c>
      <c r="C520" s="246">
        <v>1</v>
      </c>
    </row>
    <row r="521" spans="1:3" ht="15.75" x14ac:dyDescent="0.25">
      <c r="A521" s="245" t="s">
        <v>2041</v>
      </c>
      <c r="B521" s="246" t="s">
        <v>2042</v>
      </c>
      <c r="C521" s="246">
        <v>1</v>
      </c>
    </row>
    <row r="522" spans="1:3" ht="15.75" x14ac:dyDescent="0.25">
      <c r="A522" s="245" t="s">
        <v>2043</v>
      </c>
      <c r="B522" s="246" t="s">
        <v>2044</v>
      </c>
      <c r="C522" s="246">
        <v>1</v>
      </c>
    </row>
    <row r="523" spans="1:3" ht="15.75" x14ac:dyDescent="0.25">
      <c r="A523" s="245" t="s">
        <v>2045</v>
      </c>
      <c r="B523" s="246" t="s">
        <v>2046</v>
      </c>
      <c r="C523" s="246">
        <v>1</v>
      </c>
    </row>
    <row r="524" spans="1:3" ht="15.75" x14ac:dyDescent="0.25">
      <c r="A524" s="245" t="s">
        <v>2047</v>
      </c>
      <c r="B524" s="246" t="s">
        <v>2048</v>
      </c>
      <c r="C524" s="246">
        <v>8</v>
      </c>
    </row>
    <row r="525" spans="1:3" ht="15.75" x14ac:dyDescent="0.25">
      <c r="A525" s="245" t="s">
        <v>2049</v>
      </c>
      <c r="B525" s="246" t="s">
        <v>2050</v>
      </c>
      <c r="C525" s="246">
        <v>1</v>
      </c>
    </row>
    <row r="526" spans="1:3" ht="15.75" x14ac:dyDescent="0.25">
      <c r="A526" s="245" t="s">
        <v>2051</v>
      </c>
      <c r="B526" s="246" t="s">
        <v>2052</v>
      </c>
      <c r="C526" s="246">
        <v>1</v>
      </c>
    </row>
    <row r="527" spans="1:3" ht="15.75" x14ac:dyDescent="0.25">
      <c r="A527" s="245" t="s">
        <v>2053</v>
      </c>
      <c r="B527" s="246" t="s">
        <v>2054</v>
      </c>
      <c r="C527" s="246">
        <v>1</v>
      </c>
    </row>
    <row r="528" spans="1:3" ht="15.75" x14ac:dyDescent="0.25">
      <c r="A528" s="245" t="s">
        <v>2055</v>
      </c>
      <c r="B528" s="246" t="s">
        <v>2056</v>
      </c>
      <c r="C528" s="246">
        <v>1</v>
      </c>
    </row>
    <row r="529" spans="1:3" ht="15.75" x14ac:dyDescent="0.25">
      <c r="A529" s="245" t="s">
        <v>2057</v>
      </c>
      <c r="B529" s="246" t="s">
        <v>2058</v>
      </c>
      <c r="C529" s="246">
        <v>1</v>
      </c>
    </row>
    <row r="530" spans="1:3" ht="15.75" x14ac:dyDescent="0.25">
      <c r="A530" s="245" t="s">
        <v>2059</v>
      </c>
      <c r="B530" s="246" t="s">
        <v>2060</v>
      </c>
      <c r="C530" s="246">
        <v>1</v>
      </c>
    </row>
    <row r="531" spans="1:3" ht="15.75" x14ac:dyDescent="0.25">
      <c r="A531" s="245" t="s">
        <v>2061</v>
      </c>
      <c r="B531" s="246" t="s">
        <v>2062</v>
      </c>
      <c r="C531" s="246">
        <v>1</v>
      </c>
    </row>
    <row r="532" spans="1:3" ht="15.75" x14ac:dyDescent="0.25">
      <c r="A532" s="245" t="s">
        <v>2063</v>
      </c>
      <c r="B532" s="246" t="s">
        <v>2064</v>
      </c>
      <c r="C532" s="246">
        <v>1</v>
      </c>
    </row>
    <row r="533" spans="1:3" ht="15.75" x14ac:dyDescent="0.25">
      <c r="A533" s="245" t="s">
        <v>2065</v>
      </c>
      <c r="B533" s="246" t="s">
        <v>2066</v>
      </c>
      <c r="C533" s="246">
        <v>1</v>
      </c>
    </row>
    <row r="534" spans="1:3" ht="15.75" x14ac:dyDescent="0.25">
      <c r="A534" s="245" t="s">
        <v>2067</v>
      </c>
      <c r="B534" s="246" t="s">
        <v>2068</v>
      </c>
      <c r="C534" s="246">
        <v>1</v>
      </c>
    </row>
    <row r="535" spans="1:3" ht="15.75" x14ac:dyDescent="0.25">
      <c r="A535" s="245" t="s">
        <v>2069</v>
      </c>
      <c r="B535" s="246" t="s">
        <v>2070</v>
      </c>
      <c r="C535" s="246">
        <v>1</v>
      </c>
    </row>
    <row r="536" spans="1:3" ht="15.75" x14ac:dyDescent="0.25">
      <c r="A536" s="245" t="s">
        <v>2071</v>
      </c>
      <c r="B536" s="246" t="s">
        <v>2072</v>
      </c>
      <c r="C536" s="246">
        <v>1</v>
      </c>
    </row>
    <row r="537" spans="1:3" ht="15.75" x14ac:dyDescent="0.25">
      <c r="A537" s="245" t="s">
        <v>2073</v>
      </c>
      <c r="B537" s="246" t="s">
        <v>2074</v>
      </c>
      <c r="C537" s="246">
        <v>1</v>
      </c>
    </row>
    <row r="538" spans="1:3" ht="15.75" x14ac:dyDescent="0.25">
      <c r="A538" s="245" t="s">
        <v>2075</v>
      </c>
      <c r="B538" s="246" t="s">
        <v>2076</v>
      </c>
      <c r="C538" s="246">
        <v>1</v>
      </c>
    </row>
    <row r="539" spans="1:3" ht="15.75" x14ac:dyDescent="0.25">
      <c r="A539" s="245" t="s">
        <v>2077</v>
      </c>
      <c r="B539" s="246" t="s">
        <v>2078</v>
      </c>
      <c r="C539" s="246">
        <v>1</v>
      </c>
    </row>
    <row r="540" spans="1:3" ht="15.75" x14ac:dyDescent="0.25">
      <c r="A540" s="245" t="s">
        <v>2079</v>
      </c>
      <c r="B540" s="246" t="s">
        <v>2080</v>
      </c>
      <c r="C540" s="246">
        <v>1</v>
      </c>
    </row>
    <row r="541" spans="1:3" ht="15.75" x14ac:dyDescent="0.25">
      <c r="A541" s="245" t="s">
        <v>2081</v>
      </c>
      <c r="B541" s="246" t="s">
        <v>2082</v>
      </c>
      <c r="C541" s="246">
        <v>1</v>
      </c>
    </row>
    <row r="542" spans="1:3" ht="15.75" x14ac:dyDescent="0.25">
      <c r="A542" s="245" t="s">
        <v>2083</v>
      </c>
      <c r="B542" s="246" t="s">
        <v>2084</v>
      </c>
      <c r="C542" s="246">
        <v>1</v>
      </c>
    </row>
    <row r="543" spans="1:3" ht="15.75" x14ac:dyDescent="0.25">
      <c r="A543" s="245" t="s">
        <v>2085</v>
      </c>
      <c r="B543" s="246" t="s">
        <v>2086</v>
      </c>
      <c r="C543" s="246">
        <v>1</v>
      </c>
    </row>
    <row r="544" spans="1:3" ht="15.75" x14ac:dyDescent="0.25">
      <c r="A544" s="245" t="s">
        <v>2087</v>
      </c>
      <c r="B544" s="246" t="s">
        <v>2088</v>
      </c>
      <c r="C544" s="246">
        <v>1</v>
      </c>
    </row>
    <row r="545" spans="1:3" ht="15.75" x14ac:dyDescent="0.25">
      <c r="A545" s="245" t="s">
        <v>2089</v>
      </c>
      <c r="B545" s="246" t="s">
        <v>2090</v>
      </c>
      <c r="C545" s="246">
        <v>1</v>
      </c>
    </row>
    <row r="546" spans="1:3" ht="15.75" x14ac:dyDescent="0.25">
      <c r="A546" s="245" t="s">
        <v>2091</v>
      </c>
      <c r="B546" s="246" t="s">
        <v>2092</v>
      </c>
      <c r="C546" s="246">
        <v>1</v>
      </c>
    </row>
    <row r="547" spans="1:3" ht="15.75" x14ac:dyDescent="0.25">
      <c r="A547" s="245" t="s">
        <v>2093</v>
      </c>
      <c r="B547" s="245" t="s">
        <v>2094</v>
      </c>
      <c r="C547" s="245">
        <v>1</v>
      </c>
    </row>
    <row r="548" spans="1:3" ht="15.75" x14ac:dyDescent="0.25">
      <c r="A548" s="245" t="s">
        <v>2095</v>
      </c>
      <c r="B548" s="245" t="s">
        <v>2096</v>
      </c>
      <c r="C548" s="245">
        <v>1</v>
      </c>
    </row>
    <row r="549" spans="1:3" ht="15.75" x14ac:dyDescent="0.25">
      <c r="A549" s="245" t="s">
        <v>2097</v>
      </c>
      <c r="B549" s="245" t="s">
        <v>2098</v>
      </c>
      <c r="C549" s="245">
        <v>1</v>
      </c>
    </row>
    <row r="550" spans="1:3" ht="15.75" x14ac:dyDescent="0.25">
      <c r="A550" s="245" t="s">
        <v>2099</v>
      </c>
      <c r="B550" s="245" t="s">
        <v>2100</v>
      </c>
      <c r="C550" s="245">
        <v>1</v>
      </c>
    </row>
    <row r="551" spans="1:3" ht="15.75" x14ac:dyDescent="0.25">
      <c r="A551" s="245" t="s">
        <v>2101</v>
      </c>
      <c r="B551" s="245" t="s">
        <v>2102</v>
      </c>
      <c r="C551" s="245">
        <v>1</v>
      </c>
    </row>
    <row r="552" spans="1:3" ht="15.75" x14ac:dyDescent="0.25">
      <c r="A552" s="245" t="s">
        <v>2103</v>
      </c>
      <c r="B552" s="245" t="s">
        <v>2104</v>
      </c>
      <c r="C552" s="245">
        <v>1</v>
      </c>
    </row>
    <row r="553" spans="1:3" ht="15.75" x14ac:dyDescent="0.25">
      <c r="A553" s="245" t="s">
        <v>2105</v>
      </c>
      <c r="B553" s="245" t="s">
        <v>2106</v>
      </c>
      <c r="C553" s="245">
        <v>1</v>
      </c>
    </row>
    <row r="554" spans="1:3" ht="15.75" x14ac:dyDescent="0.25">
      <c r="A554" s="245" t="s">
        <v>2107</v>
      </c>
      <c r="B554" s="245" t="s">
        <v>2108</v>
      </c>
      <c r="C554" s="245">
        <v>1</v>
      </c>
    </row>
    <row r="555" spans="1:3" ht="15.75" x14ac:dyDescent="0.25">
      <c r="A555" s="245" t="s">
        <v>2109</v>
      </c>
      <c r="B555" s="245" t="s">
        <v>2110</v>
      </c>
      <c r="C555" s="245">
        <v>1</v>
      </c>
    </row>
    <row r="556" spans="1:3" ht="15.75" x14ac:dyDescent="0.25">
      <c r="A556" s="245" t="s">
        <v>2111</v>
      </c>
      <c r="B556" s="245" t="s">
        <v>2112</v>
      </c>
      <c r="C556" s="245">
        <v>1</v>
      </c>
    </row>
    <row r="557" spans="1:3" ht="15.75" x14ac:dyDescent="0.25">
      <c r="A557" s="245" t="s">
        <v>2113</v>
      </c>
      <c r="B557" s="245" t="s">
        <v>2114</v>
      </c>
      <c r="C557" s="245">
        <v>1</v>
      </c>
    </row>
    <row r="558" spans="1:3" ht="15.75" x14ac:dyDescent="0.25">
      <c r="A558" s="245" t="s">
        <v>2115</v>
      </c>
      <c r="B558" s="245" t="s">
        <v>2116</v>
      </c>
      <c r="C558" s="245">
        <v>1</v>
      </c>
    </row>
    <row r="559" spans="1:3" ht="15.75" x14ac:dyDescent="0.25">
      <c r="A559" s="245" t="s">
        <v>2117</v>
      </c>
      <c r="B559" s="245" t="s">
        <v>2118</v>
      </c>
      <c r="C559" s="245">
        <v>1</v>
      </c>
    </row>
    <row r="560" spans="1:3" ht="15.75" x14ac:dyDescent="0.25">
      <c r="A560" s="245" t="s">
        <v>2119</v>
      </c>
      <c r="B560" s="245" t="s">
        <v>2120</v>
      </c>
      <c r="C560" s="245">
        <v>1</v>
      </c>
    </row>
    <row r="561" spans="1:3" ht="15.75" x14ac:dyDescent="0.25">
      <c r="A561" s="245" t="s">
        <v>2121</v>
      </c>
      <c r="B561" s="245" t="s">
        <v>2122</v>
      </c>
      <c r="C561" s="245">
        <v>4</v>
      </c>
    </row>
    <row r="562" spans="1:3" ht="15.75" x14ac:dyDescent="0.25">
      <c r="A562" s="245" t="s">
        <v>2123</v>
      </c>
      <c r="B562" s="245" t="s">
        <v>1063</v>
      </c>
      <c r="C562" s="245">
        <v>2</v>
      </c>
    </row>
    <row r="563" spans="1:3" ht="15.75" x14ac:dyDescent="0.25">
      <c r="A563" s="245" t="s">
        <v>2124</v>
      </c>
      <c r="B563" s="245" t="s">
        <v>2125</v>
      </c>
      <c r="C563" s="245">
        <v>4</v>
      </c>
    </row>
    <row r="564" spans="1:3" ht="15.75" x14ac:dyDescent="0.25">
      <c r="A564" s="245" t="s">
        <v>2126</v>
      </c>
      <c r="B564" s="245" t="s">
        <v>2127</v>
      </c>
      <c r="C564" s="245">
        <v>1</v>
      </c>
    </row>
    <row r="565" spans="1:3" ht="15.75" x14ac:dyDescent="0.25">
      <c r="A565" s="245" t="s">
        <v>2128</v>
      </c>
      <c r="B565" s="245" t="s">
        <v>2129</v>
      </c>
      <c r="C565" s="245">
        <v>4</v>
      </c>
    </row>
    <row r="566" spans="1:3" ht="15.75" x14ac:dyDescent="0.25">
      <c r="A566" s="245" t="s">
        <v>978</v>
      </c>
      <c r="B566" s="245" t="s">
        <v>2130</v>
      </c>
      <c r="C566" s="245">
        <v>3</v>
      </c>
    </row>
    <row r="567" spans="1:3" ht="15.75" x14ac:dyDescent="0.25">
      <c r="A567" s="245" t="s">
        <v>2131</v>
      </c>
      <c r="B567" s="245" t="s">
        <v>2132</v>
      </c>
      <c r="C567" s="245">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pageSetUpPr fitToPage="1"/>
  </sheetPr>
  <dimension ref="A1:R83"/>
  <sheetViews>
    <sheetView showGridLines="0" zoomScaleNormal="100" workbookViewId="0"/>
  </sheetViews>
  <sheetFormatPr defaultColWidth="11.42578125" defaultRowHeight="12.75" x14ac:dyDescent="0.2"/>
  <cols>
    <col min="1" max="1" width="18.42578125" style="48" customWidth="1"/>
    <col min="2" max="3" width="13" style="48" customWidth="1"/>
    <col min="4" max="5" width="11.42578125" style="48" customWidth="1"/>
    <col min="6" max="6" width="13" style="48" customWidth="1"/>
    <col min="7" max="7" width="12.28515625" style="48" customWidth="1"/>
    <col min="8" max="9" width="11.42578125" style="48" hidden="1" customWidth="1"/>
    <col min="10" max="11" width="11.42578125" style="48" customWidth="1"/>
    <col min="12" max="12" width="6.42578125" style="48" customWidth="1"/>
    <col min="13" max="13" width="9.7109375" style="48" customWidth="1"/>
    <col min="14" max="14" width="10.7109375" style="48" customWidth="1"/>
    <col min="15" max="15" width="11" style="48" customWidth="1"/>
    <col min="16" max="18" width="11.42578125" style="48" customWidth="1"/>
    <col min="19" max="16384" width="11.42578125" style="48"/>
  </cols>
  <sheetData>
    <row r="1" spans="1:17" ht="12.75" customHeight="1" x14ac:dyDescent="0.2">
      <c r="A1" s="107" t="s">
        <v>28</v>
      </c>
      <c r="B1" s="117"/>
      <c r="C1" s="117"/>
      <c r="D1" s="117"/>
      <c r="E1" s="117"/>
      <c r="F1" s="117"/>
      <c r="G1" s="117"/>
      <c r="H1" s="117"/>
      <c r="I1" s="117"/>
      <c r="J1" s="117"/>
      <c r="K1" s="117"/>
      <c r="L1" s="117"/>
      <c r="M1" s="117"/>
      <c r="N1" s="117"/>
      <c r="O1" s="117"/>
      <c r="P1" s="118"/>
    </row>
    <row r="2" spans="1:17" ht="19.5" customHeight="1" x14ac:dyDescent="0.2">
      <c r="A2" s="119" t="s">
        <v>29</v>
      </c>
      <c r="B2" s="250"/>
      <c r="C2" s="250"/>
      <c r="D2" s="250"/>
      <c r="E2" s="250"/>
      <c r="F2" s="250"/>
      <c r="G2" s="250"/>
      <c r="H2" s="250"/>
      <c r="I2" s="250"/>
      <c r="J2" s="250"/>
      <c r="K2" s="250"/>
      <c r="L2" s="250"/>
      <c r="M2" s="250"/>
      <c r="N2" s="250"/>
      <c r="O2" s="250"/>
      <c r="P2" s="120"/>
    </row>
    <row r="3" spans="1:17" ht="12.75" customHeight="1" x14ac:dyDescent="0.2">
      <c r="A3" s="56" t="s">
        <v>30</v>
      </c>
      <c r="B3" s="57"/>
      <c r="C3" s="57"/>
      <c r="D3" s="57"/>
      <c r="E3" s="57"/>
      <c r="F3" s="57"/>
      <c r="G3" s="57"/>
      <c r="H3" s="57"/>
      <c r="I3" s="57"/>
      <c r="J3" s="57"/>
      <c r="K3" s="57"/>
      <c r="L3" s="57"/>
      <c r="M3" s="57"/>
      <c r="N3" s="57"/>
      <c r="O3" s="57"/>
      <c r="P3" s="58"/>
    </row>
    <row r="4" spans="1:17" ht="12.75" customHeight="1" x14ac:dyDescent="0.2">
      <c r="A4" s="56"/>
      <c r="B4" s="57"/>
      <c r="C4" s="57"/>
      <c r="D4" s="57"/>
      <c r="E4" s="57"/>
      <c r="F4" s="57"/>
      <c r="G4" s="57"/>
      <c r="H4" s="57"/>
      <c r="I4" s="57"/>
      <c r="J4" s="57"/>
      <c r="K4" s="57"/>
      <c r="L4" s="57"/>
      <c r="M4" s="57"/>
      <c r="N4" s="57"/>
      <c r="O4" s="57"/>
      <c r="P4" s="58"/>
    </row>
    <row r="5" spans="1:17" ht="12.75" customHeight="1" x14ac:dyDescent="0.2">
      <c r="A5" s="56" t="s">
        <v>31</v>
      </c>
      <c r="B5" s="57"/>
      <c r="C5" s="57"/>
      <c r="D5" s="57"/>
      <c r="E5" s="57"/>
      <c r="F5" s="57"/>
      <c r="G5" s="57"/>
      <c r="H5" s="57"/>
      <c r="I5" s="57"/>
      <c r="J5" s="57"/>
      <c r="K5" s="57"/>
      <c r="L5" s="57"/>
      <c r="M5" s="57"/>
      <c r="N5" s="57"/>
      <c r="O5" s="57"/>
      <c r="P5" s="58"/>
    </row>
    <row r="6" spans="1:17" ht="12.75" customHeight="1" x14ac:dyDescent="0.2">
      <c r="A6" s="56" t="s">
        <v>32</v>
      </c>
      <c r="B6" s="57"/>
      <c r="C6" s="57"/>
      <c r="D6" s="57"/>
      <c r="E6" s="57"/>
      <c r="F6" s="57"/>
      <c r="G6" s="57"/>
      <c r="H6" s="57"/>
      <c r="I6" s="57"/>
      <c r="J6" s="57"/>
      <c r="K6" s="57"/>
      <c r="L6" s="57"/>
      <c r="M6" s="57"/>
      <c r="N6" s="57"/>
      <c r="O6" s="57"/>
      <c r="P6" s="58"/>
    </row>
    <row r="7" spans="1:17" ht="12.75" customHeight="1" x14ac:dyDescent="0.2">
      <c r="A7" s="59"/>
      <c r="B7" s="60"/>
      <c r="C7" s="60"/>
      <c r="D7" s="60"/>
      <c r="E7" s="60"/>
      <c r="F7" s="60"/>
      <c r="G7" s="60"/>
      <c r="H7" s="60"/>
      <c r="I7" s="60"/>
      <c r="J7" s="60"/>
      <c r="K7" s="60"/>
      <c r="L7" s="60"/>
      <c r="M7" s="60"/>
      <c r="N7" s="60"/>
      <c r="O7" s="60"/>
      <c r="P7" s="61"/>
    </row>
    <row r="8" spans="1:17" ht="12.75" customHeight="1" x14ac:dyDescent="0.2">
      <c r="A8" s="121"/>
      <c r="B8" s="122"/>
      <c r="C8" s="122"/>
      <c r="D8" s="122"/>
      <c r="E8" s="122"/>
      <c r="F8" s="122"/>
      <c r="G8" s="122"/>
      <c r="H8" s="122"/>
      <c r="I8" s="122"/>
      <c r="J8" s="122"/>
      <c r="K8" s="122"/>
      <c r="L8" s="122"/>
      <c r="M8" s="122"/>
      <c r="N8" s="122"/>
      <c r="O8" s="122"/>
      <c r="P8" s="123"/>
      <c r="Q8" s="62"/>
    </row>
    <row r="9" spans="1:17" ht="12.75" customHeight="1" x14ac:dyDescent="0.2">
      <c r="A9" s="63"/>
      <c r="B9" s="124" t="s">
        <v>33</v>
      </c>
      <c r="C9" s="125"/>
      <c r="D9" s="125"/>
      <c r="E9" s="125"/>
      <c r="F9" s="125"/>
      <c r="G9" s="126"/>
      <c r="P9" s="64"/>
      <c r="Q9" s="62"/>
    </row>
    <row r="10" spans="1:17" ht="12.75" customHeight="1" x14ac:dyDescent="0.2">
      <c r="A10" s="63"/>
      <c r="B10" s="65" t="s">
        <v>34</v>
      </c>
      <c r="C10" s="66"/>
      <c r="D10" s="66"/>
      <c r="E10" s="66"/>
      <c r="F10" s="66"/>
      <c r="G10" s="67"/>
      <c r="P10" s="64"/>
      <c r="Q10" s="62"/>
    </row>
    <row r="11" spans="1:17" ht="12.75" customHeight="1" x14ac:dyDescent="0.2">
      <c r="A11" s="262" t="s">
        <v>35</v>
      </c>
      <c r="B11" s="69" t="s">
        <v>36</v>
      </c>
      <c r="C11" s="70"/>
      <c r="D11" s="71"/>
      <c r="E11" s="71"/>
      <c r="F11" s="71"/>
      <c r="G11" s="72"/>
      <c r="K11" s="127" t="s">
        <v>37</v>
      </c>
      <c r="L11" s="128"/>
      <c r="M11" s="128"/>
      <c r="N11" s="128"/>
      <c r="O11" s="129"/>
      <c r="P11" s="64"/>
      <c r="Q11" s="62"/>
    </row>
    <row r="12" spans="1:17" ht="36" x14ac:dyDescent="0.2">
      <c r="A12" s="262"/>
      <c r="B12" s="43" t="s">
        <v>38</v>
      </c>
      <c r="C12" s="41" t="s">
        <v>39</v>
      </c>
      <c r="D12" s="41" t="s">
        <v>40</v>
      </c>
      <c r="E12" s="41" t="s">
        <v>41</v>
      </c>
      <c r="F12" s="41" t="s">
        <v>42</v>
      </c>
      <c r="G12" s="44" t="s">
        <v>43</v>
      </c>
      <c r="K12" s="130" t="s">
        <v>44</v>
      </c>
      <c r="L12" s="131"/>
      <c r="M12" s="251" t="s">
        <v>45</v>
      </c>
      <c r="N12" s="251" t="s">
        <v>46</v>
      </c>
      <c r="O12" s="132" t="s">
        <v>47</v>
      </c>
      <c r="P12" s="64"/>
      <c r="Q12" s="62"/>
    </row>
    <row r="13" spans="1:17" ht="12.75" customHeight="1" x14ac:dyDescent="0.2">
      <c r="A13" s="68"/>
      <c r="B13" s="73">
        <f>COUNTIF(MOT!I3:I345,"Pass")</f>
        <v>0</v>
      </c>
      <c r="C13" s="74">
        <f>COUNTIF(MOT!I3:I345,"Fail")</f>
        <v>0</v>
      </c>
      <c r="D13" s="73">
        <f>COUNTIF(MOT!I3:I345,"Info")</f>
        <v>0</v>
      </c>
      <c r="E13" s="74">
        <f>COUNTIF(MOT!I3:I345,"N/A")</f>
        <v>0</v>
      </c>
      <c r="F13" s="73">
        <f>B13+C13</f>
        <v>0</v>
      </c>
      <c r="G13" s="75">
        <f>D25/100</f>
        <v>0</v>
      </c>
      <c r="K13" s="133" t="s">
        <v>48</v>
      </c>
      <c r="L13" s="134"/>
      <c r="M13" s="135">
        <f>COUNTA(MOT!I3:I345)</f>
        <v>0</v>
      </c>
      <c r="N13" s="135">
        <f>O13-M13</f>
        <v>114</v>
      </c>
      <c r="O13" s="136">
        <f>COUNTA(MOT!A3:A345)</f>
        <v>114</v>
      </c>
      <c r="P13" s="64"/>
      <c r="Q13" s="62"/>
    </row>
    <row r="14" spans="1:17" ht="12.75" customHeight="1" x14ac:dyDescent="0.2">
      <c r="A14" s="68"/>
      <c r="B14" s="76"/>
      <c r="K14" s="77"/>
      <c r="L14" s="77"/>
      <c r="M14" s="77"/>
      <c r="N14" s="77"/>
      <c r="O14" s="77"/>
      <c r="P14" s="64"/>
      <c r="Q14" s="62"/>
    </row>
    <row r="15" spans="1:17" ht="12.75" customHeight="1" x14ac:dyDescent="0.2">
      <c r="A15" s="68"/>
      <c r="B15" s="42" t="s">
        <v>49</v>
      </c>
      <c r="C15" s="137"/>
      <c r="D15" s="137"/>
      <c r="E15" s="137"/>
      <c r="F15" s="137"/>
      <c r="G15" s="138"/>
      <c r="K15" s="77"/>
      <c r="L15" s="77"/>
      <c r="M15" s="77"/>
      <c r="N15" s="77"/>
      <c r="O15" s="77"/>
      <c r="P15" s="64"/>
      <c r="Q15" s="62"/>
    </row>
    <row r="16" spans="1:17" ht="12.75" customHeight="1" x14ac:dyDescent="0.2">
      <c r="A16" s="78"/>
      <c r="B16" s="79" t="s">
        <v>50</v>
      </c>
      <c r="C16" s="79" t="s">
        <v>51</v>
      </c>
      <c r="D16" s="79" t="s">
        <v>52</v>
      </c>
      <c r="E16" s="79" t="s">
        <v>53</v>
      </c>
      <c r="F16" s="79" t="s">
        <v>41</v>
      </c>
      <c r="G16" s="79" t="s">
        <v>54</v>
      </c>
      <c r="H16" s="49" t="s">
        <v>55</v>
      </c>
      <c r="I16" s="49" t="s">
        <v>56</v>
      </c>
      <c r="K16" s="80"/>
      <c r="L16" s="80"/>
      <c r="M16" s="80"/>
      <c r="N16" s="80"/>
      <c r="O16" s="80"/>
      <c r="P16" s="64"/>
      <c r="Q16" s="62"/>
    </row>
    <row r="17" spans="1:17" ht="12.75" customHeight="1" x14ac:dyDescent="0.2">
      <c r="A17" s="78"/>
      <c r="B17" s="45">
        <v>8</v>
      </c>
      <c r="C17" s="81">
        <f>COUNTIF(MOT!AA:AA,$B17)</f>
        <v>0</v>
      </c>
      <c r="D17" s="82">
        <f>COUNTIFS(MOT!$AA:$AA,$B17,MOT!$I:$I,D$16)</f>
        <v>0</v>
      </c>
      <c r="E17" s="82">
        <f>COUNTIFS(MOT!$AA:$AA,$B17,MOT!$I:$I,E$16)</f>
        <v>0</v>
      </c>
      <c r="F17" s="82">
        <f>COUNTIFS(MOT!$AA:$AA,$B17,MOT!$I:$I,F$16)</f>
        <v>0</v>
      </c>
      <c r="G17" s="83">
        <v>1500</v>
      </c>
      <c r="H17" s="48">
        <f t="shared" ref="H17:H22" si="0">(C17-F17)*(G17)</f>
        <v>0</v>
      </c>
      <c r="I17" s="48">
        <f t="shared" ref="I17:I22" si="1">D17*G17</f>
        <v>0</v>
      </c>
      <c r="J17" s="84">
        <f>D13+N13</f>
        <v>114</v>
      </c>
      <c r="K17" s="85" t="str">
        <f>"WARNING: THERE IS AT LEAST ONE TEST CASE WITH"</f>
        <v>WARNING: THERE IS AT LEAST ONE TEST CASE WITH</v>
      </c>
      <c r="P17" s="64"/>
      <c r="Q17" s="62"/>
    </row>
    <row r="18" spans="1:17" ht="12.75" customHeight="1" x14ac:dyDescent="0.2">
      <c r="A18" s="78"/>
      <c r="B18" s="45">
        <v>7</v>
      </c>
      <c r="C18" s="81">
        <f>COUNTIF(MOT!AA:AA,$B18)</f>
        <v>0</v>
      </c>
      <c r="D18" s="82">
        <f>COUNTIFS(MOT!$AA:$AA,$B18,MOT!$I:$I,D$16)</f>
        <v>0</v>
      </c>
      <c r="E18" s="82">
        <f>COUNTIFS(MOT!$AA:$AA,$B18,MOT!$I:$I,E$16)</f>
        <v>0</v>
      </c>
      <c r="F18" s="82">
        <f>COUNTIFS(MOT!$AA:$AA,$B18,MOT!$I:$I,F$16)</f>
        <v>0</v>
      </c>
      <c r="G18" s="83">
        <v>750</v>
      </c>
      <c r="H18" s="48">
        <f t="shared" si="0"/>
        <v>0</v>
      </c>
      <c r="I18" s="48">
        <f t="shared" si="1"/>
        <v>0</v>
      </c>
      <c r="K18" s="85" t="str">
        <f>"AN 'INFO' OR BLANK STATUS (SEE ABOVE)"</f>
        <v>AN 'INFO' OR BLANK STATUS (SEE ABOVE)</v>
      </c>
      <c r="P18" s="64"/>
      <c r="Q18" s="62"/>
    </row>
    <row r="19" spans="1:17" ht="12.75" customHeight="1" x14ac:dyDescent="0.2">
      <c r="A19" s="78"/>
      <c r="B19" s="45">
        <v>6</v>
      </c>
      <c r="C19" s="81">
        <f>COUNTIF(MOT!AA:AA,$B19)</f>
        <v>4</v>
      </c>
      <c r="D19" s="82">
        <f>COUNTIFS(MOT!$AA:$AA,$B19,MOT!$I:$I,D$16)</f>
        <v>0</v>
      </c>
      <c r="E19" s="82">
        <f>COUNTIFS(MOT!$AA:$AA,$B19,MOT!$I:$I,E$16)</f>
        <v>0</v>
      </c>
      <c r="F19" s="82">
        <f>COUNTIFS(MOT!$AA:$AA,$B19,MOT!$I:$I,F$16)</f>
        <v>0</v>
      </c>
      <c r="G19" s="83">
        <v>100</v>
      </c>
      <c r="H19" s="48">
        <f t="shared" si="0"/>
        <v>400</v>
      </c>
      <c r="I19" s="48">
        <f t="shared" si="1"/>
        <v>0</v>
      </c>
      <c r="P19" s="64"/>
      <c r="Q19" s="62"/>
    </row>
    <row r="20" spans="1:17" ht="12.75" customHeight="1" x14ac:dyDescent="0.2">
      <c r="A20" s="78"/>
      <c r="B20" s="45">
        <v>5</v>
      </c>
      <c r="C20" s="81">
        <f>COUNTIF(MOT!AA:AA,$B20)</f>
        <v>7</v>
      </c>
      <c r="D20" s="82">
        <f>COUNTIFS(MOT!$AA:$AA,$B20,MOT!$I:$I,D$16)</f>
        <v>0</v>
      </c>
      <c r="E20" s="82">
        <f>COUNTIFS(MOT!$AA:$AA,$B20,MOT!$I:$I,E$16)</f>
        <v>0</v>
      </c>
      <c r="F20" s="82">
        <f>COUNTIFS(MOT!$AA:$AA,$B20,MOT!$I:$I,F$16)</f>
        <v>0</v>
      </c>
      <c r="G20" s="83">
        <v>50</v>
      </c>
      <c r="H20" s="48">
        <f t="shared" si="0"/>
        <v>350</v>
      </c>
      <c r="I20" s="48">
        <f t="shared" si="1"/>
        <v>0</v>
      </c>
      <c r="P20" s="64"/>
      <c r="Q20" s="62"/>
    </row>
    <row r="21" spans="1:17" ht="12.75" customHeight="1" x14ac:dyDescent="0.2">
      <c r="A21" s="78"/>
      <c r="B21" s="45">
        <v>4</v>
      </c>
      <c r="C21" s="81">
        <f>COUNTIF(MOT!AA:AA,$B21)</f>
        <v>11</v>
      </c>
      <c r="D21" s="82">
        <f>COUNTIFS(MOT!$AA:$AA,$B21,MOT!$I:$I,D$16)</f>
        <v>0</v>
      </c>
      <c r="E21" s="82">
        <f>COUNTIFS(MOT!$AA:$AA,$B21,MOT!$I:$I,E$16)</f>
        <v>0</v>
      </c>
      <c r="F21" s="82">
        <f>COUNTIFS(MOT!$AA:$AA,$B21,MOT!$I:$I,F$16)</f>
        <v>0</v>
      </c>
      <c r="G21" s="83">
        <v>10</v>
      </c>
      <c r="H21" s="48">
        <f t="shared" si="0"/>
        <v>110</v>
      </c>
      <c r="I21" s="48">
        <f t="shared" si="1"/>
        <v>0</v>
      </c>
      <c r="J21" s="84">
        <f>SUMPRODUCT(--ISERROR(MOT!AA3:AA333))</f>
        <v>68</v>
      </c>
      <c r="K21" s="85" t="str">
        <f>"WARNING: THERE IS AT LEAST ONE TEST CASE WITH"</f>
        <v>WARNING: THERE IS AT LEAST ONE TEST CASE WITH</v>
      </c>
      <c r="P21" s="64"/>
      <c r="Q21" s="62"/>
    </row>
    <row r="22" spans="1:17" ht="12.75" customHeight="1" x14ac:dyDescent="0.2">
      <c r="A22" s="78"/>
      <c r="B22" s="45">
        <v>3</v>
      </c>
      <c r="C22" s="81">
        <f>COUNTIF(MOT!AA:AA,$B22)</f>
        <v>15</v>
      </c>
      <c r="D22" s="82">
        <f>COUNTIFS(MOT!$AA:$AA,$B22,MOT!$I:$I,D$16)</f>
        <v>0</v>
      </c>
      <c r="E22" s="82">
        <f>COUNTIFS(MOT!$AA:$AA,$B22,MOT!$I:$I,E$16)</f>
        <v>0</v>
      </c>
      <c r="F22" s="82">
        <f>COUNTIFS(MOT!$AA:$AA,$B22,MOT!$I:$I,F$16)</f>
        <v>0</v>
      </c>
      <c r="G22" s="83">
        <v>5</v>
      </c>
      <c r="H22" s="48">
        <f t="shared" si="0"/>
        <v>75</v>
      </c>
      <c r="I22" s="48">
        <f t="shared" si="1"/>
        <v>0</v>
      </c>
      <c r="J22"/>
      <c r="K22" s="85" t="str">
        <f>"MULTIPLE OR INVALID ISSUE CODES (SEE TEST CASES TABS)"</f>
        <v>MULTIPLE OR INVALID ISSUE CODES (SEE TEST CASES TABS)</v>
      </c>
      <c r="P22" s="64"/>
      <c r="Q22" s="62"/>
    </row>
    <row r="23" spans="1:17" ht="12.75" customHeight="1" x14ac:dyDescent="0.2">
      <c r="A23" s="78"/>
      <c r="B23" s="45">
        <v>2</v>
      </c>
      <c r="C23" s="81">
        <f>COUNTIF(MOT!AA:AA,$B23)</f>
        <v>6</v>
      </c>
      <c r="D23" s="82">
        <f>COUNTIFS(MOT!$AA:$AA,$B23,MOT!$I:$I,D$16)</f>
        <v>0</v>
      </c>
      <c r="E23" s="82">
        <f>COUNTIFS(MOT!$AA:$AA,$B23,MOT!$I:$I,E$16)</f>
        <v>0</v>
      </c>
      <c r="F23" s="82">
        <f>COUNTIFS(MOT!$AA:$AA,$B23,MOT!$I:$I,F$16)</f>
        <v>0</v>
      </c>
      <c r="G23" s="83">
        <v>2</v>
      </c>
      <c r="H23" s="48">
        <f>(C23-F23)*(G23)</f>
        <v>12</v>
      </c>
      <c r="I23" s="48">
        <f>D23*G23</f>
        <v>0</v>
      </c>
      <c r="P23" s="64"/>
      <c r="Q23" s="62"/>
    </row>
    <row r="24" spans="1:17" ht="12.75" customHeight="1" x14ac:dyDescent="0.2">
      <c r="A24" s="78"/>
      <c r="B24" s="45">
        <v>1</v>
      </c>
      <c r="C24" s="81">
        <f>COUNTIF(MOT!AA:AA,$B24)</f>
        <v>3</v>
      </c>
      <c r="D24" s="82">
        <f>COUNTIFS(MOT!$AA:$AA,$B24,MOT!$I:$I,D$16)</f>
        <v>0</v>
      </c>
      <c r="E24" s="82">
        <f>COUNTIFS(MOT!$AA:$AA,$B24,MOT!$I:$I,E$16)</f>
        <v>0</v>
      </c>
      <c r="F24" s="82">
        <f>COUNTIFS(MOT!$AA:$AA,$B24,MOT!$I:$I,F$16)</f>
        <v>0</v>
      </c>
      <c r="G24" s="83">
        <v>1</v>
      </c>
      <c r="H24" s="48">
        <f>(C24-F24)*(G24)</f>
        <v>3</v>
      </c>
      <c r="I24" s="48">
        <f>D24*G24</f>
        <v>0</v>
      </c>
      <c r="P24" s="64"/>
      <c r="Q24" s="62"/>
    </row>
    <row r="25" spans="1:17" ht="12.75" hidden="1" customHeight="1" x14ac:dyDescent="0.2">
      <c r="A25" s="78"/>
      <c r="B25" s="86" t="s">
        <v>57</v>
      </c>
      <c r="C25" s="139"/>
      <c r="D25" s="140">
        <f>SUM(I17:I24)/SUM(H17:H24)*100</f>
        <v>0</v>
      </c>
      <c r="E25" s="87"/>
      <c r="F25" s="87"/>
      <c r="G25" s="87"/>
      <c r="P25" s="64"/>
      <c r="Q25" s="62"/>
    </row>
    <row r="26" spans="1:17" ht="12.75" customHeight="1" x14ac:dyDescent="0.2">
      <c r="A26" s="88"/>
      <c r="B26" s="89"/>
      <c r="C26" s="89"/>
      <c r="D26" s="89"/>
      <c r="E26" s="89"/>
      <c r="F26" s="89"/>
      <c r="G26" s="89"/>
      <c r="H26" s="89"/>
      <c r="I26" s="89"/>
      <c r="J26" s="89"/>
      <c r="K26" s="90"/>
      <c r="L26" s="90"/>
      <c r="M26" s="90"/>
      <c r="N26" s="90"/>
      <c r="O26" s="90"/>
      <c r="P26" s="91"/>
      <c r="Q26" s="62"/>
    </row>
    <row r="27" spans="1:17" ht="12.75" customHeight="1" x14ac:dyDescent="0.2">
      <c r="A27" s="121"/>
      <c r="B27" s="122"/>
      <c r="C27" s="122"/>
      <c r="D27" s="122"/>
      <c r="E27" s="122"/>
      <c r="F27" s="122"/>
      <c r="G27" s="122"/>
      <c r="H27" s="122"/>
      <c r="I27" s="122"/>
      <c r="J27" s="122"/>
      <c r="K27" s="122"/>
      <c r="L27" s="122"/>
      <c r="M27" s="122"/>
      <c r="N27" s="122"/>
      <c r="O27" s="122"/>
      <c r="P27" s="123"/>
      <c r="Q27" s="62"/>
    </row>
    <row r="28" spans="1:17" ht="12.75" customHeight="1" x14ac:dyDescent="0.2">
      <c r="A28" s="63"/>
      <c r="B28" s="124" t="s">
        <v>58</v>
      </c>
      <c r="C28" s="125"/>
      <c r="D28" s="125"/>
      <c r="E28" s="125"/>
      <c r="F28" s="125"/>
      <c r="G28" s="126"/>
      <c r="P28" s="64"/>
      <c r="Q28" s="62"/>
    </row>
    <row r="29" spans="1:17" ht="12.75" customHeight="1" x14ac:dyDescent="0.2">
      <c r="A29" s="63"/>
      <c r="B29" s="65" t="s">
        <v>59</v>
      </c>
      <c r="C29" s="66"/>
      <c r="D29" s="66"/>
      <c r="E29" s="66"/>
      <c r="F29" s="66"/>
      <c r="G29" s="67"/>
      <c r="P29" s="64"/>
      <c r="Q29" s="62"/>
    </row>
    <row r="30" spans="1:17" ht="12.75" customHeight="1" x14ac:dyDescent="0.2">
      <c r="A30" s="262" t="s">
        <v>60</v>
      </c>
      <c r="B30" s="69" t="s">
        <v>36</v>
      </c>
      <c r="C30" s="70"/>
      <c r="D30" s="71"/>
      <c r="E30" s="71"/>
      <c r="F30" s="71"/>
      <c r="G30" s="72"/>
      <c r="K30" s="127" t="s">
        <v>61</v>
      </c>
      <c r="L30" s="128"/>
      <c r="M30" s="128"/>
      <c r="N30" s="128"/>
      <c r="O30" s="129"/>
      <c r="P30" s="64"/>
      <c r="Q30" s="62"/>
    </row>
    <row r="31" spans="1:17" ht="36" x14ac:dyDescent="0.2">
      <c r="A31" s="262"/>
      <c r="B31" s="43" t="s">
        <v>38</v>
      </c>
      <c r="C31" s="41" t="s">
        <v>39</v>
      </c>
      <c r="D31" s="41" t="s">
        <v>40</v>
      </c>
      <c r="E31" s="41" t="s">
        <v>41</v>
      </c>
      <c r="F31" s="41" t="s">
        <v>42</v>
      </c>
      <c r="G31" s="44" t="s">
        <v>43</v>
      </c>
      <c r="K31" s="130" t="s">
        <v>62</v>
      </c>
      <c r="L31" s="131"/>
      <c r="M31" s="251" t="s">
        <v>45</v>
      </c>
      <c r="N31" s="251" t="s">
        <v>46</v>
      </c>
      <c r="O31" s="132" t="s">
        <v>47</v>
      </c>
      <c r="P31" s="64"/>
      <c r="Q31" s="62"/>
    </row>
    <row r="32" spans="1:17" ht="12.75" customHeight="1" x14ac:dyDescent="0.2">
      <c r="A32" s="68"/>
      <c r="B32" s="73">
        <f>COUNTIF('Tumbleweed-Axway'!H3:H332,"Pass")</f>
        <v>0</v>
      </c>
      <c r="C32" s="74">
        <f>COUNTIF('Tumbleweed-Axway'!H3:H332,"Fail")</f>
        <v>0</v>
      </c>
      <c r="D32" s="73">
        <f>COUNTIF('Tumbleweed-Axway'!H3:H332,"Info")</f>
        <v>0</v>
      </c>
      <c r="E32" s="74">
        <f>COUNTIF('Tumbleweed-Axway'!H3:H332,"N/A")</f>
        <v>0</v>
      </c>
      <c r="F32" s="73">
        <f>B32+C32</f>
        <v>0</v>
      </c>
      <c r="G32" s="75" t="e">
        <f>D44/100</f>
        <v>#DIV/0!</v>
      </c>
      <c r="K32" s="133" t="s">
        <v>48</v>
      </c>
      <c r="L32" s="134"/>
      <c r="M32" s="135">
        <f>COUNTA('Tumbleweed-Axway'!H3:H332)</f>
        <v>0</v>
      </c>
      <c r="N32" s="135">
        <f>O32-M32</f>
        <v>3</v>
      </c>
      <c r="O32" s="136">
        <f>COUNTA('Tumbleweed-Axway'!A3:A332)</f>
        <v>3</v>
      </c>
      <c r="P32" s="64"/>
      <c r="Q32" s="62"/>
    </row>
    <row r="33" spans="1:18" ht="12.75" customHeight="1" x14ac:dyDescent="0.2">
      <c r="A33" s="68"/>
      <c r="B33" s="76"/>
      <c r="K33" s="77"/>
      <c r="L33" s="77"/>
      <c r="M33" s="77"/>
      <c r="N33" s="77"/>
      <c r="O33" s="77"/>
      <c r="P33" s="64"/>
      <c r="Q33" s="62"/>
    </row>
    <row r="34" spans="1:18" ht="12.75" customHeight="1" x14ac:dyDescent="0.2">
      <c r="A34" s="68"/>
      <c r="B34" s="42" t="s">
        <v>49</v>
      </c>
      <c r="C34" s="137"/>
      <c r="D34" s="137"/>
      <c r="E34" s="137"/>
      <c r="F34" s="137"/>
      <c r="G34" s="138"/>
      <c r="K34" s="77"/>
      <c r="L34" s="77"/>
      <c r="M34" s="77"/>
      <c r="N34" s="77"/>
      <c r="O34" s="77"/>
      <c r="P34" s="64"/>
      <c r="Q34" s="62"/>
    </row>
    <row r="35" spans="1:18" ht="12.75" customHeight="1" x14ac:dyDescent="0.2">
      <c r="A35" s="78"/>
      <c r="B35" s="79" t="s">
        <v>50</v>
      </c>
      <c r="C35" s="79" t="s">
        <v>51</v>
      </c>
      <c r="D35" s="79" t="s">
        <v>52</v>
      </c>
      <c r="E35" s="79" t="s">
        <v>53</v>
      </c>
      <c r="F35" s="79" t="s">
        <v>41</v>
      </c>
      <c r="G35" s="79" t="s">
        <v>54</v>
      </c>
      <c r="H35" s="49" t="s">
        <v>55</v>
      </c>
      <c r="I35" s="49" t="s">
        <v>56</v>
      </c>
      <c r="K35" s="80"/>
      <c r="L35" s="80"/>
      <c r="M35" s="80"/>
      <c r="N35" s="80"/>
      <c r="O35" s="80"/>
      <c r="P35" s="64"/>
      <c r="Q35" s="62"/>
    </row>
    <row r="36" spans="1:18" ht="12.75" customHeight="1" x14ac:dyDescent="0.2">
      <c r="A36" s="78"/>
      <c r="B36" s="45">
        <v>8</v>
      </c>
      <c r="C36" s="81">
        <f>COUNTIF('Tumbleweed-Axway'!AA:AA,$B36)</f>
        <v>0</v>
      </c>
      <c r="D36" s="82">
        <f>COUNTIFS('Tumbleweed-Axway'!AA:AA,$B36,'Tumbleweed-Axway'!H:H,D$35)</f>
        <v>0</v>
      </c>
      <c r="E36" s="82">
        <f>COUNTIFS('Tumbleweed-Axway'!AA:AA,$B36,'Tumbleweed-Axway'!H:H,E$35)</f>
        <v>0</v>
      </c>
      <c r="F36" s="82">
        <f>COUNTIFS('Tumbleweed-Axway'!AA:AA,$B36,'Tumbleweed-Axway'!H:H,F$35)</f>
        <v>0</v>
      </c>
      <c r="G36" s="83">
        <v>1500</v>
      </c>
      <c r="H36" s="48">
        <f t="shared" ref="H36:H41" si="2">(C36-F36)*(G36)</f>
        <v>0</v>
      </c>
      <c r="I36" s="48">
        <f t="shared" ref="I36:I41" si="3">D36*G36</f>
        <v>0</v>
      </c>
      <c r="J36" s="84">
        <f>D32+N32</f>
        <v>3</v>
      </c>
      <c r="K36" s="85" t="str">
        <f>"WARNING: THERE IS AT LEAST ONE TEST CASE WITH"</f>
        <v>WARNING: THERE IS AT LEAST ONE TEST CASE WITH</v>
      </c>
      <c r="P36" s="64"/>
      <c r="Q36" s="62"/>
    </row>
    <row r="37" spans="1:18" ht="12.75" customHeight="1" x14ac:dyDescent="0.2">
      <c r="A37" s="78"/>
      <c r="B37" s="45">
        <v>7</v>
      </c>
      <c r="C37" s="81">
        <f>COUNTIF('Tumbleweed-Axway'!AA:AA,$B37)</f>
        <v>0</v>
      </c>
      <c r="D37" s="82">
        <f>COUNTIFS('Tumbleweed-Axway'!AA:AA,$B37,'Tumbleweed-Axway'!H:H,D$35)</f>
        <v>0</v>
      </c>
      <c r="E37" s="82">
        <f>COUNTIFS('Tumbleweed-Axway'!AA:AA,$B37,'Tumbleweed-Axway'!H:H,E$35)</f>
        <v>0</v>
      </c>
      <c r="F37" s="82">
        <f>COUNTIFS('Tumbleweed-Axway'!AA:AA,$B37,'Tumbleweed-Axway'!H:H,F$35)</f>
        <v>0</v>
      </c>
      <c r="G37" s="83">
        <v>750</v>
      </c>
      <c r="H37" s="48">
        <f t="shared" si="2"/>
        <v>0</v>
      </c>
      <c r="I37" s="48">
        <f t="shared" si="3"/>
        <v>0</v>
      </c>
      <c r="K37" s="85" t="str">
        <f>"AN 'INFO' OR BLANK STATUS (SEE ABOVE)"</f>
        <v>AN 'INFO' OR BLANK STATUS (SEE ABOVE)</v>
      </c>
      <c r="P37" s="64"/>
      <c r="Q37" s="62"/>
    </row>
    <row r="38" spans="1:18" ht="12.75" customHeight="1" x14ac:dyDescent="0.2">
      <c r="A38" s="78"/>
      <c r="B38" s="45">
        <v>6</v>
      </c>
      <c r="C38" s="81">
        <f>COUNTIF('Tumbleweed-Axway'!AA:AA,$B38)</f>
        <v>0</v>
      </c>
      <c r="D38" s="82">
        <f>COUNTIFS('Tumbleweed-Axway'!AA:AA,$B38,'Tumbleweed-Axway'!H:H,D$35)</f>
        <v>0</v>
      </c>
      <c r="E38" s="82">
        <f>COUNTIFS('Tumbleweed-Axway'!AA:AA,$B38,'Tumbleweed-Axway'!H:H,E$35)</f>
        <v>0</v>
      </c>
      <c r="F38" s="82">
        <f>COUNTIFS('Tumbleweed-Axway'!AA:AA,$B38,'Tumbleweed-Axway'!H:H,F$35)</f>
        <v>0</v>
      </c>
      <c r="G38" s="83">
        <v>100</v>
      </c>
      <c r="H38" s="48">
        <f t="shared" si="2"/>
        <v>0</v>
      </c>
      <c r="I38" s="48">
        <f t="shared" si="3"/>
        <v>0</v>
      </c>
      <c r="P38" s="64"/>
      <c r="Q38" s="62"/>
    </row>
    <row r="39" spans="1:18" ht="12.75" customHeight="1" x14ac:dyDescent="0.2">
      <c r="A39" s="78"/>
      <c r="B39" s="45">
        <v>5</v>
      </c>
      <c r="C39" s="81">
        <f>COUNTIF('Tumbleweed-Axway'!AA:AA,$B39)</f>
        <v>0</v>
      </c>
      <c r="D39" s="82">
        <f>COUNTIFS('Tumbleweed-Axway'!AA:AA,$B39,'Tumbleweed-Axway'!H:H,D$35)</f>
        <v>0</v>
      </c>
      <c r="E39" s="82">
        <f>COUNTIFS('Tumbleweed-Axway'!AA:AA,$B39,'Tumbleweed-Axway'!H:H,E$35)</f>
        <v>0</v>
      </c>
      <c r="F39" s="82">
        <f>COUNTIFS('Tumbleweed-Axway'!AA:AA,$B39,'Tumbleweed-Axway'!H:H,F$35)</f>
        <v>0</v>
      </c>
      <c r="G39" s="83">
        <v>50</v>
      </c>
      <c r="H39" s="48">
        <f t="shared" si="2"/>
        <v>0</v>
      </c>
      <c r="I39" s="48">
        <f t="shared" si="3"/>
        <v>0</v>
      </c>
      <c r="P39" s="64"/>
      <c r="Q39" s="62"/>
    </row>
    <row r="40" spans="1:18" ht="12.75" customHeight="1" x14ac:dyDescent="0.2">
      <c r="A40" s="78"/>
      <c r="B40" s="45">
        <v>4</v>
      </c>
      <c r="C40" s="81">
        <f>COUNTIF('Tumbleweed-Axway'!AA:AA,$B40)</f>
        <v>0</v>
      </c>
      <c r="D40" s="82">
        <f>COUNTIFS('Tumbleweed-Axway'!AA:AA,$B40,'Tumbleweed-Axway'!H:H,D$35)</f>
        <v>0</v>
      </c>
      <c r="E40" s="82">
        <f>COUNTIFS('Tumbleweed-Axway'!AA:AA,$B40,'Tumbleweed-Axway'!H:H,E$35)</f>
        <v>0</v>
      </c>
      <c r="F40" s="82">
        <f>COUNTIFS('Tumbleweed-Axway'!AA:AA,$B40,'Tumbleweed-Axway'!H:H,F$35)</f>
        <v>0</v>
      </c>
      <c r="G40" s="83">
        <v>10</v>
      </c>
      <c r="H40" s="48">
        <f t="shared" si="2"/>
        <v>0</v>
      </c>
      <c r="I40" s="48">
        <f t="shared" si="3"/>
        <v>0</v>
      </c>
      <c r="J40" s="84">
        <f>SUMPRODUCT(--ISERROR('Tumbleweed-Axway'!AA3:AA301))</f>
        <v>3</v>
      </c>
      <c r="K40" s="85" t="str">
        <f>"WARNING: THERE IS AT LEAST ONE TEST CASE WITH"</f>
        <v>WARNING: THERE IS AT LEAST ONE TEST CASE WITH</v>
      </c>
      <c r="P40" s="64"/>
      <c r="Q40" s="62"/>
    </row>
    <row r="41" spans="1:18" ht="12.75" customHeight="1" x14ac:dyDescent="0.2">
      <c r="A41" s="78"/>
      <c r="B41" s="45">
        <v>3</v>
      </c>
      <c r="C41" s="81">
        <f>COUNTIF('Tumbleweed-Axway'!AA:AA,$B41)</f>
        <v>0</v>
      </c>
      <c r="D41" s="82">
        <f>COUNTIFS('Tumbleweed-Axway'!AA:AA,$B41,'Tumbleweed-Axway'!H:H,D$35)</f>
        <v>0</v>
      </c>
      <c r="E41" s="82">
        <f>COUNTIFS('Tumbleweed-Axway'!AA:AA,$B41,'Tumbleweed-Axway'!H:H,E$35)</f>
        <v>0</v>
      </c>
      <c r="F41" s="82">
        <f>COUNTIFS('Tumbleweed-Axway'!AA:AA,$B41,'Tumbleweed-Axway'!H:H,F$35)</f>
        <v>0</v>
      </c>
      <c r="G41" s="83">
        <v>5</v>
      </c>
      <c r="H41" s="48">
        <f t="shared" si="2"/>
        <v>0</v>
      </c>
      <c r="I41" s="48">
        <f t="shared" si="3"/>
        <v>0</v>
      </c>
      <c r="J41"/>
      <c r="K41" s="85" t="str">
        <f>"MULTIPLE OR INVALID ISSUE CODES (SEE TEST CASES TABS)"</f>
        <v>MULTIPLE OR INVALID ISSUE CODES (SEE TEST CASES TABS)</v>
      </c>
      <c r="P41" s="64"/>
      <c r="Q41" s="62"/>
    </row>
    <row r="42" spans="1:18" ht="12.75" customHeight="1" x14ac:dyDescent="0.2">
      <c r="A42" s="78"/>
      <c r="B42" s="45">
        <v>2</v>
      </c>
      <c r="C42" s="81">
        <f>COUNTIF('Tumbleweed-Axway'!AA:AA,$B42)</f>
        <v>0</v>
      </c>
      <c r="D42" s="82">
        <f>COUNTIFS('Tumbleweed-Axway'!AA:AA,$B42,'Tumbleweed-Axway'!H:H,D$35)</f>
        <v>0</v>
      </c>
      <c r="E42" s="82">
        <f>COUNTIFS('Tumbleweed-Axway'!AA:AA,$B42,'Tumbleweed-Axway'!H:H,E$35)</f>
        <v>0</v>
      </c>
      <c r="F42" s="82">
        <f>COUNTIFS('Tumbleweed-Axway'!AA:AA,$B42,'Tumbleweed-Axway'!H:H,F$35)</f>
        <v>0</v>
      </c>
      <c r="G42" s="83">
        <v>2</v>
      </c>
      <c r="H42" s="48">
        <f>(C42-F42)*(G42)</f>
        <v>0</v>
      </c>
      <c r="I42" s="48">
        <f>D42*G42</f>
        <v>0</v>
      </c>
      <c r="P42" s="64"/>
      <c r="Q42" s="62"/>
    </row>
    <row r="43" spans="1:18" ht="12.75" customHeight="1" x14ac:dyDescent="0.2">
      <c r="A43" s="78"/>
      <c r="B43" s="45">
        <v>1</v>
      </c>
      <c r="C43" s="81">
        <f>COUNTIF('Tumbleweed-Axway'!AA:AA,$B43)</f>
        <v>0</v>
      </c>
      <c r="D43" s="82">
        <f>COUNTIFS('Tumbleweed-Axway'!AA:AA,$B43,'Tumbleweed-Axway'!H:H,D$35)</f>
        <v>0</v>
      </c>
      <c r="E43" s="82">
        <f>COUNTIFS('Tumbleweed-Axway'!AA:AA,$B43,'Tumbleweed-Axway'!H:H,E$35)</f>
        <v>0</v>
      </c>
      <c r="F43" s="82">
        <f>COUNTIFS('Tumbleweed-Axway'!AA:AA,$B43,'Tumbleweed-Axway'!H:H,F$35)</f>
        <v>0</v>
      </c>
      <c r="G43" s="83">
        <v>1</v>
      </c>
      <c r="H43" s="48">
        <f>(C43-F43)*(G43)</f>
        <v>0</v>
      </c>
      <c r="I43" s="48">
        <f>D43*G43</f>
        <v>0</v>
      </c>
      <c r="P43" s="64"/>
      <c r="Q43" s="62"/>
    </row>
    <row r="44" spans="1:18" ht="12.75" hidden="1" customHeight="1" x14ac:dyDescent="0.2">
      <c r="A44" s="78"/>
      <c r="B44" s="86" t="s">
        <v>57</v>
      </c>
      <c r="C44" s="139"/>
      <c r="D44" s="140" t="e">
        <f>SUM(I36:I43)/SUM(H36:H43)*100</f>
        <v>#DIV/0!</v>
      </c>
      <c r="E44" s="87"/>
      <c r="F44" s="87"/>
      <c r="G44" s="87"/>
      <c r="P44" s="64"/>
      <c r="Q44" s="62"/>
    </row>
    <row r="45" spans="1:18" ht="12.75" customHeight="1" x14ac:dyDescent="0.2">
      <c r="A45" s="88"/>
      <c r="B45" s="89"/>
      <c r="C45" s="89"/>
      <c r="D45" s="89"/>
      <c r="E45" s="89"/>
      <c r="F45" s="89"/>
      <c r="G45" s="89"/>
      <c r="H45" s="89"/>
      <c r="I45" s="89"/>
      <c r="J45" s="89"/>
      <c r="K45" s="90"/>
      <c r="L45" s="90"/>
      <c r="M45" s="90"/>
      <c r="N45" s="90"/>
      <c r="O45" s="90"/>
      <c r="P45" s="91"/>
      <c r="Q45" s="62"/>
    </row>
    <row r="46" spans="1:18" ht="12.75" customHeight="1" x14ac:dyDescent="0.2">
      <c r="A46" s="121"/>
      <c r="B46" s="122"/>
      <c r="C46" s="122"/>
      <c r="D46" s="122"/>
      <c r="E46" s="122"/>
      <c r="F46" s="122"/>
      <c r="G46" s="122"/>
      <c r="H46" s="122"/>
      <c r="I46" s="122"/>
      <c r="J46" s="122"/>
      <c r="K46" s="122"/>
      <c r="L46" s="122"/>
      <c r="M46" s="122"/>
      <c r="N46" s="122"/>
      <c r="O46" s="122"/>
      <c r="P46" s="123"/>
      <c r="Q46" s="62"/>
      <c r="R46" s="62"/>
    </row>
    <row r="47" spans="1:18" ht="12.75" customHeight="1" x14ac:dyDescent="0.2">
      <c r="A47" s="63"/>
      <c r="B47" s="124" t="s">
        <v>63</v>
      </c>
      <c r="C47" s="125"/>
      <c r="D47" s="125"/>
      <c r="E47" s="125"/>
      <c r="F47" s="125"/>
      <c r="G47" s="126"/>
      <c r="H47" s="87"/>
      <c r="I47" s="87"/>
      <c r="J47" s="87"/>
      <c r="K47" s="87"/>
      <c r="L47" s="87"/>
      <c r="M47" s="87"/>
      <c r="N47" s="87"/>
      <c r="O47" s="87"/>
      <c r="P47" s="64"/>
      <c r="Q47" s="62"/>
      <c r="R47" s="62"/>
    </row>
    <row r="48" spans="1:18" ht="12.75" customHeight="1" x14ac:dyDescent="0.2">
      <c r="A48" s="63"/>
      <c r="B48" s="65" t="s">
        <v>64</v>
      </c>
      <c r="C48" s="66"/>
      <c r="D48" s="66"/>
      <c r="E48" s="66"/>
      <c r="F48" s="66"/>
      <c r="G48" s="67"/>
      <c r="H48" s="87"/>
      <c r="I48" s="87"/>
      <c r="J48" s="87"/>
      <c r="K48" s="87"/>
      <c r="L48" s="87"/>
      <c r="M48" s="87"/>
      <c r="N48" s="87"/>
      <c r="O48" s="87"/>
      <c r="P48" s="64"/>
      <c r="Q48" s="62"/>
      <c r="R48" s="62"/>
    </row>
    <row r="49" spans="1:18" ht="12.75" customHeight="1" x14ac:dyDescent="0.2">
      <c r="A49" s="262" t="s">
        <v>65</v>
      </c>
      <c r="B49" s="69" t="s">
        <v>36</v>
      </c>
      <c r="C49" s="70"/>
      <c r="D49" s="71"/>
      <c r="E49" s="71"/>
      <c r="F49" s="71"/>
      <c r="G49" s="72"/>
      <c r="H49" s="87"/>
      <c r="I49" s="87"/>
      <c r="J49" s="87"/>
      <c r="K49" s="127" t="s">
        <v>66</v>
      </c>
      <c r="L49" s="128"/>
      <c r="M49" s="128"/>
      <c r="N49" s="128"/>
      <c r="O49" s="129"/>
      <c r="P49" s="64"/>
      <c r="Q49" s="62"/>
      <c r="R49" s="62"/>
    </row>
    <row r="50" spans="1:18" ht="36" x14ac:dyDescent="0.2">
      <c r="A50" s="262"/>
      <c r="B50" s="43" t="s">
        <v>38</v>
      </c>
      <c r="C50" s="41" t="s">
        <v>39</v>
      </c>
      <c r="D50" s="41" t="s">
        <v>40</v>
      </c>
      <c r="E50" s="41" t="s">
        <v>41</v>
      </c>
      <c r="F50" s="41" t="s">
        <v>42</v>
      </c>
      <c r="G50" s="44" t="s">
        <v>43</v>
      </c>
      <c r="H50" s="87"/>
      <c r="I50" s="87"/>
      <c r="J50" s="87"/>
      <c r="K50" s="260" t="s">
        <v>67</v>
      </c>
      <c r="L50" s="261"/>
      <c r="M50" s="251" t="s">
        <v>45</v>
      </c>
      <c r="N50" s="251" t="s">
        <v>46</v>
      </c>
      <c r="O50" s="132" t="s">
        <v>47</v>
      </c>
      <c r="P50" s="64"/>
      <c r="Q50" s="62"/>
      <c r="R50" s="62"/>
    </row>
    <row r="51" spans="1:18" ht="12.75" customHeight="1" x14ac:dyDescent="0.2">
      <c r="A51" s="68"/>
      <c r="B51" s="73">
        <f>COUNTIF('Web Portal'!H3:H312,"Pass")</f>
        <v>0</v>
      </c>
      <c r="C51" s="74">
        <f>COUNTIF('Web Portal'!H3:H312,"Fail")</f>
        <v>0</v>
      </c>
      <c r="D51" s="73">
        <f>COUNTIF('Web Portal'!H3:H312,"Info")</f>
        <v>0</v>
      </c>
      <c r="E51" s="74">
        <f>COUNTIF('Web Portal'!H3:H312,"N/A")</f>
        <v>0</v>
      </c>
      <c r="F51" s="73">
        <f>B51+C51</f>
        <v>0</v>
      </c>
      <c r="G51" s="75" t="e">
        <f>D63/100</f>
        <v>#DIV/0!</v>
      </c>
      <c r="H51" s="87"/>
      <c r="I51" s="87"/>
      <c r="J51" s="87"/>
      <c r="K51" s="133" t="s">
        <v>48</v>
      </c>
      <c r="L51" s="134"/>
      <c r="M51" s="135">
        <f>COUNTA('Web Portal'!H3:H331)</f>
        <v>0</v>
      </c>
      <c r="N51" s="135">
        <f>O51-M51</f>
        <v>2</v>
      </c>
      <c r="O51" s="136">
        <f>COUNTA('Web Portal'!A3:A331)</f>
        <v>2</v>
      </c>
      <c r="P51" s="64"/>
      <c r="Q51" s="62"/>
      <c r="R51" s="62"/>
    </row>
    <row r="52" spans="1:18" ht="12.75" customHeight="1" x14ac:dyDescent="0.2">
      <c r="A52" s="68"/>
      <c r="B52" s="92"/>
      <c r="C52" s="87"/>
      <c r="D52" s="87"/>
      <c r="E52" s="87"/>
      <c r="F52" s="87"/>
      <c r="G52" s="87"/>
      <c r="H52" s="87"/>
      <c r="I52" s="87"/>
      <c r="J52" s="87"/>
      <c r="K52" s="93"/>
      <c r="L52" s="93"/>
      <c r="M52" s="93"/>
      <c r="N52" s="93"/>
      <c r="O52" s="93"/>
      <c r="P52" s="64"/>
      <c r="Q52" s="62"/>
      <c r="R52" s="62"/>
    </row>
    <row r="53" spans="1:18" ht="12.75" customHeight="1" x14ac:dyDescent="0.2">
      <c r="A53" s="68"/>
      <c r="B53" s="42" t="s">
        <v>49</v>
      </c>
      <c r="C53" s="137"/>
      <c r="D53" s="137"/>
      <c r="E53" s="137"/>
      <c r="F53" s="137"/>
      <c r="G53" s="138"/>
      <c r="H53" s="87"/>
      <c r="I53" s="87"/>
      <c r="J53" s="87"/>
      <c r="K53" s="93"/>
      <c r="L53" s="93"/>
      <c r="M53" s="93"/>
      <c r="N53" s="93"/>
      <c r="O53" s="93"/>
      <c r="P53" s="64"/>
      <c r="Q53" s="62"/>
      <c r="R53" s="62"/>
    </row>
    <row r="54" spans="1:18" ht="12.75" customHeight="1" x14ac:dyDescent="0.2">
      <c r="A54" s="78"/>
      <c r="B54" s="79" t="s">
        <v>50</v>
      </c>
      <c r="C54" s="79" t="s">
        <v>51</v>
      </c>
      <c r="D54" s="79" t="s">
        <v>52</v>
      </c>
      <c r="E54" s="79" t="s">
        <v>53</v>
      </c>
      <c r="F54" s="79" t="s">
        <v>41</v>
      </c>
      <c r="G54" s="79" t="s">
        <v>54</v>
      </c>
      <c r="H54" s="49" t="s">
        <v>55</v>
      </c>
      <c r="I54" s="49" t="s">
        <v>56</v>
      </c>
      <c r="J54" s="87"/>
      <c r="K54" s="94"/>
      <c r="L54" s="94"/>
      <c r="M54" s="94"/>
      <c r="N54" s="94"/>
      <c r="O54" s="94"/>
      <c r="P54" s="64"/>
      <c r="Q54" s="62"/>
      <c r="R54" s="62"/>
    </row>
    <row r="55" spans="1:18" ht="12.75" customHeight="1" x14ac:dyDescent="0.2">
      <c r="A55" s="78"/>
      <c r="B55" s="45">
        <v>8</v>
      </c>
      <c r="C55" s="81">
        <f>COUNTIF('Web Portal'!AA:AA,$B55)</f>
        <v>0</v>
      </c>
      <c r="D55" s="82">
        <f>COUNTIFS('Web Portal'!$AA:$AA,$B55,'Web Portal'!$H:$H,D$54)</f>
        <v>0</v>
      </c>
      <c r="E55" s="82">
        <f>COUNTIFS('Web Portal'!$AA:$AA,$B55,'Web Portal'!$H:$H,E$54)</f>
        <v>0</v>
      </c>
      <c r="F55" s="82">
        <f>COUNTIFS('Web Portal'!$AA:$AA,$B55,'Web Portal'!$H:$H,F$54)</f>
        <v>0</v>
      </c>
      <c r="G55" s="83">
        <v>1500</v>
      </c>
      <c r="H55" s="87">
        <f t="shared" ref="H55:H62" si="4">(C55-F55)*(G55)</f>
        <v>0</v>
      </c>
      <c r="I55" s="87">
        <f t="shared" ref="I55:I62" si="5">D55*G55</f>
        <v>0</v>
      </c>
      <c r="J55" s="84">
        <f>D51+N51</f>
        <v>2</v>
      </c>
      <c r="K55" s="85" t="str">
        <f>"WARNING: THERE IS AT LEAST ONE TEST CASE WITH"</f>
        <v>WARNING: THERE IS AT LEAST ONE TEST CASE WITH</v>
      </c>
      <c r="L55" s="87"/>
      <c r="M55" s="87"/>
      <c r="N55" s="87"/>
      <c r="O55" s="87"/>
      <c r="P55" s="64"/>
      <c r="Q55" s="62"/>
      <c r="R55" s="62"/>
    </row>
    <row r="56" spans="1:18" ht="12.75" customHeight="1" x14ac:dyDescent="0.2">
      <c r="A56" s="78"/>
      <c r="B56" s="45">
        <v>7</v>
      </c>
      <c r="C56" s="81">
        <f>COUNTIF('Web Portal'!AA:AA,$B56)</f>
        <v>0</v>
      </c>
      <c r="D56" s="82">
        <f>COUNTIFS('Web Portal'!$AA:$AA,$B56,'Web Portal'!$H:$H,D$54)</f>
        <v>0</v>
      </c>
      <c r="E56" s="82">
        <f>COUNTIFS('Web Portal'!$AA:$AA,$B56,'Web Portal'!$H:$H,E$54)</f>
        <v>0</v>
      </c>
      <c r="F56" s="82">
        <f>COUNTIFS('Web Portal'!$AA:$AA,$B56,'Web Portal'!$H:$H,F$54)</f>
        <v>0</v>
      </c>
      <c r="G56" s="83">
        <v>750</v>
      </c>
      <c r="H56" s="87">
        <f t="shared" si="4"/>
        <v>0</v>
      </c>
      <c r="I56" s="87">
        <f t="shared" si="5"/>
        <v>0</v>
      </c>
      <c r="K56" s="85" t="str">
        <f>"AN 'INFO' OR BLANK STATUS (SEE ABOVE)"</f>
        <v>AN 'INFO' OR BLANK STATUS (SEE ABOVE)</v>
      </c>
      <c r="L56" s="87"/>
      <c r="M56" s="87"/>
      <c r="N56" s="87"/>
      <c r="O56" s="87"/>
      <c r="P56" s="64"/>
      <c r="Q56" s="62"/>
      <c r="R56" s="62"/>
    </row>
    <row r="57" spans="1:18" ht="12.75" customHeight="1" x14ac:dyDescent="0.2">
      <c r="A57" s="78"/>
      <c r="B57" s="45">
        <v>6</v>
      </c>
      <c r="C57" s="81">
        <f>COUNTIF('Web Portal'!AA:AA,$B57)</f>
        <v>0</v>
      </c>
      <c r="D57" s="82">
        <f>COUNTIFS('Web Portal'!$AA:$AA,$B57,'Web Portal'!$H:$H,D$54)</f>
        <v>0</v>
      </c>
      <c r="E57" s="82">
        <f>COUNTIFS('Web Portal'!$AA:$AA,$B57,'Web Portal'!$H:$H,E$54)</f>
        <v>0</v>
      </c>
      <c r="F57" s="82">
        <f>COUNTIFS('Web Portal'!$AA:$AA,$B57,'Web Portal'!$H:$H,F$54)</f>
        <v>0</v>
      </c>
      <c r="G57" s="83">
        <v>100</v>
      </c>
      <c r="H57" s="87">
        <f t="shared" si="4"/>
        <v>0</v>
      </c>
      <c r="I57" s="87">
        <f t="shared" si="5"/>
        <v>0</v>
      </c>
      <c r="L57" s="87"/>
      <c r="M57" s="87"/>
      <c r="N57" s="87"/>
      <c r="O57" s="87"/>
      <c r="P57" s="64"/>
      <c r="Q57" s="62"/>
      <c r="R57" s="62"/>
    </row>
    <row r="58" spans="1:18" ht="12.75" customHeight="1" x14ac:dyDescent="0.2">
      <c r="A58" s="78"/>
      <c r="B58" s="45">
        <v>5</v>
      </c>
      <c r="C58" s="81">
        <f>COUNTIF('Web Portal'!AA:AA,$B58)</f>
        <v>0</v>
      </c>
      <c r="D58" s="82">
        <f>COUNTIFS('Web Portal'!$AA:$AA,$B58,'Web Portal'!$H:$H,D$54)</f>
        <v>0</v>
      </c>
      <c r="E58" s="82">
        <f>COUNTIFS('Web Portal'!$AA:$AA,$B58,'Web Portal'!$H:$H,E$54)</f>
        <v>0</v>
      </c>
      <c r="F58" s="82">
        <f>COUNTIFS('Web Portal'!$AA:$AA,$B58,'Web Portal'!$H:$H,F$54)</f>
        <v>0</v>
      </c>
      <c r="G58" s="83">
        <v>50</v>
      </c>
      <c r="H58" s="87">
        <f t="shared" si="4"/>
        <v>0</v>
      </c>
      <c r="I58" s="87">
        <f t="shared" si="5"/>
        <v>0</v>
      </c>
      <c r="L58" s="87"/>
      <c r="M58" s="87"/>
      <c r="N58" s="87"/>
      <c r="O58" s="87"/>
      <c r="P58" s="64"/>
      <c r="Q58" s="62"/>
      <c r="R58" s="62"/>
    </row>
    <row r="59" spans="1:18" ht="12.75" customHeight="1" x14ac:dyDescent="0.2">
      <c r="A59" s="78"/>
      <c r="B59" s="45">
        <v>4</v>
      </c>
      <c r="C59" s="81">
        <f>COUNTIF('Web Portal'!AA:AA,$B59)</f>
        <v>0</v>
      </c>
      <c r="D59" s="82">
        <f>COUNTIFS('Web Portal'!$AA:$AA,$B59,'Web Portal'!$H:$H,D$54)</f>
        <v>0</v>
      </c>
      <c r="E59" s="82">
        <f>COUNTIFS('Web Portal'!$AA:$AA,$B59,'Web Portal'!$H:$H,E$54)</f>
        <v>0</v>
      </c>
      <c r="F59" s="82">
        <f>COUNTIFS('Web Portal'!$AA:$AA,$B59,'Web Portal'!$H:$H,F$54)</f>
        <v>0</v>
      </c>
      <c r="G59" s="83">
        <v>10</v>
      </c>
      <c r="H59" s="87">
        <f t="shared" si="4"/>
        <v>0</v>
      </c>
      <c r="I59" s="87">
        <f t="shared" si="5"/>
        <v>0</v>
      </c>
      <c r="J59" s="84">
        <f>SUMPRODUCT(--ISERROR('Web Portal'!AA3:AA300))</f>
        <v>2</v>
      </c>
      <c r="K59" s="85" t="str">
        <f>"WARNING: THERE IS AT LEAST ONE TEST CASE WITH"</f>
        <v>WARNING: THERE IS AT LEAST ONE TEST CASE WITH</v>
      </c>
      <c r="L59" s="87"/>
      <c r="M59" s="87"/>
      <c r="N59" s="87"/>
      <c r="O59" s="87"/>
      <c r="P59" s="64"/>
      <c r="Q59" s="62"/>
      <c r="R59" s="62"/>
    </row>
    <row r="60" spans="1:18" ht="12.75" customHeight="1" x14ac:dyDescent="0.2">
      <c r="A60" s="78"/>
      <c r="B60" s="45">
        <v>3</v>
      </c>
      <c r="C60" s="81">
        <f>COUNTIF('Web Portal'!AA:AA,$B60)</f>
        <v>0</v>
      </c>
      <c r="D60" s="82">
        <f>COUNTIFS('Web Portal'!$AA:$AA,$B60,'Web Portal'!$H:$H,D$54)</f>
        <v>0</v>
      </c>
      <c r="E60" s="82">
        <f>COUNTIFS('Web Portal'!$AA:$AA,$B60,'Web Portal'!$H:$H,E$54)</f>
        <v>0</v>
      </c>
      <c r="F60" s="82">
        <f>COUNTIFS('Web Portal'!$AA:$AA,$B60,'Web Portal'!$H:$H,F$54)</f>
        <v>0</v>
      </c>
      <c r="G60" s="83">
        <v>5</v>
      </c>
      <c r="H60" s="87">
        <f t="shared" si="4"/>
        <v>0</v>
      </c>
      <c r="I60" s="87">
        <f t="shared" si="5"/>
        <v>0</v>
      </c>
      <c r="J60"/>
      <c r="K60" s="85" t="str">
        <f>"MULTIPLE OR INVALID ISSUE CODES (SEE TEST CASES TABS)"</f>
        <v>MULTIPLE OR INVALID ISSUE CODES (SEE TEST CASES TABS)</v>
      </c>
      <c r="L60" s="87"/>
      <c r="M60" s="87"/>
      <c r="N60" s="87"/>
      <c r="O60" s="87"/>
      <c r="P60" s="64"/>
      <c r="Q60" s="62"/>
      <c r="R60" s="62"/>
    </row>
    <row r="61" spans="1:18" ht="12.75" customHeight="1" x14ac:dyDescent="0.2">
      <c r="A61" s="78"/>
      <c r="B61" s="45">
        <v>2</v>
      </c>
      <c r="C61" s="81">
        <f>COUNTIF('Web Portal'!AA:AA,$B61)</f>
        <v>0</v>
      </c>
      <c r="D61" s="82">
        <f>COUNTIFS('Web Portal'!$AA:$AA,$B61,'Web Portal'!$H:$H,D$54)</f>
        <v>0</v>
      </c>
      <c r="E61" s="82">
        <f>COUNTIFS('Web Portal'!$AA:$AA,$B61,'Web Portal'!$H:$H,E$54)</f>
        <v>0</v>
      </c>
      <c r="F61" s="82">
        <f>COUNTIFS('Web Portal'!$AA:$AA,$B61,'Web Portal'!$H:$H,F$54)</f>
        <v>0</v>
      </c>
      <c r="G61" s="83">
        <v>2</v>
      </c>
      <c r="H61" s="87">
        <f t="shared" si="4"/>
        <v>0</v>
      </c>
      <c r="I61" s="87">
        <f t="shared" si="5"/>
        <v>0</v>
      </c>
      <c r="J61" s="87"/>
      <c r="K61" s="87"/>
      <c r="L61" s="87"/>
      <c r="M61" s="87"/>
      <c r="N61" s="87"/>
      <c r="O61" s="87"/>
      <c r="P61" s="64"/>
      <c r="Q61" s="62"/>
      <c r="R61" s="62"/>
    </row>
    <row r="62" spans="1:18" ht="12" customHeight="1" x14ac:dyDescent="0.2">
      <c r="A62" s="78"/>
      <c r="B62" s="45">
        <v>1</v>
      </c>
      <c r="C62" s="81">
        <f>COUNTIF('Web Portal'!AA:AA,$B62)</f>
        <v>0</v>
      </c>
      <c r="D62" s="82">
        <f>COUNTIFS('Web Portal'!$AA:$AA,$B62,'Web Portal'!$H:$H,D$54)</f>
        <v>0</v>
      </c>
      <c r="E62" s="82">
        <f>COUNTIFS('Web Portal'!$AA:$AA,$B62,'Web Portal'!$H:$H,E$54)</f>
        <v>0</v>
      </c>
      <c r="F62" s="82">
        <f>COUNTIFS('Web Portal'!$AA:$AA,$B62,'Web Portal'!$H:$H,F$54)</f>
        <v>0</v>
      </c>
      <c r="G62" s="83">
        <v>1</v>
      </c>
      <c r="H62" s="87">
        <f t="shared" si="4"/>
        <v>0</v>
      </c>
      <c r="I62" s="87">
        <f t="shared" si="5"/>
        <v>0</v>
      </c>
      <c r="J62" s="87"/>
      <c r="K62" s="87"/>
      <c r="L62" s="87"/>
      <c r="M62" s="87"/>
      <c r="N62" s="87"/>
      <c r="O62" s="87"/>
      <c r="P62" s="64"/>
      <c r="Q62" s="62"/>
      <c r="R62" s="62"/>
    </row>
    <row r="63" spans="1:18" ht="12.75" hidden="1" customHeight="1" x14ac:dyDescent="0.2">
      <c r="A63" s="78"/>
      <c r="B63" s="86" t="s">
        <v>57</v>
      </c>
      <c r="C63" s="139"/>
      <c r="D63" s="140" t="e">
        <f>SUM(I55:I62)/SUM(H55:H62)*100</f>
        <v>#DIV/0!</v>
      </c>
      <c r="E63" s="87"/>
      <c r="F63" s="87"/>
      <c r="G63" s="87"/>
      <c r="H63" s="87"/>
      <c r="I63" s="87"/>
      <c r="J63" s="87"/>
      <c r="K63" s="87"/>
      <c r="L63" s="87"/>
      <c r="M63" s="87"/>
      <c r="N63" s="87"/>
      <c r="O63" s="87"/>
      <c r="P63" s="64"/>
      <c r="Q63" s="62"/>
      <c r="R63" s="62"/>
    </row>
    <row r="64" spans="1:18" ht="12.75" customHeight="1" x14ac:dyDescent="0.2">
      <c r="A64" s="88"/>
      <c r="B64" s="89"/>
      <c r="C64" s="89"/>
      <c r="D64" s="89"/>
      <c r="E64" s="89"/>
      <c r="F64" s="89"/>
      <c r="G64" s="89"/>
      <c r="H64" s="89"/>
      <c r="I64" s="89"/>
      <c r="J64" s="89"/>
      <c r="K64" s="90"/>
      <c r="L64" s="90"/>
      <c r="M64" s="90"/>
      <c r="N64" s="90"/>
      <c r="O64" s="90"/>
      <c r="P64" s="91"/>
      <c r="Q64" s="62"/>
      <c r="R64" s="62"/>
    </row>
    <row r="65" spans="1:18" ht="12.75" customHeight="1" x14ac:dyDescent="0.2">
      <c r="A65" s="121"/>
      <c r="B65" s="122"/>
      <c r="C65" s="122"/>
      <c r="D65" s="122"/>
      <c r="E65" s="122"/>
      <c r="F65" s="122"/>
      <c r="G65" s="122"/>
      <c r="H65" s="122"/>
      <c r="I65" s="122"/>
      <c r="J65" s="122"/>
      <c r="K65" s="122"/>
      <c r="L65" s="122"/>
      <c r="M65" s="122"/>
      <c r="N65" s="122"/>
      <c r="O65" s="122"/>
      <c r="P65" s="123"/>
      <c r="Q65" s="62"/>
      <c r="R65" s="62"/>
    </row>
    <row r="66" spans="1:18" ht="12.75" customHeight="1" x14ac:dyDescent="0.2">
      <c r="A66" s="63"/>
      <c r="B66" s="124" t="s">
        <v>68</v>
      </c>
      <c r="C66" s="125"/>
      <c r="D66" s="125"/>
      <c r="E66" s="125"/>
      <c r="F66" s="125"/>
      <c r="G66" s="126"/>
      <c r="H66" s="87"/>
      <c r="I66" s="87"/>
      <c r="J66" s="87"/>
      <c r="K66" s="87"/>
      <c r="L66" s="87"/>
      <c r="M66" s="87"/>
      <c r="N66" s="87"/>
      <c r="O66" s="87"/>
      <c r="P66" s="64"/>
      <c r="Q66" s="62"/>
      <c r="R66" s="62"/>
    </row>
    <row r="67" spans="1:18" ht="12.75" customHeight="1" x14ac:dyDescent="0.2">
      <c r="A67" s="63"/>
      <c r="B67" s="65" t="s">
        <v>69</v>
      </c>
      <c r="C67" s="66"/>
      <c r="D67" s="66"/>
      <c r="E67" s="66"/>
      <c r="F67" s="66"/>
      <c r="G67" s="67"/>
      <c r="H67" s="87"/>
      <c r="I67" s="87"/>
      <c r="J67" s="87"/>
      <c r="K67" s="87"/>
      <c r="L67" s="87"/>
      <c r="M67" s="87"/>
      <c r="N67" s="87"/>
      <c r="O67" s="87"/>
      <c r="P67" s="64"/>
      <c r="Q67" s="62"/>
      <c r="R67" s="62"/>
    </row>
    <row r="68" spans="1:18" ht="12.75" customHeight="1" x14ac:dyDescent="0.2">
      <c r="A68" s="262" t="s">
        <v>70</v>
      </c>
      <c r="B68" s="69" t="s">
        <v>36</v>
      </c>
      <c r="C68" s="70"/>
      <c r="D68" s="71"/>
      <c r="E68" s="71"/>
      <c r="F68" s="71"/>
      <c r="G68" s="72"/>
      <c r="H68" s="87"/>
      <c r="I68" s="87"/>
      <c r="J68" s="87"/>
      <c r="K68" s="127" t="s">
        <v>71</v>
      </c>
      <c r="L68" s="128"/>
      <c r="M68" s="128"/>
      <c r="N68" s="128"/>
      <c r="O68" s="129"/>
      <c r="P68" s="64"/>
      <c r="Q68" s="62"/>
      <c r="R68" s="62"/>
    </row>
    <row r="69" spans="1:18" ht="36" x14ac:dyDescent="0.2">
      <c r="A69" s="262"/>
      <c r="B69" s="43" t="s">
        <v>38</v>
      </c>
      <c r="C69" s="41" t="s">
        <v>39</v>
      </c>
      <c r="D69" s="41" t="s">
        <v>40</v>
      </c>
      <c r="E69" s="41" t="s">
        <v>41</v>
      </c>
      <c r="F69" s="41" t="s">
        <v>42</v>
      </c>
      <c r="G69" s="44" t="s">
        <v>43</v>
      </c>
      <c r="H69" s="87"/>
      <c r="I69" s="87"/>
      <c r="J69" s="87"/>
      <c r="K69" s="260" t="s">
        <v>72</v>
      </c>
      <c r="L69" s="261"/>
      <c r="M69" s="251" t="s">
        <v>45</v>
      </c>
      <c r="N69" s="251" t="s">
        <v>46</v>
      </c>
      <c r="O69" s="132" t="s">
        <v>47</v>
      </c>
      <c r="P69" s="64"/>
      <c r="Q69" s="62"/>
      <c r="R69" s="62"/>
    </row>
    <row r="70" spans="1:18" ht="12.75" customHeight="1" x14ac:dyDescent="0.2">
      <c r="A70" s="68"/>
      <c r="B70" s="73">
        <f>COUNTIF(IVR!H3:H331,"Pass")</f>
        <v>0</v>
      </c>
      <c r="C70" s="73">
        <f>COUNTIF(IVR!H3:H331,"Fail")</f>
        <v>0</v>
      </c>
      <c r="D70" s="73">
        <f>COUNTIF(IVR!H3:H331,"Info")</f>
        <v>0</v>
      </c>
      <c r="E70" s="73">
        <f>COUNTIF(IVR!H3:H331,"N/A")</f>
        <v>0</v>
      </c>
      <c r="F70" s="73">
        <f>B70+C70</f>
        <v>0</v>
      </c>
      <c r="G70" s="75" t="e">
        <f>D82/100</f>
        <v>#DIV/0!</v>
      </c>
      <c r="H70" s="87"/>
      <c r="I70" s="87"/>
      <c r="J70" s="87"/>
      <c r="K70" s="133" t="s">
        <v>48</v>
      </c>
      <c r="L70" s="134"/>
      <c r="M70" s="135">
        <f>COUNTA(IVR!H3:H350)</f>
        <v>0</v>
      </c>
      <c r="N70" s="135">
        <f>O70-M70</f>
        <v>2</v>
      </c>
      <c r="O70" s="136">
        <f>COUNTA(IVR!A3:A350)</f>
        <v>2</v>
      </c>
      <c r="P70" s="64"/>
      <c r="Q70" s="62"/>
      <c r="R70" s="62"/>
    </row>
    <row r="71" spans="1:18" ht="12.75" customHeight="1" x14ac:dyDescent="0.2">
      <c r="A71" s="68"/>
      <c r="B71" s="92"/>
      <c r="C71" s="87"/>
      <c r="D71" s="87"/>
      <c r="E71" s="87"/>
      <c r="F71" s="87"/>
      <c r="G71" s="87"/>
      <c r="H71" s="87"/>
      <c r="I71" s="87"/>
      <c r="J71" s="87"/>
      <c r="K71" s="93"/>
      <c r="L71" s="93"/>
      <c r="M71" s="93"/>
      <c r="N71" s="93"/>
      <c r="O71" s="93"/>
      <c r="P71" s="64"/>
      <c r="Q71" s="62"/>
      <c r="R71" s="62"/>
    </row>
    <row r="72" spans="1:18" ht="12.75" customHeight="1" x14ac:dyDescent="0.2">
      <c r="A72" s="68"/>
      <c r="B72" s="42" t="s">
        <v>49</v>
      </c>
      <c r="C72" s="137"/>
      <c r="D72" s="137"/>
      <c r="E72" s="137"/>
      <c r="F72" s="137"/>
      <c r="G72" s="138"/>
      <c r="H72" s="87"/>
      <c r="I72" s="87"/>
      <c r="J72" s="87"/>
      <c r="K72" s="93"/>
      <c r="L72" s="93"/>
      <c r="M72" s="93"/>
      <c r="N72" s="93"/>
      <c r="O72" s="93"/>
      <c r="P72" s="64"/>
      <c r="Q72" s="62"/>
      <c r="R72" s="62"/>
    </row>
    <row r="73" spans="1:18" ht="12.75" customHeight="1" x14ac:dyDescent="0.2">
      <c r="A73" s="78"/>
      <c r="B73" s="79" t="s">
        <v>50</v>
      </c>
      <c r="C73" s="79" t="s">
        <v>51</v>
      </c>
      <c r="D73" s="79" t="s">
        <v>52</v>
      </c>
      <c r="E73" s="79" t="s">
        <v>53</v>
      </c>
      <c r="F73" s="79" t="s">
        <v>41</v>
      </c>
      <c r="G73" s="79" t="s">
        <v>54</v>
      </c>
      <c r="H73" s="49" t="s">
        <v>55</v>
      </c>
      <c r="I73" s="49" t="s">
        <v>56</v>
      </c>
      <c r="J73" s="87"/>
      <c r="K73" s="94"/>
      <c r="L73" s="94"/>
      <c r="M73" s="94"/>
      <c r="N73" s="94"/>
      <c r="O73" s="94"/>
      <c r="P73" s="64"/>
      <c r="Q73" s="62"/>
      <c r="R73" s="62"/>
    </row>
    <row r="74" spans="1:18" ht="12.75" customHeight="1" x14ac:dyDescent="0.2">
      <c r="A74" s="78"/>
      <c r="B74" s="45">
        <v>8</v>
      </c>
      <c r="C74" s="81">
        <f>COUNTIF(IVR!AA:AA,$B74)</f>
        <v>0</v>
      </c>
      <c r="D74" s="82">
        <f>COUNTIFS(IVR!$AA:$AA,$B74,IVR!$H:$H,D$54)</f>
        <v>0</v>
      </c>
      <c r="E74" s="82">
        <f>COUNTIFS(IVR!$AA:$AA,$B74,IVR!$H:$H,E$54)</f>
        <v>0</v>
      </c>
      <c r="F74" s="82">
        <f>COUNTIFS(IVR!$AA:$AA,$B74,IVR!$H:$H,F$54)</f>
        <v>0</v>
      </c>
      <c r="G74" s="83">
        <v>1500</v>
      </c>
      <c r="H74" s="87">
        <f t="shared" ref="H74:H81" si="6">(C74-F74)*(G74)</f>
        <v>0</v>
      </c>
      <c r="I74" s="87">
        <f t="shared" ref="I74:I81" si="7">D74*G74</f>
        <v>0</v>
      </c>
      <c r="J74" s="84">
        <f>D70+N70</f>
        <v>2</v>
      </c>
      <c r="K74" s="85" t="str">
        <f>"WARNING: THERE IS AT LEAST ONE TEST CASE WITH"</f>
        <v>WARNING: THERE IS AT LEAST ONE TEST CASE WITH</v>
      </c>
      <c r="L74" s="87"/>
      <c r="M74" s="87"/>
      <c r="N74" s="87"/>
      <c r="O74" s="87"/>
      <c r="P74" s="64"/>
      <c r="Q74" s="62"/>
      <c r="R74" s="62"/>
    </row>
    <row r="75" spans="1:18" ht="12.75" customHeight="1" x14ac:dyDescent="0.2">
      <c r="A75" s="78"/>
      <c r="B75" s="45">
        <v>7</v>
      </c>
      <c r="C75" s="81">
        <f>COUNTIF(IVR!AA:AA,$B75)</f>
        <v>0</v>
      </c>
      <c r="D75" s="82">
        <f>COUNTIFS(IVR!$AA:$AA,$B75,IVR!$H:$H,D$54)</f>
        <v>0</v>
      </c>
      <c r="E75" s="82">
        <f>COUNTIFS(IVR!$AA:$AA,$B75,IVR!$H:$H,E$54)</f>
        <v>0</v>
      </c>
      <c r="F75" s="82">
        <f>COUNTIFS(IVR!$AA:$AA,$B75,IVR!$H:$H,F$54)</f>
        <v>0</v>
      </c>
      <c r="G75" s="83">
        <v>750</v>
      </c>
      <c r="H75" s="87">
        <f t="shared" si="6"/>
        <v>0</v>
      </c>
      <c r="I75" s="87">
        <f t="shared" si="7"/>
        <v>0</v>
      </c>
      <c r="K75" s="85" t="str">
        <f>"AN 'INFO' OR BLANK STATUS (SEE ABOVE)"</f>
        <v>AN 'INFO' OR BLANK STATUS (SEE ABOVE)</v>
      </c>
      <c r="L75" s="87"/>
      <c r="M75" s="87"/>
      <c r="N75" s="87"/>
      <c r="O75" s="87"/>
      <c r="P75" s="64"/>
      <c r="Q75" s="62"/>
      <c r="R75" s="62"/>
    </row>
    <row r="76" spans="1:18" ht="12.75" customHeight="1" x14ac:dyDescent="0.2">
      <c r="A76" s="78"/>
      <c r="B76" s="45">
        <v>6</v>
      </c>
      <c r="C76" s="81">
        <f>COUNTIF(IVR!AA:AA,$B76)</f>
        <v>0</v>
      </c>
      <c r="D76" s="82">
        <f>COUNTIFS(IVR!$AA:$AA,$B76,IVR!$H:$H,D$54)</f>
        <v>0</v>
      </c>
      <c r="E76" s="82">
        <f>COUNTIFS(IVR!$AA:$AA,$B76,IVR!$H:$H,E$54)</f>
        <v>0</v>
      </c>
      <c r="F76" s="82">
        <f>COUNTIFS(IVR!$AA:$AA,$B76,IVR!$H:$H,F$54)</f>
        <v>0</v>
      </c>
      <c r="G76" s="83">
        <v>100</v>
      </c>
      <c r="H76" s="87">
        <f t="shared" si="6"/>
        <v>0</v>
      </c>
      <c r="I76" s="87">
        <f t="shared" si="7"/>
        <v>0</v>
      </c>
      <c r="L76" s="87"/>
      <c r="M76" s="87"/>
      <c r="N76" s="87"/>
      <c r="O76" s="87"/>
      <c r="P76" s="64"/>
      <c r="Q76" s="62"/>
      <c r="R76" s="62"/>
    </row>
    <row r="77" spans="1:18" ht="12.75" customHeight="1" x14ac:dyDescent="0.2">
      <c r="A77" s="78"/>
      <c r="B77" s="45">
        <v>5</v>
      </c>
      <c r="C77" s="81">
        <f>COUNTIF(IVR!AA:AA,$B77)</f>
        <v>0</v>
      </c>
      <c r="D77" s="82">
        <f>COUNTIFS(IVR!$AA:$AA,$B77,IVR!$H:$H,D$54)</f>
        <v>0</v>
      </c>
      <c r="E77" s="82">
        <f>COUNTIFS(IVR!$AA:$AA,$B77,IVR!$H:$H,E$54)</f>
        <v>0</v>
      </c>
      <c r="F77" s="82">
        <f>COUNTIFS(IVR!$AA:$AA,$B77,IVR!$H:$H,F$54)</f>
        <v>0</v>
      </c>
      <c r="G77" s="83">
        <v>50</v>
      </c>
      <c r="H77" s="87">
        <f t="shared" si="6"/>
        <v>0</v>
      </c>
      <c r="I77" s="87">
        <f t="shared" si="7"/>
        <v>0</v>
      </c>
      <c r="L77" s="87"/>
      <c r="M77" s="87"/>
      <c r="N77" s="87"/>
      <c r="O77" s="87"/>
      <c r="P77" s="64"/>
      <c r="Q77" s="62"/>
      <c r="R77" s="62"/>
    </row>
    <row r="78" spans="1:18" ht="12.75" customHeight="1" x14ac:dyDescent="0.2">
      <c r="A78" s="78"/>
      <c r="B78" s="45">
        <v>4</v>
      </c>
      <c r="C78" s="81">
        <f>COUNTIF(IVR!AA:AA,$B78)</f>
        <v>0</v>
      </c>
      <c r="D78" s="82">
        <f>COUNTIFS(IVR!$AA:$AA,$B78,IVR!$H:$H,D$54)</f>
        <v>0</v>
      </c>
      <c r="E78" s="82">
        <f>COUNTIFS(IVR!$AA:$AA,$B78,IVR!$H:$H,E$54)</f>
        <v>0</v>
      </c>
      <c r="F78" s="82">
        <f>COUNTIFS(IVR!$AA:$AA,$B78,IVR!$H:$H,F$54)</f>
        <v>0</v>
      </c>
      <c r="G78" s="83">
        <v>10</v>
      </c>
      <c r="H78" s="87">
        <f t="shared" si="6"/>
        <v>0</v>
      </c>
      <c r="I78" s="87">
        <f t="shared" si="7"/>
        <v>0</v>
      </c>
      <c r="J78" s="84">
        <f>SUMPRODUCT(--ISERROR(IVR!AA3:AA300))</f>
        <v>2</v>
      </c>
      <c r="K78" s="85" t="str">
        <f>"WARNING: THERE IS AT LEAST ONE TEST CASE WITH"</f>
        <v>WARNING: THERE IS AT LEAST ONE TEST CASE WITH</v>
      </c>
      <c r="L78" s="87"/>
      <c r="M78" s="87"/>
      <c r="N78" s="87"/>
      <c r="O78" s="87"/>
      <c r="P78" s="64"/>
      <c r="Q78" s="62"/>
      <c r="R78" s="62"/>
    </row>
    <row r="79" spans="1:18" ht="12.75" customHeight="1" x14ac:dyDescent="0.2">
      <c r="A79" s="78"/>
      <c r="B79" s="45">
        <v>3</v>
      </c>
      <c r="C79" s="81">
        <f>COUNTIF(IVR!AA:AA,$B79)</f>
        <v>0</v>
      </c>
      <c r="D79" s="82">
        <f>COUNTIFS(IVR!$AA:$AA,$B79,IVR!$H:$H,D$54)</f>
        <v>0</v>
      </c>
      <c r="E79" s="82">
        <f>COUNTIFS(IVR!$AA:$AA,$B79,IVR!$H:$H,E$54)</f>
        <v>0</v>
      </c>
      <c r="F79" s="82">
        <f>COUNTIFS(IVR!$AA:$AA,$B79,IVR!$H:$H,F$54)</f>
        <v>0</v>
      </c>
      <c r="G79" s="83">
        <v>5</v>
      </c>
      <c r="H79" s="87">
        <f t="shared" si="6"/>
        <v>0</v>
      </c>
      <c r="I79" s="87">
        <f t="shared" si="7"/>
        <v>0</v>
      </c>
      <c r="J79"/>
      <c r="K79" s="85" t="str">
        <f>"MULTIPLE OR INVALID ISSUE CODES (SEE TEST CASES TABS)"</f>
        <v>MULTIPLE OR INVALID ISSUE CODES (SEE TEST CASES TABS)</v>
      </c>
      <c r="L79" s="87"/>
      <c r="M79" s="87"/>
      <c r="N79" s="87"/>
      <c r="O79" s="87"/>
      <c r="P79" s="64"/>
      <c r="Q79" s="62"/>
      <c r="R79" s="62"/>
    </row>
    <row r="80" spans="1:18" ht="12.75" customHeight="1" x14ac:dyDescent="0.2">
      <c r="A80" s="78"/>
      <c r="B80" s="45">
        <v>2</v>
      </c>
      <c r="C80" s="81">
        <f>COUNTIF(IVR!AA:AA,$B80)</f>
        <v>0</v>
      </c>
      <c r="D80" s="82">
        <f>COUNTIFS(IVR!$AA:$AA,$B80,IVR!$H:$H,D$54)</f>
        <v>0</v>
      </c>
      <c r="E80" s="82">
        <f>COUNTIFS(IVR!$AA:$AA,$B80,IVR!$H:$H,E$54)</f>
        <v>0</v>
      </c>
      <c r="F80" s="82">
        <f>COUNTIFS(IVR!$AA:$AA,$B80,IVR!$H:$H,F$54)</f>
        <v>0</v>
      </c>
      <c r="G80" s="83">
        <v>2</v>
      </c>
      <c r="H80" s="87">
        <f t="shared" si="6"/>
        <v>0</v>
      </c>
      <c r="I80" s="87">
        <f t="shared" si="7"/>
        <v>0</v>
      </c>
      <c r="J80" s="87"/>
      <c r="K80" s="87"/>
      <c r="L80" s="87"/>
      <c r="M80" s="87"/>
      <c r="N80" s="87"/>
      <c r="O80" s="87"/>
      <c r="P80" s="64"/>
      <c r="Q80" s="62"/>
      <c r="R80" s="62"/>
    </row>
    <row r="81" spans="1:18" ht="12.75" customHeight="1" x14ac:dyDescent="0.2">
      <c r="A81" s="78"/>
      <c r="B81" s="45">
        <v>1</v>
      </c>
      <c r="C81" s="81">
        <f>COUNTIF(IVR!AA:AA,$B81)</f>
        <v>0</v>
      </c>
      <c r="D81" s="82">
        <f>COUNTIFS(IVR!$AA:$AA,$B81,IVR!$H:$H,D$54)</f>
        <v>0</v>
      </c>
      <c r="E81" s="82">
        <f>COUNTIFS(IVR!$AA:$AA,$B81,IVR!$H:$H,E$54)</f>
        <v>0</v>
      </c>
      <c r="F81" s="82">
        <f>COUNTIFS(IVR!$AA:$AA,$B81,IVR!$H:$H,F$54)</f>
        <v>0</v>
      </c>
      <c r="G81" s="83">
        <v>1</v>
      </c>
      <c r="H81" s="87">
        <f t="shared" si="6"/>
        <v>0</v>
      </c>
      <c r="I81" s="87">
        <f t="shared" si="7"/>
        <v>0</v>
      </c>
      <c r="J81" s="87"/>
      <c r="K81" s="87"/>
      <c r="L81" s="87"/>
      <c r="M81" s="87"/>
      <c r="N81" s="87"/>
      <c r="O81" s="87"/>
      <c r="P81" s="64"/>
      <c r="Q81" s="62"/>
      <c r="R81" s="62"/>
    </row>
    <row r="82" spans="1:18" ht="12.75" hidden="1" customHeight="1" x14ac:dyDescent="0.2">
      <c r="A82" s="78"/>
      <c r="B82" s="86" t="s">
        <v>57</v>
      </c>
      <c r="C82" s="139"/>
      <c r="D82" s="140" t="e">
        <f>SUM(I74:I81)/SUM(H74:H81)*100</f>
        <v>#DIV/0!</v>
      </c>
      <c r="E82" s="87"/>
      <c r="F82" s="87"/>
      <c r="G82" s="87"/>
      <c r="H82" s="87"/>
      <c r="I82" s="87"/>
      <c r="J82" s="87"/>
      <c r="K82" s="87"/>
      <c r="L82" s="87"/>
      <c r="M82" s="87"/>
      <c r="N82" s="87"/>
      <c r="O82" s="87"/>
      <c r="P82" s="64"/>
      <c r="Q82" s="62"/>
      <c r="R82" s="62"/>
    </row>
    <row r="83" spans="1:18" ht="12.75" customHeight="1" x14ac:dyDescent="0.2">
      <c r="A83" s="88"/>
      <c r="B83" s="89"/>
      <c r="C83" s="89"/>
      <c r="D83" s="89"/>
      <c r="E83" s="89"/>
      <c r="F83" s="89"/>
      <c r="G83" s="89"/>
      <c r="H83" s="89"/>
      <c r="I83" s="89"/>
      <c r="J83" s="89"/>
      <c r="K83" s="90"/>
      <c r="L83" s="90"/>
      <c r="M83" s="90"/>
      <c r="N83" s="90"/>
      <c r="O83" s="90"/>
      <c r="P83" s="91"/>
      <c r="Q83" s="62"/>
      <c r="R83" s="62"/>
    </row>
  </sheetData>
  <sheetProtection sort="0" autoFilter="0"/>
  <mergeCells count="6">
    <mergeCell ref="K50:L50"/>
    <mergeCell ref="K69:L69"/>
    <mergeCell ref="A11:A12"/>
    <mergeCell ref="A30:A31"/>
    <mergeCell ref="A49:A50"/>
    <mergeCell ref="A68:A69"/>
  </mergeCells>
  <conditionalFormatting sqref="D13">
    <cfRule type="cellIs" dxfId="46" priority="21" stopIfTrue="1" operator="greaterThan">
      <formula>0</formula>
    </cfRule>
  </conditionalFormatting>
  <conditionalFormatting sqref="D32">
    <cfRule type="cellIs" dxfId="45" priority="11" stopIfTrue="1" operator="greaterThan">
      <formula>0</formula>
    </cfRule>
  </conditionalFormatting>
  <conditionalFormatting sqref="D51">
    <cfRule type="cellIs" dxfId="44" priority="18" stopIfTrue="1" operator="greaterThan">
      <formula>0</formula>
    </cfRule>
  </conditionalFormatting>
  <conditionalFormatting sqref="D70">
    <cfRule type="cellIs" dxfId="43" priority="1" stopIfTrue="1" operator="greaterThan">
      <formula>0</formula>
    </cfRule>
  </conditionalFormatting>
  <conditionalFormatting sqref="K17:K18">
    <cfRule type="expression" dxfId="42" priority="14" stopIfTrue="1">
      <formula>$J$17=0</formula>
    </cfRule>
  </conditionalFormatting>
  <conditionalFormatting sqref="K21:K22">
    <cfRule type="expression" dxfId="41" priority="15" stopIfTrue="1">
      <formula>$J$21=0</formula>
    </cfRule>
  </conditionalFormatting>
  <conditionalFormatting sqref="K36:K37">
    <cfRule type="expression" dxfId="40" priority="7" stopIfTrue="1">
      <formula>$J$36=0</formula>
    </cfRule>
  </conditionalFormatting>
  <conditionalFormatting sqref="K40:K41">
    <cfRule type="expression" dxfId="39" priority="8" stopIfTrue="1">
      <formula>$J$40=0</formula>
    </cfRule>
  </conditionalFormatting>
  <conditionalFormatting sqref="K55:K56">
    <cfRule type="expression" dxfId="38" priority="12" stopIfTrue="1">
      <formula>$J$55=0</formula>
    </cfRule>
  </conditionalFormatting>
  <conditionalFormatting sqref="K59:K60">
    <cfRule type="expression" dxfId="37" priority="13" stopIfTrue="1">
      <formula>$J$59=0</formula>
    </cfRule>
  </conditionalFormatting>
  <conditionalFormatting sqref="K74:K75">
    <cfRule type="expression" dxfId="36" priority="2" stopIfTrue="1">
      <formula>$J$74=0</formula>
    </cfRule>
  </conditionalFormatting>
  <conditionalFormatting sqref="K78:K79">
    <cfRule type="expression" dxfId="35" priority="3" stopIfTrue="1">
      <formula>$J$78=0</formula>
    </cfRule>
  </conditionalFormatting>
  <conditionalFormatting sqref="N13">
    <cfRule type="cellIs" dxfId="34" priority="19" stopIfTrue="1" operator="greaterThan">
      <formula>0</formula>
    </cfRule>
    <cfRule type="cellIs" dxfId="33" priority="20" stopIfTrue="1" operator="lessThan">
      <formula>0</formula>
    </cfRule>
  </conditionalFormatting>
  <conditionalFormatting sqref="N32">
    <cfRule type="cellIs" dxfId="32" priority="9" stopIfTrue="1" operator="greaterThan">
      <formula>0</formula>
    </cfRule>
    <cfRule type="cellIs" dxfId="31" priority="10" stopIfTrue="1" operator="lessThan">
      <formula>0</formula>
    </cfRule>
  </conditionalFormatting>
  <conditionalFormatting sqref="N51">
    <cfRule type="cellIs" dxfId="30" priority="16" stopIfTrue="1" operator="greaterThan">
      <formula>0</formula>
    </cfRule>
    <cfRule type="cellIs" dxfId="29" priority="17" stopIfTrue="1" operator="lessThan">
      <formula>0</formula>
    </cfRule>
  </conditionalFormatting>
  <conditionalFormatting sqref="N70">
    <cfRule type="cellIs" dxfId="28" priority="4" stopIfTrue="1" operator="greaterThan">
      <formula>0</formula>
    </cfRule>
    <cfRule type="cellIs" dxfId="27" priority="5" stopIfTrue="1" operator="lessThan">
      <formula>0</formula>
    </cfRule>
  </conditionalFormatting>
  <printOptions horizontalCentered="1"/>
  <pageMargins left="0.25" right="0.25" top="0.5" bottom="0.5" header="0.25" footer="0.25"/>
  <pageSetup scale="99"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2"/>
  <sheetViews>
    <sheetView showGridLines="0" zoomScaleNormal="100" workbookViewId="0">
      <pane ySplit="1" topLeftCell="A10" activePane="bottomLeft" state="frozen"/>
      <selection pane="bottomLeft"/>
    </sheetView>
  </sheetViews>
  <sheetFormatPr defaultColWidth="9.28515625" defaultRowHeight="12.75" x14ac:dyDescent="0.2"/>
  <cols>
    <col min="14" max="14" width="14.5703125" customWidth="1"/>
  </cols>
  <sheetData>
    <row r="1" spans="1:14" x14ac:dyDescent="0.2">
      <c r="A1" s="141" t="s">
        <v>73</v>
      </c>
      <c r="B1" s="117"/>
      <c r="C1" s="117"/>
      <c r="D1" s="117"/>
      <c r="E1" s="117"/>
      <c r="F1" s="117"/>
      <c r="G1" s="117"/>
      <c r="H1" s="117"/>
      <c r="I1" s="117"/>
      <c r="J1" s="117"/>
      <c r="K1" s="117"/>
      <c r="L1" s="117"/>
      <c r="M1" s="117"/>
      <c r="N1" s="142"/>
    </row>
    <row r="2" spans="1:14" ht="12.75" customHeight="1" x14ac:dyDescent="0.2">
      <c r="A2" s="143" t="s">
        <v>74</v>
      </c>
      <c r="B2" s="252"/>
      <c r="C2" s="252"/>
      <c r="D2" s="252"/>
      <c r="E2" s="252"/>
      <c r="F2" s="252"/>
      <c r="G2" s="252"/>
      <c r="H2" s="252"/>
      <c r="I2" s="252"/>
      <c r="J2" s="252"/>
      <c r="K2" s="252"/>
      <c r="L2" s="252"/>
      <c r="M2" s="252"/>
      <c r="N2" s="144"/>
    </row>
    <row r="3" spans="1:14" s="23" customFormat="1" ht="12.75" customHeight="1" x14ac:dyDescent="0.2">
      <c r="A3" s="266" t="s">
        <v>75</v>
      </c>
      <c r="B3" s="267"/>
      <c r="C3" s="267"/>
      <c r="D3" s="267"/>
      <c r="E3" s="267"/>
      <c r="F3" s="267"/>
      <c r="G3" s="267"/>
      <c r="H3" s="267"/>
      <c r="I3" s="267"/>
      <c r="J3" s="267"/>
      <c r="K3" s="267"/>
      <c r="L3" s="267"/>
      <c r="M3" s="267"/>
      <c r="N3" s="268"/>
    </row>
    <row r="4" spans="1:14" s="23" customFormat="1" x14ac:dyDescent="0.2">
      <c r="A4" s="263" t="s">
        <v>76</v>
      </c>
      <c r="B4" s="264"/>
      <c r="C4" s="264"/>
      <c r="D4" s="264"/>
      <c r="E4" s="264"/>
      <c r="F4" s="264"/>
      <c r="G4" s="264"/>
      <c r="H4" s="264"/>
      <c r="I4" s="264"/>
      <c r="J4" s="264"/>
      <c r="K4" s="264"/>
      <c r="L4" s="264"/>
      <c r="M4" s="264"/>
      <c r="N4" s="265"/>
    </row>
    <row r="5" spans="1:14" s="23" customFormat="1" x14ac:dyDescent="0.2">
      <c r="A5" s="263" t="s">
        <v>77</v>
      </c>
      <c r="B5" s="264"/>
      <c r="C5" s="264"/>
      <c r="D5" s="264"/>
      <c r="E5" s="264"/>
      <c r="F5" s="264"/>
      <c r="G5" s="264"/>
      <c r="H5" s="264"/>
      <c r="I5" s="264"/>
      <c r="J5" s="264"/>
      <c r="K5" s="264"/>
      <c r="L5" s="264"/>
      <c r="M5" s="264"/>
      <c r="N5" s="265"/>
    </row>
    <row r="6" spans="1:14" s="23" customFormat="1" x14ac:dyDescent="0.2">
      <c r="A6" s="263" t="s">
        <v>78</v>
      </c>
      <c r="B6" s="264"/>
      <c r="C6" s="264"/>
      <c r="D6" s="264"/>
      <c r="E6" s="264"/>
      <c r="F6" s="264"/>
      <c r="G6" s="264"/>
      <c r="H6" s="264"/>
      <c r="I6" s="264"/>
      <c r="J6" s="264"/>
      <c r="K6" s="264"/>
      <c r="L6" s="264"/>
      <c r="M6" s="264"/>
      <c r="N6" s="265"/>
    </row>
    <row r="7" spans="1:14" s="23" customFormat="1" x14ac:dyDescent="0.2">
      <c r="A7" s="263"/>
      <c r="B7" s="264"/>
      <c r="C7" s="264"/>
      <c r="D7" s="264"/>
      <c r="E7" s="264"/>
      <c r="F7" s="264"/>
      <c r="G7" s="264"/>
      <c r="H7" s="264"/>
      <c r="I7" s="264"/>
      <c r="J7" s="264"/>
      <c r="K7" s="264"/>
      <c r="L7" s="264"/>
      <c r="M7" s="264"/>
      <c r="N7" s="265"/>
    </row>
    <row r="8" spans="1:14" s="23" customFormat="1" x14ac:dyDescent="0.2">
      <c r="A8" s="263" t="s">
        <v>79</v>
      </c>
      <c r="B8" s="264"/>
      <c r="C8" s="264"/>
      <c r="D8" s="264"/>
      <c r="E8" s="264"/>
      <c r="F8" s="264"/>
      <c r="G8" s="264"/>
      <c r="H8" s="264"/>
      <c r="I8" s="264"/>
      <c r="J8" s="264"/>
      <c r="K8" s="264"/>
      <c r="L8" s="264"/>
      <c r="M8" s="264"/>
      <c r="N8" s="265"/>
    </row>
    <row r="9" spans="1:14" s="23" customFormat="1" x14ac:dyDescent="0.2">
      <c r="A9" s="263" t="s">
        <v>80</v>
      </c>
      <c r="B9" s="264"/>
      <c r="C9" s="264"/>
      <c r="D9" s="264"/>
      <c r="E9" s="264"/>
      <c r="F9" s="264"/>
      <c r="G9" s="264"/>
      <c r="H9" s="264"/>
      <c r="I9" s="264"/>
      <c r="J9" s="264"/>
      <c r="K9" s="264"/>
      <c r="L9" s="264"/>
      <c r="M9" s="264"/>
      <c r="N9" s="265"/>
    </row>
    <row r="10" spans="1:14" s="23" customFormat="1" x14ac:dyDescent="0.2">
      <c r="A10" s="263" t="s">
        <v>81</v>
      </c>
      <c r="B10" s="264"/>
      <c r="C10" s="264"/>
      <c r="D10" s="264"/>
      <c r="E10" s="264"/>
      <c r="F10" s="264"/>
      <c r="G10" s="264"/>
      <c r="H10" s="264"/>
      <c r="I10" s="264"/>
      <c r="J10" s="264"/>
      <c r="K10" s="264"/>
      <c r="L10" s="264"/>
      <c r="M10" s="264"/>
      <c r="N10" s="265"/>
    </row>
    <row r="11" spans="1:14" s="23" customFormat="1" x14ac:dyDescent="0.2">
      <c r="A11" s="263"/>
      <c r="B11" s="264"/>
      <c r="C11" s="264"/>
      <c r="D11" s="264"/>
      <c r="E11" s="264"/>
      <c r="F11" s="264"/>
      <c r="G11" s="264"/>
      <c r="H11" s="264"/>
      <c r="I11" s="264"/>
      <c r="J11" s="264"/>
      <c r="K11" s="264"/>
      <c r="L11" s="264"/>
      <c r="M11" s="264"/>
      <c r="N11" s="265"/>
    </row>
    <row r="12" spans="1:14" s="23" customFormat="1" x14ac:dyDescent="0.2">
      <c r="A12" s="263" t="s">
        <v>82</v>
      </c>
      <c r="B12" s="264"/>
      <c r="C12" s="264"/>
      <c r="D12" s="264"/>
      <c r="E12" s="264"/>
      <c r="F12" s="264"/>
      <c r="G12" s="264"/>
      <c r="H12" s="264"/>
      <c r="I12" s="264"/>
      <c r="J12" s="264"/>
      <c r="K12" s="264"/>
      <c r="L12" s="264"/>
      <c r="M12" s="264"/>
      <c r="N12" s="265"/>
    </row>
    <row r="13" spans="1:14" s="23" customFormat="1" x14ac:dyDescent="0.2">
      <c r="A13" s="263" t="s">
        <v>83</v>
      </c>
      <c r="B13" s="264"/>
      <c r="C13" s="264"/>
      <c r="D13" s="264"/>
      <c r="E13" s="264"/>
      <c r="F13" s="264"/>
      <c r="G13" s="264"/>
      <c r="H13" s="264"/>
      <c r="I13" s="264"/>
      <c r="J13" s="264"/>
      <c r="K13" s="264"/>
      <c r="L13" s="264"/>
      <c r="M13" s="264"/>
      <c r="N13" s="265"/>
    </row>
    <row r="14" spans="1:14" s="23" customFormat="1" x14ac:dyDescent="0.2">
      <c r="A14" s="263" t="s">
        <v>84</v>
      </c>
      <c r="B14" s="264"/>
      <c r="C14" s="264"/>
      <c r="D14" s="264"/>
      <c r="E14" s="264"/>
      <c r="F14" s="264"/>
      <c r="G14" s="264"/>
      <c r="H14" s="264"/>
      <c r="I14" s="264"/>
      <c r="J14" s="264"/>
      <c r="K14" s="264"/>
      <c r="L14" s="264"/>
      <c r="M14" s="264"/>
      <c r="N14" s="265"/>
    </row>
    <row r="15" spans="1:14" s="23" customFormat="1" ht="11.1" customHeight="1" x14ac:dyDescent="0.2">
      <c r="A15" s="275"/>
      <c r="B15" s="276"/>
      <c r="C15" s="276"/>
      <c r="D15" s="276"/>
      <c r="E15" s="276"/>
      <c r="F15" s="276"/>
      <c r="G15" s="276"/>
      <c r="H15" s="276"/>
      <c r="I15" s="276"/>
      <c r="J15" s="276"/>
      <c r="K15" s="276"/>
      <c r="L15" s="276"/>
      <c r="M15" s="276"/>
      <c r="N15" s="277"/>
    </row>
    <row r="17" spans="1:14" ht="12.75" customHeight="1" x14ac:dyDescent="0.2">
      <c r="A17" s="145" t="s">
        <v>85</v>
      </c>
      <c r="B17" s="146"/>
      <c r="C17" s="146"/>
      <c r="D17" s="146"/>
      <c r="E17" s="146"/>
      <c r="F17" s="146"/>
      <c r="G17" s="146"/>
      <c r="H17" s="146"/>
      <c r="I17" s="146"/>
      <c r="J17" s="146"/>
      <c r="K17" s="146"/>
      <c r="L17" s="146"/>
      <c r="M17" s="146"/>
      <c r="N17" s="147"/>
    </row>
    <row r="18" spans="1:14" ht="12.75" customHeight="1" x14ac:dyDescent="0.2">
      <c r="A18" s="148" t="s">
        <v>86</v>
      </c>
      <c r="B18" s="253"/>
      <c r="C18" s="149"/>
      <c r="D18" s="150" t="s">
        <v>87</v>
      </c>
      <c r="E18" s="254"/>
      <c r="F18" s="254"/>
      <c r="G18" s="254"/>
      <c r="H18" s="254"/>
      <c r="I18" s="254"/>
      <c r="J18" s="254"/>
      <c r="K18" s="254"/>
      <c r="L18" s="254"/>
      <c r="M18" s="254"/>
      <c r="N18" s="151"/>
    </row>
    <row r="19" spans="1:14" x14ac:dyDescent="0.2">
      <c r="A19" s="13"/>
      <c r="B19" s="14"/>
      <c r="C19" s="15"/>
      <c r="D19" s="16" t="s">
        <v>88</v>
      </c>
      <c r="E19" s="11"/>
      <c r="F19" s="11"/>
      <c r="G19" s="11"/>
      <c r="H19" s="11"/>
      <c r="I19" s="11"/>
      <c r="J19" s="11"/>
      <c r="K19" s="11"/>
      <c r="L19" s="11"/>
      <c r="M19" s="11"/>
      <c r="N19" s="12"/>
    </row>
    <row r="20" spans="1:14" ht="12.75" customHeight="1" x14ac:dyDescent="0.2">
      <c r="A20" s="152" t="s">
        <v>89</v>
      </c>
      <c r="B20" s="153"/>
      <c r="C20" s="154"/>
      <c r="D20" s="155" t="s">
        <v>90</v>
      </c>
      <c r="E20" s="156"/>
      <c r="F20" s="156"/>
      <c r="G20" s="156"/>
      <c r="H20" s="156"/>
      <c r="I20" s="156"/>
      <c r="J20" s="156"/>
      <c r="K20" s="156"/>
      <c r="L20" s="156"/>
      <c r="M20" s="156"/>
      <c r="N20" s="157"/>
    </row>
    <row r="21" spans="1:14" ht="12.75" customHeight="1" x14ac:dyDescent="0.2">
      <c r="A21" s="148" t="s">
        <v>91</v>
      </c>
      <c r="B21" s="253"/>
      <c r="C21" s="149"/>
      <c r="D21" s="150" t="s">
        <v>92</v>
      </c>
      <c r="E21" s="254"/>
      <c r="F21" s="254"/>
      <c r="G21" s="254"/>
      <c r="H21" s="254"/>
      <c r="I21" s="254"/>
      <c r="J21" s="254"/>
      <c r="K21" s="254"/>
      <c r="L21" s="254"/>
      <c r="M21" s="254"/>
      <c r="N21" s="151"/>
    </row>
    <row r="22" spans="1:14" ht="12.75" customHeight="1" x14ac:dyDescent="0.2">
      <c r="A22" s="148" t="s">
        <v>93</v>
      </c>
      <c r="B22" s="253"/>
      <c r="C22" s="149"/>
      <c r="D22" s="150" t="s">
        <v>94</v>
      </c>
      <c r="E22" s="254"/>
      <c r="F22" s="254"/>
      <c r="G22" s="254"/>
      <c r="H22" s="254"/>
      <c r="I22" s="254"/>
      <c r="J22" s="254"/>
      <c r="K22" s="254"/>
      <c r="L22" s="254"/>
      <c r="M22" s="254"/>
      <c r="N22" s="151"/>
    </row>
    <row r="23" spans="1:14" x14ac:dyDescent="0.2">
      <c r="A23" s="17"/>
      <c r="B23" s="18"/>
      <c r="C23" s="19"/>
      <c r="D23" s="9" t="s">
        <v>95</v>
      </c>
      <c r="E23" s="247"/>
      <c r="F23" s="247"/>
      <c r="G23" s="247"/>
      <c r="H23" s="247"/>
      <c r="I23" s="247"/>
      <c r="J23" s="247"/>
      <c r="K23" s="247"/>
      <c r="L23" s="247"/>
      <c r="M23" s="247"/>
      <c r="N23" s="10"/>
    </row>
    <row r="24" spans="1:14" ht="12.75" customHeight="1" x14ac:dyDescent="0.2">
      <c r="A24" s="13"/>
      <c r="B24" s="14"/>
      <c r="C24" s="15"/>
      <c r="D24" s="16" t="s">
        <v>96</v>
      </c>
      <c r="E24" s="11"/>
      <c r="F24" s="11"/>
      <c r="G24" s="11"/>
      <c r="H24" s="11"/>
      <c r="I24" s="11"/>
      <c r="J24" s="11"/>
      <c r="K24" s="11"/>
      <c r="L24" s="11"/>
      <c r="M24" s="11"/>
      <c r="N24" s="12"/>
    </row>
    <row r="25" spans="1:14" ht="12.75" customHeight="1" x14ac:dyDescent="0.2">
      <c r="A25" s="148" t="s">
        <v>97</v>
      </c>
      <c r="B25" s="253"/>
      <c r="C25" s="149"/>
      <c r="D25" s="150" t="s">
        <v>98</v>
      </c>
      <c r="E25" s="254"/>
      <c r="F25" s="254"/>
      <c r="G25" s="254"/>
      <c r="H25" s="254"/>
      <c r="I25" s="254"/>
      <c r="J25" s="254"/>
      <c r="K25" s="254"/>
      <c r="L25" s="254"/>
      <c r="M25" s="254"/>
      <c r="N25" s="151"/>
    </row>
    <row r="26" spans="1:14" x14ac:dyDescent="0.2">
      <c r="A26" s="13"/>
      <c r="B26" s="14"/>
      <c r="C26" s="15"/>
      <c r="D26" s="16" t="s">
        <v>99</v>
      </c>
      <c r="E26" s="11"/>
      <c r="F26" s="11"/>
      <c r="G26" s="11"/>
      <c r="H26" s="11"/>
      <c r="I26" s="11"/>
      <c r="J26" s="11"/>
      <c r="K26" s="11"/>
      <c r="L26" s="11"/>
      <c r="M26" s="11"/>
      <c r="N26" s="12"/>
    </row>
    <row r="27" spans="1:14" ht="12.75" customHeight="1" x14ac:dyDescent="0.2">
      <c r="A27" s="152" t="s">
        <v>100</v>
      </c>
      <c r="B27" s="153"/>
      <c r="C27" s="154"/>
      <c r="D27" s="155" t="s">
        <v>101</v>
      </c>
      <c r="E27" s="156"/>
      <c r="F27" s="156"/>
      <c r="G27" s="156"/>
      <c r="H27" s="156"/>
      <c r="I27" s="156"/>
      <c r="J27" s="156"/>
      <c r="K27" s="156"/>
      <c r="L27" s="156"/>
      <c r="M27" s="156"/>
      <c r="N27" s="157"/>
    </row>
    <row r="28" spans="1:14" ht="12.75" customHeight="1" x14ac:dyDescent="0.2">
      <c r="A28" s="148" t="s">
        <v>102</v>
      </c>
      <c r="B28" s="253"/>
      <c r="C28" s="149"/>
      <c r="D28" s="150" t="s">
        <v>103</v>
      </c>
      <c r="E28" s="254"/>
      <c r="F28" s="254"/>
      <c r="G28" s="254"/>
      <c r="H28" s="254"/>
      <c r="I28" s="254"/>
      <c r="J28" s="254"/>
      <c r="K28" s="254"/>
      <c r="L28" s="254"/>
      <c r="M28" s="254"/>
      <c r="N28" s="151"/>
    </row>
    <row r="29" spans="1:14" x14ac:dyDescent="0.2">
      <c r="A29" s="13"/>
      <c r="B29" s="14"/>
      <c r="C29" s="15"/>
      <c r="D29" s="16" t="s">
        <v>104</v>
      </c>
      <c r="E29" s="11"/>
      <c r="F29" s="11"/>
      <c r="G29" s="11"/>
      <c r="H29" s="11"/>
      <c r="I29" s="11"/>
      <c r="J29" s="11"/>
      <c r="K29" s="11"/>
      <c r="L29" s="11"/>
      <c r="M29" s="11"/>
      <c r="N29" s="12"/>
    </row>
    <row r="30" spans="1:14" ht="12.75" customHeight="1" x14ac:dyDescent="0.2">
      <c r="A30" s="148" t="s">
        <v>105</v>
      </c>
      <c r="B30" s="253"/>
      <c r="C30" s="149"/>
      <c r="D30" s="150" t="s">
        <v>106</v>
      </c>
      <c r="E30" s="254"/>
      <c r="F30" s="254"/>
      <c r="G30" s="254"/>
      <c r="H30" s="254"/>
      <c r="I30" s="254"/>
      <c r="J30" s="254"/>
      <c r="K30" s="254"/>
      <c r="L30" s="254"/>
      <c r="M30" s="254"/>
      <c r="N30" s="151"/>
    </row>
    <row r="31" spans="1:14" x14ac:dyDescent="0.2">
      <c r="A31" s="17"/>
      <c r="B31" s="18"/>
      <c r="C31" s="19"/>
      <c r="D31" s="9" t="s">
        <v>107</v>
      </c>
      <c r="E31" s="247"/>
      <c r="F31" s="247"/>
      <c r="G31" s="247"/>
      <c r="H31" s="247"/>
      <c r="I31" s="247"/>
      <c r="J31" s="247"/>
      <c r="K31" s="247"/>
      <c r="L31" s="247"/>
      <c r="M31" s="247"/>
      <c r="N31" s="10"/>
    </row>
    <row r="32" spans="1:14" x14ac:dyDescent="0.2">
      <c r="A32" s="17"/>
      <c r="B32" s="18"/>
      <c r="C32" s="19"/>
      <c r="D32" s="9" t="s">
        <v>108</v>
      </c>
      <c r="E32" s="247"/>
      <c r="F32" s="247"/>
      <c r="G32" s="247"/>
      <c r="H32" s="247"/>
      <c r="I32" s="247"/>
      <c r="J32" s="247"/>
      <c r="K32" s="247"/>
      <c r="L32" s="247"/>
      <c r="M32" s="247"/>
      <c r="N32" s="10"/>
    </row>
    <row r="33" spans="1:14" x14ac:dyDescent="0.2">
      <c r="A33" s="17"/>
      <c r="B33" s="18"/>
      <c r="C33" s="19"/>
      <c r="D33" s="9" t="s">
        <v>109</v>
      </c>
      <c r="E33" s="247"/>
      <c r="F33" s="247"/>
      <c r="G33" s="247"/>
      <c r="H33" s="247"/>
      <c r="I33" s="247"/>
      <c r="J33" s="247"/>
      <c r="K33" s="247"/>
      <c r="L33" s="247"/>
      <c r="M33" s="247"/>
      <c r="N33" s="10"/>
    </row>
    <row r="34" spans="1:14" x14ac:dyDescent="0.2">
      <c r="A34" s="13"/>
      <c r="B34" s="14"/>
      <c r="C34" s="15"/>
      <c r="D34" s="16" t="s">
        <v>110</v>
      </c>
      <c r="E34" s="11"/>
      <c r="F34" s="11"/>
      <c r="G34" s="11"/>
      <c r="H34" s="11"/>
      <c r="I34" s="11"/>
      <c r="J34" s="11"/>
      <c r="K34" s="11"/>
      <c r="L34" s="11"/>
      <c r="M34" s="11"/>
      <c r="N34" s="12"/>
    </row>
    <row r="35" spans="1:14" ht="12.75" customHeight="1" x14ac:dyDescent="0.2">
      <c r="A35" s="148" t="s">
        <v>111</v>
      </c>
      <c r="B35" s="253"/>
      <c r="C35" s="149"/>
      <c r="D35" s="150" t="s">
        <v>112</v>
      </c>
      <c r="E35" s="254"/>
      <c r="F35" s="254"/>
      <c r="G35" s="254"/>
      <c r="H35" s="254"/>
      <c r="I35" s="254"/>
      <c r="J35" s="254"/>
      <c r="K35" s="254"/>
      <c r="L35" s="254"/>
      <c r="M35" s="254"/>
      <c r="N35" s="151"/>
    </row>
    <row r="36" spans="1:14" x14ac:dyDescent="0.2">
      <c r="A36" s="13"/>
      <c r="B36" s="14"/>
      <c r="C36" s="15"/>
      <c r="D36" s="16" t="s">
        <v>113</v>
      </c>
      <c r="E36" s="11"/>
      <c r="F36" s="11"/>
      <c r="G36" s="11"/>
      <c r="H36" s="11"/>
      <c r="I36" s="11"/>
      <c r="J36" s="11"/>
      <c r="K36" s="11"/>
      <c r="L36" s="11"/>
      <c r="M36" s="11"/>
      <c r="N36" s="12"/>
    </row>
    <row r="37" spans="1:14" ht="12.75" customHeight="1" x14ac:dyDescent="0.2">
      <c r="A37" s="152" t="s">
        <v>114</v>
      </c>
      <c r="B37" s="153"/>
      <c r="C37" s="154"/>
      <c r="D37" s="155" t="s">
        <v>115</v>
      </c>
      <c r="E37" s="156"/>
      <c r="F37" s="156"/>
      <c r="G37" s="156"/>
      <c r="H37" s="156"/>
      <c r="I37" s="156"/>
      <c r="J37" s="156"/>
      <c r="K37" s="156"/>
      <c r="L37" s="156"/>
      <c r="M37" s="156"/>
      <c r="N37" s="157"/>
    </row>
    <row r="38" spans="1:14" x14ac:dyDescent="0.2">
      <c r="A38" s="158" t="s">
        <v>116</v>
      </c>
      <c r="B38" s="159"/>
      <c r="C38" s="160"/>
      <c r="D38" s="269" t="s">
        <v>117</v>
      </c>
      <c r="E38" s="270"/>
      <c r="F38" s="270"/>
      <c r="G38" s="270"/>
      <c r="H38" s="270"/>
      <c r="I38" s="270"/>
      <c r="J38" s="270"/>
      <c r="K38" s="270"/>
      <c r="L38" s="270"/>
      <c r="M38" s="270"/>
      <c r="N38" s="271"/>
    </row>
    <row r="39" spans="1:14" x14ac:dyDescent="0.2">
      <c r="A39" s="36"/>
      <c r="B39" s="18"/>
      <c r="C39" s="37"/>
      <c r="D39" s="278"/>
      <c r="E39" s="279"/>
      <c r="F39" s="279"/>
      <c r="G39" s="279"/>
      <c r="H39" s="279"/>
      <c r="I39" s="279"/>
      <c r="J39" s="279"/>
      <c r="K39" s="279"/>
      <c r="L39" s="279"/>
      <c r="M39" s="279"/>
      <c r="N39" s="280"/>
    </row>
    <row r="40" spans="1:14" x14ac:dyDescent="0.2">
      <c r="A40" s="38"/>
      <c r="B40" s="39"/>
      <c r="C40" s="40"/>
      <c r="D40" s="272"/>
      <c r="E40" s="273"/>
      <c r="F40" s="273"/>
      <c r="G40" s="273"/>
      <c r="H40" s="273"/>
      <c r="I40" s="273"/>
      <c r="J40" s="273"/>
      <c r="K40" s="273"/>
      <c r="L40" s="273"/>
      <c r="M40" s="273"/>
      <c r="N40" s="274"/>
    </row>
    <row r="41" spans="1:14" x14ac:dyDescent="0.2">
      <c r="A41" s="158" t="s">
        <v>118</v>
      </c>
      <c r="B41" s="159"/>
      <c r="C41" s="160"/>
      <c r="D41" s="269" t="s">
        <v>119</v>
      </c>
      <c r="E41" s="270"/>
      <c r="F41" s="270"/>
      <c r="G41" s="270"/>
      <c r="H41" s="270"/>
      <c r="I41" s="270"/>
      <c r="J41" s="270"/>
      <c r="K41" s="270"/>
      <c r="L41" s="270"/>
      <c r="M41" s="270"/>
      <c r="N41" s="271"/>
    </row>
    <row r="42" spans="1:14" x14ac:dyDescent="0.2">
      <c r="A42" s="38"/>
      <c r="B42" s="39"/>
      <c r="C42" s="40"/>
      <c r="D42" s="272"/>
      <c r="E42" s="273"/>
      <c r="F42" s="273"/>
      <c r="G42" s="273"/>
      <c r="H42" s="273"/>
      <c r="I42" s="273"/>
      <c r="J42" s="273"/>
      <c r="K42" s="273"/>
      <c r="L42" s="273"/>
      <c r="M42" s="273"/>
      <c r="N42" s="274"/>
    </row>
  </sheetData>
  <sheetProtection sort="0" autoFilter="0"/>
  <mergeCells count="15">
    <mergeCell ref="A10:N10"/>
    <mergeCell ref="A11:N11"/>
    <mergeCell ref="A12:N12"/>
    <mergeCell ref="A13:N13"/>
    <mergeCell ref="D41:N42"/>
    <mergeCell ref="A14:N14"/>
    <mergeCell ref="A15:N15"/>
    <mergeCell ref="D38:N40"/>
    <mergeCell ref="A9:N9"/>
    <mergeCell ref="A3:N3"/>
    <mergeCell ref="A4:N4"/>
    <mergeCell ref="A5:N5"/>
    <mergeCell ref="A6:N6"/>
    <mergeCell ref="A7:N7"/>
    <mergeCell ref="A8:N8"/>
  </mergeCells>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filterMode="1">
    <tabColor theme="3"/>
  </sheetPr>
  <dimension ref="A1:AA133"/>
  <sheetViews>
    <sheetView showGridLines="0" tabSelected="1" zoomScaleNormal="100" workbookViewId="0">
      <pane ySplit="2" topLeftCell="A5" activePane="bottomLeft" state="frozen"/>
      <selection pane="bottomLeft" activeCell="F5" sqref="F5"/>
    </sheetView>
  </sheetViews>
  <sheetFormatPr defaultColWidth="9.28515625" defaultRowHeight="12.75" x14ac:dyDescent="0.2"/>
  <cols>
    <col min="1" max="1" width="10.28515625" customWidth="1"/>
    <col min="2" max="2" width="12.7109375" customWidth="1"/>
    <col min="3" max="3" width="19.42578125" customWidth="1"/>
    <col min="4" max="4" width="13.5703125" customWidth="1"/>
    <col min="5" max="5" width="60.42578125" customWidth="1"/>
    <col min="6" max="6" width="40.7109375" customWidth="1"/>
    <col min="7" max="7" width="51.5703125" customWidth="1"/>
    <col min="8" max="8" width="23.7109375" customWidth="1"/>
    <col min="9" max="9" width="9.28515625" customWidth="1"/>
    <col min="10" max="10" width="30.7109375" customWidth="1"/>
    <col min="11" max="11" width="12.7109375" customWidth="1"/>
    <col min="12" max="12" width="20.85546875" customWidth="1"/>
    <col min="13" max="13" width="78.5703125" style="23" customWidth="1"/>
    <col min="14" max="14" width="1.140625" hidden="1" customWidth="1"/>
    <col min="15" max="26" width="9.28515625" hidden="1" customWidth="1"/>
    <col min="27" max="27" width="15" customWidth="1"/>
  </cols>
  <sheetData>
    <row r="1" spans="1:27" x14ac:dyDescent="0.2">
      <c r="A1" s="141" t="s">
        <v>120</v>
      </c>
      <c r="B1" s="117"/>
      <c r="C1" s="117"/>
      <c r="D1" s="117"/>
      <c r="E1" s="117"/>
      <c r="F1" s="117"/>
      <c r="G1" s="117"/>
      <c r="H1" s="117"/>
      <c r="I1" s="117"/>
      <c r="J1" s="117"/>
      <c r="K1" s="177"/>
      <c r="L1" s="177"/>
      <c r="M1" s="161"/>
      <c r="AA1" s="117"/>
    </row>
    <row r="2" spans="1:27" ht="30" customHeight="1" x14ac:dyDescent="0.2">
      <c r="A2" s="236" t="s">
        <v>121</v>
      </c>
      <c r="B2" s="236" t="s">
        <v>122</v>
      </c>
      <c r="C2" s="236" t="s">
        <v>123</v>
      </c>
      <c r="D2" s="236" t="s">
        <v>124</v>
      </c>
      <c r="E2" s="236" t="s">
        <v>125</v>
      </c>
      <c r="F2" s="236" t="s">
        <v>126</v>
      </c>
      <c r="G2" s="236" t="s">
        <v>127</v>
      </c>
      <c r="H2" s="236" t="s">
        <v>128</v>
      </c>
      <c r="I2" s="236" t="s">
        <v>129</v>
      </c>
      <c r="J2" s="236" t="s">
        <v>130</v>
      </c>
      <c r="K2" s="237" t="s">
        <v>131</v>
      </c>
      <c r="L2" s="237" t="s">
        <v>132</v>
      </c>
      <c r="M2" s="238" t="s">
        <v>133</v>
      </c>
      <c r="N2" s="240"/>
      <c r="O2" s="240"/>
      <c r="P2" s="240"/>
      <c r="Q2" s="240"/>
      <c r="R2" s="240"/>
      <c r="S2" s="240"/>
      <c r="T2" s="240"/>
      <c r="U2" s="240"/>
      <c r="V2" s="240"/>
      <c r="W2" s="240"/>
      <c r="X2" s="240"/>
      <c r="Y2" s="240"/>
      <c r="Z2" s="240"/>
      <c r="AA2" s="239" t="s">
        <v>134</v>
      </c>
    </row>
    <row r="3" spans="1:27" ht="160.5" customHeight="1" x14ac:dyDescent="0.2">
      <c r="A3" s="178" t="s">
        <v>135</v>
      </c>
      <c r="B3" s="178" t="s">
        <v>136</v>
      </c>
      <c r="C3" s="178" t="s">
        <v>137</v>
      </c>
      <c r="D3" s="178" t="s">
        <v>138</v>
      </c>
      <c r="E3" s="179" t="s">
        <v>139</v>
      </c>
      <c r="F3" s="178" t="s">
        <v>140</v>
      </c>
      <c r="G3" s="179" t="s">
        <v>141</v>
      </c>
      <c r="H3" s="180"/>
      <c r="I3" s="181"/>
      <c r="J3" s="180"/>
      <c r="K3" s="182" t="s">
        <v>142</v>
      </c>
      <c r="L3" s="183" t="s">
        <v>143</v>
      </c>
      <c r="M3" s="184" t="s">
        <v>144</v>
      </c>
      <c r="N3" s="50"/>
      <c r="O3" s="50"/>
      <c r="P3" s="50"/>
      <c r="Q3" s="50"/>
      <c r="R3" s="50"/>
      <c r="S3" s="50"/>
      <c r="T3" s="50"/>
      <c r="U3" s="50"/>
      <c r="V3" s="50"/>
      <c r="W3" s="50"/>
      <c r="X3" s="50"/>
      <c r="Y3" s="50"/>
      <c r="Z3" s="50"/>
      <c r="AA3" s="55" t="e">
        <f>IF(OR(I3="Fail",ISBLANK(I3)),INDEX('Issue Code Table'!C:C,MATCH(L:L,'Issue Code Table'!A:A,0)),IF(K3="Critical",6,IF(K3="Significant",5,IF(K3="Moderate",3,2))))</f>
        <v>#N/A</v>
      </c>
    </row>
    <row r="4" spans="1:27" ht="96" customHeight="1" x14ac:dyDescent="0.2">
      <c r="A4" s="185" t="s">
        <v>145</v>
      </c>
      <c r="B4" s="185" t="s">
        <v>136</v>
      </c>
      <c r="C4" s="185" t="s">
        <v>137</v>
      </c>
      <c r="D4" s="185" t="s">
        <v>138</v>
      </c>
      <c r="E4" s="186" t="s">
        <v>146</v>
      </c>
      <c r="F4" s="185" t="s">
        <v>147</v>
      </c>
      <c r="G4" s="185" t="s">
        <v>148</v>
      </c>
      <c r="H4" s="187"/>
      <c r="I4" s="188"/>
      <c r="J4" s="187"/>
      <c r="K4" s="189" t="s">
        <v>142</v>
      </c>
      <c r="L4" s="190" t="s">
        <v>143</v>
      </c>
      <c r="M4" s="191" t="s">
        <v>144</v>
      </c>
      <c r="N4" s="50"/>
      <c r="O4" s="50"/>
      <c r="P4" s="50"/>
      <c r="Q4" s="50"/>
      <c r="R4" s="50"/>
      <c r="S4" s="50"/>
      <c r="T4" s="50"/>
      <c r="U4" s="50"/>
      <c r="V4" s="50"/>
      <c r="W4" s="50"/>
      <c r="X4" s="50"/>
      <c r="Y4" s="50"/>
      <c r="Z4" s="50"/>
      <c r="AA4" s="55" t="e">
        <f>IF(OR(I4="Fail",ISBLANK(I4)),INDEX('Issue Code Table'!C:C,MATCH(L:L,'Issue Code Table'!A:A,0)),IF(K4="Critical",6,IF(K4="Significant",5,IF(K4="Moderate",3,2))))</f>
        <v>#N/A</v>
      </c>
    </row>
    <row r="5" spans="1:27" ht="151.5" hidden="1" customHeight="1" x14ac:dyDescent="0.2">
      <c r="A5" s="178" t="s">
        <v>149</v>
      </c>
      <c r="B5" s="178" t="s">
        <v>150</v>
      </c>
      <c r="C5" s="178" t="s">
        <v>151</v>
      </c>
      <c r="D5" s="178" t="s">
        <v>138</v>
      </c>
      <c r="E5" s="179" t="s">
        <v>152</v>
      </c>
      <c r="F5" s="178" t="s">
        <v>153</v>
      </c>
      <c r="G5" s="178" t="s">
        <v>154</v>
      </c>
      <c r="H5" s="180"/>
      <c r="I5" s="181"/>
      <c r="J5" s="180"/>
      <c r="K5" s="182" t="s">
        <v>155</v>
      </c>
      <c r="L5" s="183" t="s">
        <v>156</v>
      </c>
      <c r="M5" s="184" t="s">
        <v>157</v>
      </c>
      <c r="N5" s="50"/>
      <c r="O5" s="50"/>
      <c r="P5" s="50"/>
      <c r="Q5" s="50"/>
      <c r="R5" s="50"/>
      <c r="S5" s="50"/>
      <c r="T5" s="50"/>
      <c r="U5" s="50"/>
      <c r="V5" s="50"/>
      <c r="W5" s="50"/>
      <c r="X5" s="50"/>
      <c r="Y5" s="50"/>
      <c r="Z5" s="50"/>
      <c r="AA5" s="55" t="e">
        <f>IF(OR(I5="Fail",ISBLANK(I5)),INDEX('Issue Code Table'!C:C,MATCH(L:L,'Issue Code Table'!A:A,0)),IF(K5="Critical",6,IF(K5="Significant",5,IF(K5="Moderate",3,2))))</f>
        <v>#N/A</v>
      </c>
    </row>
    <row r="6" spans="1:27" ht="255" hidden="1" x14ac:dyDescent="0.2">
      <c r="A6" s="185" t="s">
        <v>158</v>
      </c>
      <c r="B6" s="185" t="s">
        <v>159</v>
      </c>
      <c r="C6" s="185" t="s">
        <v>160</v>
      </c>
      <c r="D6" s="185" t="s">
        <v>138</v>
      </c>
      <c r="E6" s="186" t="s">
        <v>161</v>
      </c>
      <c r="F6" s="185" t="s">
        <v>162</v>
      </c>
      <c r="G6" s="185" t="s">
        <v>163</v>
      </c>
      <c r="H6" s="187"/>
      <c r="I6" s="188"/>
      <c r="J6" s="187" t="s">
        <v>164</v>
      </c>
      <c r="K6" s="189" t="s">
        <v>165</v>
      </c>
      <c r="L6" s="190" t="s">
        <v>143</v>
      </c>
      <c r="M6" s="191" t="s">
        <v>166</v>
      </c>
      <c r="N6" s="50"/>
      <c r="O6" s="50"/>
      <c r="P6" s="50"/>
      <c r="Q6" s="50"/>
      <c r="R6" s="50"/>
      <c r="S6" s="50"/>
      <c r="T6" s="50"/>
      <c r="U6" s="50"/>
      <c r="V6" s="50"/>
      <c r="W6" s="50"/>
      <c r="X6" s="50"/>
      <c r="Y6" s="50"/>
      <c r="Z6" s="50"/>
      <c r="AA6" s="55" t="e">
        <f>IF(OR(I6="Fail",ISBLANK(I6)),INDEX('Issue Code Table'!C:C,MATCH(L:L,'Issue Code Table'!A:A,0)),IF(K6="Critical",6,IF(K6="Significant",5,IF(K6="Moderate",3,2))))</f>
        <v>#N/A</v>
      </c>
    </row>
    <row r="7" spans="1:27" ht="97.5" hidden="1" customHeight="1" x14ac:dyDescent="0.2">
      <c r="A7" s="179" t="s">
        <v>167</v>
      </c>
      <c r="B7" s="179" t="s">
        <v>168</v>
      </c>
      <c r="C7" s="178" t="s">
        <v>169</v>
      </c>
      <c r="D7" s="178" t="s">
        <v>138</v>
      </c>
      <c r="E7" s="179" t="s">
        <v>170</v>
      </c>
      <c r="F7" s="178" t="s">
        <v>171</v>
      </c>
      <c r="G7" s="179" t="s">
        <v>172</v>
      </c>
      <c r="H7" s="180"/>
      <c r="I7" s="181"/>
      <c r="J7" s="180"/>
      <c r="K7" s="182" t="s">
        <v>165</v>
      </c>
      <c r="L7" s="183" t="s">
        <v>173</v>
      </c>
      <c r="M7" s="184" t="s">
        <v>174</v>
      </c>
      <c r="N7" s="50"/>
      <c r="O7" s="50"/>
      <c r="P7" s="50"/>
      <c r="Q7" s="50"/>
      <c r="R7" s="50"/>
      <c r="S7" s="50"/>
      <c r="T7" s="50"/>
      <c r="U7" s="50"/>
      <c r="V7" s="50"/>
      <c r="W7" s="50"/>
      <c r="X7" s="50"/>
      <c r="Y7" s="50"/>
      <c r="Z7" s="50"/>
      <c r="AA7" s="55">
        <f>IF(OR(I7="Fail",ISBLANK(I7)),INDEX('Issue Code Table'!C:C,MATCH(L:L,'Issue Code Table'!A:A,0)),IF(K7="Critical",6,IF(K7="Significant",5,IF(K7="Moderate",3,2))))</f>
        <v>4</v>
      </c>
    </row>
    <row r="8" spans="1:27" ht="102" hidden="1" x14ac:dyDescent="0.2">
      <c r="A8" s="186" t="s">
        <v>175</v>
      </c>
      <c r="B8" s="186" t="s">
        <v>176</v>
      </c>
      <c r="C8" s="185" t="s">
        <v>177</v>
      </c>
      <c r="D8" s="185" t="s">
        <v>178</v>
      </c>
      <c r="E8" s="186" t="s">
        <v>179</v>
      </c>
      <c r="F8" s="185" t="s">
        <v>180</v>
      </c>
      <c r="G8" s="186" t="s">
        <v>181</v>
      </c>
      <c r="H8" s="187"/>
      <c r="I8" s="188"/>
      <c r="J8" s="187"/>
      <c r="K8" s="189" t="s">
        <v>165</v>
      </c>
      <c r="L8" s="192" t="s">
        <v>182</v>
      </c>
      <c r="M8" s="191" t="s">
        <v>183</v>
      </c>
      <c r="N8" s="50"/>
      <c r="O8" s="50"/>
      <c r="P8" s="50"/>
      <c r="Q8" s="50"/>
      <c r="R8" s="50"/>
      <c r="S8" s="50"/>
      <c r="T8" s="50"/>
      <c r="U8" s="50"/>
      <c r="V8" s="50"/>
      <c r="W8" s="50"/>
      <c r="X8" s="50"/>
      <c r="Y8" s="50"/>
      <c r="Z8" s="50"/>
      <c r="AA8" s="55" t="e">
        <f>IF(OR(I8="Fail",ISBLANK(I8)),INDEX('Issue Code Table'!C:C,MATCH(L:L,'Issue Code Table'!A:A,0)),IF(K8="Critical",6,IF(K8="Significant",5,IF(K8="Moderate",3,2))))</f>
        <v>#N/A</v>
      </c>
    </row>
    <row r="9" spans="1:27" ht="114.75" x14ac:dyDescent="0.2">
      <c r="A9" s="178" t="s">
        <v>184</v>
      </c>
      <c r="B9" s="178" t="s">
        <v>185</v>
      </c>
      <c r="C9" s="178" t="s">
        <v>186</v>
      </c>
      <c r="D9" s="178" t="s">
        <v>138</v>
      </c>
      <c r="E9" s="179" t="s">
        <v>187</v>
      </c>
      <c r="F9" s="178" t="s">
        <v>188</v>
      </c>
      <c r="G9" s="179" t="s">
        <v>189</v>
      </c>
      <c r="H9" s="180"/>
      <c r="I9" s="181"/>
      <c r="J9" s="180"/>
      <c r="K9" s="182" t="s">
        <v>142</v>
      </c>
      <c r="L9" s="183" t="s">
        <v>143</v>
      </c>
      <c r="M9" s="184" t="s">
        <v>144</v>
      </c>
      <c r="N9" s="50"/>
      <c r="O9" s="50"/>
      <c r="P9" s="50"/>
      <c r="Q9" s="50"/>
      <c r="R9" s="50"/>
      <c r="S9" s="50"/>
      <c r="T9" s="50"/>
      <c r="U9" s="50"/>
      <c r="V9" s="50"/>
      <c r="W9" s="50"/>
      <c r="X9" s="50"/>
      <c r="Y9" s="50"/>
      <c r="Z9" s="50"/>
      <c r="AA9" s="55" t="e">
        <f>IF(OR(I9="Fail",ISBLANK(I9)),INDEX('Issue Code Table'!C:C,MATCH(L:L,'Issue Code Table'!A:A,0)),IF(K9="Critical",6,IF(K9="Significant",5,IF(K9="Moderate",3,2))))</f>
        <v>#N/A</v>
      </c>
    </row>
    <row r="10" spans="1:27" ht="112.5" customHeight="1" x14ac:dyDescent="0.2">
      <c r="A10" s="185" t="s">
        <v>190</v>
      </c>
      <c r="B10" s="185" t="s">
        <v>185</v>
      </c>
      <c r="C10" s="185" t="s">
        <v>186</v>
      </c>
      <c r="D10" s="185" t="s">
        <v>138</v>
      </c>
      <c r="E10" s="185" t="s">
        <v>191</v>
      </c>
      <c r="F10" s="185" t="s">
        <v>192</v>
      </c>
      <c r="G10" s="185" t="s">
        <v>193</v>
      </c>
      <c r="H10" s="187"/>
      <c r="I10" s="188"/>
      <c r="J10" s="187"/>
      <c r="K10" s="189" t="s">
        <v>142</v>
      </c>
      <c r="L10" s="190" t="s">
        <v>143</v>
      </c>
      <c r="M10" s="191" t="s">
        <v>144</v>
      </c>
      <c r="N10" s="50"/>
      <c r="O10" s="50"/>
      <c r="P10" s="50"/>
      <c r="Q10" s="50"/>
      <c r="R10" s="50"/>
      <c r="S10" s="50"/>
      <c r="T10" s="50"/>
      <c r="U10" s="50"/>
      <c r="V10" s="50"/>
      <c r="W10" s="50"/>
      <c r="X10" s="50"/>
      <c r="Y10" s="50"/>
      <c r="Z10" s="50"/>
      <c r="AA10" s="55" t="e">
        <f>IF(OR(I10="Fail",ISBLANK(I10)),INDEX('Issue Code Table'!C:C,MATCH(L:L,'Issue Code Table'!A:A,0)),IF(K10="Critical",6,IF(K10="Significant",5,IF(K10="Moderate",3,2))))</f>
        <v>#N/A</v>
      </c>
    </row>
    <row r="11" spans="1:27" ht="164.25" hidden="1" customHeight="1" x14ac:dyDescent="0.2">
      <c r="A11" s="178" t="s">
        <v>194</v>
      </c>
      <c r="B11" s="178" t="s">
        <v>195</v>
      </c>
      <c r="C11" s="178" t="s">
        <v>196</v>
      </c>
      <c r="D11" s="178" t="s">
        <v>138</v>
      </c>
      <c r="E11" s="178" t="s">
        <v>197</v>
      </c>
      <c r="F11" s="178" t="s">
        <v>198</v>
      </c>
      <c r="G11" s="178" t="s">
        <v>199</v>
      </c>
      <c r="H11" s="180"/>
      <c r="I11" s="181"/>
      <c r="J11" s="180" t="s">
        <v>200</v>
      </c>
      <c r="K11" s="182" t="s">
        <v>165</v>
      </c>
      <c r="L11" s="183" t="s">
        <v>201</v>
      </c>
      <c r="M11" s="184" t="s">
        <v>202</v>
      </c>
      <c r="N11" s="50"/>
      <c r="O11" s="50"/>
      <c r="P11" s="50"/>
      <c r="Q11" s="50"/>
      <c r="R11" s="50"/>
      <c r="S11" s="50"/>
      <c r="T11" s="50"/>
      <c r="U11" s="50"/>
      <c r="V11" s="50"/>
      <c r="W11" s="50"/>
      <c r="X11" s="50"/>
      <c r="Y11" s="50"/>
      <c r="Z11" s="50"/>
      <c r="AA11" s="55" t="e">
        <f>IF(OR(I11="Fail",ISBLANK(I11)),INDEX('Issue Code Table'!C:C,MATCH(L:L,'Issue Code Table'!A:A,0)),IF(K11="Critical",6,IF(K11="Significant",5,IF(K11="Moderate",3,2))))</f>
        <v>#N/A</v>
      </c>
    </row>
    <row r="12" spans="1:27" ht="173.25" hidden="1" customHeight="1" x14ac:dyDescent="0.2">
      <c r="A12" s="185" t="s">
        <v>203</v>
      </c>
      <c r="B12" s="185" t="s">
        <v>204</v>
      </c>
      <c r="C12" s="185" t="s">
        <v>205</v>
      </c>
      <c r="D12" s="185" t="s">
        <v>138</v>
      </c>
      <c r="E12" s="186" t="s">
        <v>206</v>
      </c>
      <c r="F12" s="185" t="s">
        <v>207</v>
      </c>
      <c r="G12" s="185" t="s">
        <v>208</v>
      </c>
      <c r="H12" s="187"/>
      <c r="I12" s="188"/>
      <c r="J12" s="187"/>
      <c r="K12" s="189" t="s">
        <v>165</v>
      </c>
      <c r="L12" s="190" t="s">
        <v>209</v>
      </c>
      <c r="M12" s="191" t="s">
        <v>210</v>
      </c>
      <c r="N12" s="50"/>
      <c r="O12" s="50"/>
      <c r="P12" s="50"/>
      <c r="Q12" s="50"/>
      <c r="R12" s="50"/>
      <c r="S12" s="50"/>
      <c r="T12" s="50"/>
      <c r="U12" s="50"/>
      <c r="V12" s="50"/>
      <c r="W12" s="50"/>
      <c r="X12" s="50"/>
      <c r="Y12" s="50"/>
      <c r="Z12" s="50"/>
      <c r="AA12" s="55" t="e">
        <f>IF(OR(I12="Fail",ISBLANK(I12)),INDEX('Issue Code Table'!C:C,MATCH(L:L,'Issue Code Table'!A:A,0)),IF(K12="Critical",6,IF(K12="Significant",5,IF(K12="Moderate",3,2))))</f>
        <v>#N/A</v>
      </c>
    </row>
    <row r="13" spans="1:27" ht="204" hidden="1" x14ac:dyDescent="0.2">
      <c r="A13" s="193" t="s">
        <v>211</v>
      </c>
      <c r="B13" s="179" t="s">
        <v>212</v>
      </c>
      <c r="C13" s="179" t="s">
        <v>213</v>
      </c>
      <c r="D13" s="178" t="s">
        <v>214</v>
      </c>
      <c r="E13" s="179" t="s">
        <v>215</v>
      </c>
      <c r="F13" s="178" t="s">
        <v>216</v>
      </c>
      <c r="G13" s="179" t="s">
        <v>217</v>
      </c>
      <c r="H13" s="180"/>
      <c r="I13" s="181"/>
      <c r="J13" s="180"/>
      <c r="K13" s="182" t="s">
        <v>142</v>
      </c>
      <c r="L13" s="183" t="s">
        <v>143</v>
      </c>
      <c r="M13" s="184" t="s">
        <v>144</v>
      </c>
      <c r="N13" s="50"/>
      <c r="O13" s="50"/>
      <c r="P13" s="50"/>
      <c r="Q13" s="50"/>
      <c r="R13" s="50"/>
      <c r="S13" s="50"/>
      <c r="T13" s="50"/>
      <c r="U13" s="50"/>
      <c r="V13" s="50"/>
      <c r="W13" s="50"/>
      <c r="X13" s="50"/>
      <c r="Y13" s="50"/>
      <c r="Z13" s="50"/>
      <c r="AA13" s="55" t="e">
        <f>IF(OR(I13="Fail",ISBLANK(I13)),INDEX('Issue Code Table'!C:C,MATCH(L:L,'Issue Code Table'!A:A,0)),IF(K13="Critical",6,IF(K13="Significant",5,IF(K13="Moderate",3,2))))</f>
        <v>#N/A</v>
      </c>
    </row>
    <row r="14" spans="1:27" ht="161.25" customHeight="1" x14ac:dyDescent="0.2">
      <c r="A14" s="185" t="s">
        <v>218</v>
      </c>
      <c r="B14" s="185" t="s">
        <v>219</v>
      </c>
      <c r="C14" s="185" t="s">
        <v>220</v>
      </c>
      <c r="D14" s="185" t="s">
        <v>138</v>
      </c>
      <c r="E14" s="186" t="s">
        <v>221</v>
      </c>
      <c r="F14" s="185" t="s">
        <v>222</v>
      </c>
      <c r="G14" s="186" t="s">
        <v>223</v>
      </c>
      <c r="H14" s="187"/>
      <c r="I14" s="188"/>
      <c r="J14" s="187"/>
      <c r="K14" s="189" t="s">
        <v>142</v>
      </c>
      <c r="L14" s="190" t="s">
        <v>143</v>
      </c>
      <c r="M14" s="191" t="s">
        <v>144</v>
      </c>
      <c r="N14" s="50"/>
      <c r="O14" s="50"/>
      <c r="P14" s="50"/>
      <c r="Q14" s="50"/>
      <c r="R14" s="50"/>
      <c r="S14" s="50"/>
      <c r="T14" s="50"/>
      <c r="U14" s="50"/>
      <c r="V14" s="50"/>
      <c r="W14" s="50"/>
      <c r="X14" s="50"/>
      <c r="Y14" s="50"/>
      <c r="Z14" s="50"/>
      <c r="AA14" s="55" t="e">
        <f>IF(OR(I14="Fail",ISBLANK(I14)),INDEX('Issue Code Table'!C:C,MATCH(L:L,'Issue Code Table'!A:A,0)),IF(K14="Critical",6,IF(K14="Significant",5,IF(K14="Moderate",3,2))))</f>
        <v>#N/A</v>
      </c>
    </row>
    <row r="15" spans="1:27" ht="113.25" customHeight="1" x14ac:dyDescent="0.2">
      <c r="A15" s="178" t="s">
        <v>224</v>
      </c>
      <c r="B15" s="178" t="s">
        <v>219</v>
      </c>
      <c r="C15" s="178" t="s">
        <v>220</v>
      </c>
      <c r="D15" s="178" t="s">
        <v>138</v>
      </c>
      <c r="E15" s="179" t="s">
        <v>225</v>
      </c>
      <c r="F15" s="178" t="s">
        <v>226</v>
      </c>
      <c r="G15" s="179" t="s">
        <v>227</v>
      </c>
      <c r="H15" s="180"/>
      <c r="I15" s="181"/>
      <c r="J15" s="180"/>
      <c r="K15" s="182" t="s">
        <v>142</v>
      </c>
      <c r="L15" s="183" t="s">
        <v>143</v>
      </c>
      <c r="M15" s="184" t="s">
        <v>144</v>
      </c>
      <c r="N15" s="50"/>
      <c r="O15" s="50"/>
      <c r="P15" s="50"/>
      <c r="Q15" s="50"/>
      <c r="R15" s="50"/>
      <c r="S15" s="50"/>
      <c r="T15" s="50"/>
      <c r="U15" s="50"/>
      <c r="V15" s="50"/>
      <c r="W15" s="50"/>
      <c r="X15" s="50"/>
      <c r="Y15" s="50"/>
      <c r="Z15" s="50"/>
      <c r="AA15" s="55" t="e">
        <f>IF(OR(I15="Fail",ISBLANK(I15)),INDEX('Issue Code Table'!C:C,MATCH(L:L,'Issue Code Table'!A:A,0)),IF(K15="Critical",6,IF(K15="Significant",5,IF(K15="Moderate",3,2))))</f>
        <v>#N/A</v>
      </c>
    </row>
    <row r="16" spans="1:27" ht="59.25" hidden="1" customHeight="1" x14ac:dyDescent="0.2">
      <c r="A16" s="185" t="s">
        <v>228</v>
      </c>
      <c r="B16" s="185" t="s">
        <v>229</v>
      </c>
      <c r="C16" s="185" t="s">
        <v>230</v>
      </c>
      <c r="D16" s="185" t="s">
        <v>138</v>
      </c>
      <c r="E16" s="186" t="s">
        <v>231</v>
      </c>
      <c r="F16" s="185" t="s">
        <v>232</v>
      </c>
      <c r="G16" s="185" t="s">
        <v>233</v>
      </c>
      <c r="H16" s="187"/>
      <c r="I16" s="188"/>
      <c r="J16" s="187"/>
      <c r="K16" s="189" t="s">
        <v>165</v>
      </c>
      <c r="L16" s="190" t="s">
        <v>234</v>
      </c>
      <c r="M16" s="194" t="s">
        <v>235</v>
      </c>
      <c r="N16" s="50"/>
      <c r="O16" s="50"/>
      <c r="P16" s="50"/>
      <c r="Q16" s="50"/>
      <c r="R16" s="50"/>
      <c r="S16" s="50"/>
      <c r="T16" s="50"/>
      <c r="U16" s="50"/>
      <c r="V16" s="50"/>
      <c r="W16" s="50"/>
      <c r="X16" s="50"/>
      <c r="Y16" s="50"/>
      <c r="Z16" s="50"/>
      <c r="AA16" s="55">
        <f>IF(OR(I16="Fail",ISBLANK(I16)),INDEX('Issue Code Table'!C:C,MATCH(L:L,'Issue Code Table'!A:A,0)),IF(K16="Critical",6,IF(K16="Significant",5,IF(K16="Moderate",3,2))))</f>
        <v>4</v>
      </c>
    </row>
    <row r="17" spans="1:27" ht="122.25" hidden="1" customHeight="1" x14ac:dyDescent="0.2">
      <c r="A17" s="178" t="s">
        <v>236</v>
      </c>
      <c r="B17" s="178" t="s">
        <v>237</v>
      </c>
      <c r="C17" s="178" t="s">
        <v>238</v>
      </c>
      <c r="D17" s="178" t="s">
        <v>214</v>
      </c>
      <c r="E17" s="179" t="s">
        <v>239</v>
      </c>
      <c r="F17" s="178" t="s">
        <v>240</v>
      </c>
      <c r="G17" s="178" t="s">
        <v>241</v>
      </c>
      <c r="H17" s="180"/>
      <c r="I17" s="181"/>
      <c r="J17" s="180" t="s">
        <v>242</v>
      </c>
      <c r="K17" s="182" t="s">
        <v>165</v>
      </c>
      <c r="L17" s="183" t="s">
        <v>243</v>
      </c>
      <c r="M17" s="184" t="s">
        <v>244</v>
      </c>
      <c r="N17" s="50"/>
      <c r="O17" s="50"/>
      <c r="P17" s="50"/>
      <c r="Q17" s="50"/>
      <c r="R17" s="50"/>
      <c r="S17" s="50"/>
      <c r="T17" s="50"/>
      <c r="U17" s="50"/>
      <c r="V17" s="50"/>
      <c r="W17" s="50"/>
      <c r="X17" s="50"/>
      <c r="Y17" s="50"/>
      <c r="Z17" s="50"/>
      <c r="AA17" s="55" t="e">
        <f>IF(OR(I17="Fail",ISBLANK(I17)),INDEX('Issue Code Table'!C:C,MATCH(L:L,'Issue Code Table'!A:A,0)),IF(K17="Critical",6,IF(K17="Significant",5,IF(K17="Moderate",3,2))))</f>
        <v>#N/A</v>
      </c>
    </row>
    <row r="18" spans="1:27" ht="178.5" hidden="1" x14ac:dyDescent="0.2">
      <c r="A18" s="185" t="s">
        <v>245</v>
      </c>
      <c r="B18" s="185" t="s">
        <v>246</v>
      </c>
      <c r="C18" s="185" t="s">
        <v>247</v>
      </c>
      <c r="D18" s="185" t="s">
        <v>138</v>
      </c>
      <c r="E18" s="186" t="s">
        <v>248</v>
      </c>
      <c r="F18" s="185" t="s">
        <v>249</v>
      </c>
      <c r="G18" s="186" t="s">
        <v>250</v>
      </c>
      <c r="H18" s="187"/>
      <c r="I18" s="188"/>
      <c r="J18" s="187"/>
      <c r="K18" s="189" t="s">
        <v>165</v>
      </c>
      <c r="L18" s="190" t="s">
        <v>251</v>
      </c>
      <c r="M18" s="191" t="s">
        <v>252</v>
      </c>
      <c r="N18" s="50"/>
      <c r="O18" s="50"/>
      <c r="P18" s="50"/>
      <c r="Q18" s="50"/>
      <c r="R18" s="50"/>
      <c r="S18" s="50"/>
      <c r="T18" s="50"/>
      <c r="U18" s="50"/>
      <c r="V18" s="50"/>
      <c r="W18" s="50"/>
      <c r="X18" s="50"/>
      <c r="Y18" s="50"/>
      <c r="Z18" s="50"/>
      <c r="AA18" s="55" t="e">
        <f>IF(OR(I18="Fail",ISBLANK(I18)),INDEX('Issue Code Table'!C:C,MATCH(L:L,'Issue Code Table'!A:A,0)),IF(K18="Critical",6,IF(K18="Significant",5,IF(K18="Moderate",3,2))))</f>
        <v>#N/A</v>
      </c>
    </row>
    <row r="19" spans="1:27" ht="229.5" hidden="1" x14ac:dyDescent="0.2">
      <c r="A19" s="178" t="s">
        <v>253</v>
      </c>
      <c r="B19" s="178" t="s">
        <v>254</v>
      </c>
      <c r="C19" s="178" t="s">
        <v>255</v>
      </c>
      <c r="D19" s="178" t="s">
        <v>138</v>
      </c>
      <c r="E19" s="179" t="s">
        <v>256</v>
      </c>
      <c r="F19" s="178" t="s">
        <v>257</v>
      </c>
      <c r="G19" s="179" t="s">
        <v>258</v>
      </c>
      <c r="H19" s="180"/>
      <c r="I19" s="181"/>
      <c r="J19" s="180"/>
      <c r="K19" s="182" t="s">
        <v>142</v>
      </c>
      <c r="L19" s="183" t="s">
        <v>143</v>
      </c>
      <c r="M19" s="184" t="s">
        <v>259</v>
      </c>
      <c r="N19" s="50"/>
      <c r="O19" s="50"/>
      <c r="P19" s="50"/>
      <c r="Q19" s="50"/>
      <c r="R19" s="50"/>
      <c r="S19" s="50"/>
      <c r="T19" s="50"/>
      <c r="U19" s="50"/>
      <c r="V19" s="50"/>
      <c r="W19" s="50"/>
      <c r="X19" s="50"/>
      <c r="Y19" s="50"/>
      <c r="Z19" s="50"/>
      <c r="AA19" s="55" t="e">
        <f>IF(OR(I19="Fail",ISBLANK(I19)),INDEX('Issue Code Table'!C:C,MATCH(L:L,'Issue Code Table'!A:A,0)),IF(K19="Critical",6,IF(K19="Significant",5,IF(K19="Moderate",3,2))))</f>
        <v>#N/A</v>
      </c>
    </row>
    <row r="20" spans="1:27" ht="165.75" hidden="1" x14ac:dyDescent="0.2">
      <c r="A20" s="185" t="s">
        <v>260</v>
      </c>
      <c r="B20" s="185" t="s">
        <v>261</v>
      </c>
      <c r="C20" s="185" t="s">
        <v>262</v>
      </c>
      <c r="D20" s="185" t="s">
        <v>138</v>
      </c>
      <c r="E20" s="185" t="s">
        <v>263</v>
      </c>
      <c r="F20" s="185" t="s">
        <v>264</v>
      </c>
      <c r="G20" s="185" t="s">
        <v>265</v>
      </c>
      <c r="H20" s="187"/>
      <c r="I20" s="188"/>
      <c r="J20" s="187" t="s">
        <v>266</v>
      </c>
      <c r="K20" s="189" t="s">
        <v>165</v>
      </c>
      <c r="L20" s="190" t="s">
        <v>267</v>
      </c>
      <c r="M20" s="194" t="s">
        <v>268</v>
      </c>
      <c r="N20" s="50"/>
      <c r="O20" s="50"/>
      <c r="P20" s="50"/>
      <c r="Q20" s="50"/>
      <c r="R20" s="50"/>
      <c r="S20" s="50"/>
      <c r="T20" s="50"/>
      <c r="U20" s="50"/>
      <c r="V20" s="50"/>
      <c r="W20" s="50"/>
      <c r="X20" s="50"/>
      <c r="Y20" s="50"/>
      <c r="Z20" s="50"/>
      <c r="AA20" s="55">
        <f>IF(OR(I20="Fail",ISBLANK(I20)),INDEX('Issue Code Table'!C:C,MATCH(L:L,'Issue Code Table'!A:A,0)),IF(K20="Critical",6,IF(K20="Significant",5,IF(K20="Moderate",3,2))))</f>
        <v>4</v>
      </c>
    </row>
    <row r="21" spans="1:27" ht="102" hidden="1" x14ac:dyDescent="0.2">
      <c r="A21" s="193" t="s">
        <v>269</v>
      </c>
      <c r="B21" s="179" t="s">
        <v>270</v>
      </c>
      <c r="C21" s="179" t="s">
        <v>271</v>
      </c>
      <c r="D21" s="178" t="s">
        <v>138</v>
      </c>
      <c r="E21" s="179" t="s">
        <v>272</v>
      </c>
      <c r="F21" s="178" t="s">
        <v>273</v>
      </c>
      <c r="G21" s="179" t="s">
        <v>274</v>
      </c>
      <c r="H21" s="180"/>
      <c r="I21" s="181"/>
      <c r="J21" s="180" t="s">
        <v>275</v>
      </c>
      <c r="K21" s="182" t="s">
        <v>142</v>
      </c>
      <c r="L21" s="195" t="s">
        <v>276</v>
      </c>
      <c r="M21" s="196" t="s">
        <v>277</v>
      </c>
      <c r="N21" s="50"/>
      <c r="O21" s="50"/>
      <c r="P21" s="50"/>
      <c r="Q21" s="50"/>
      <c r="R21" s="50"/>
      <c r="S21" s="50"/>
      <c r="T21" s="50"/>
      <c r="U21" s="50"/>
      <c r="V21" s="50"/>
      <c r="W21" s="50"/>
      <c r="X21" s="50"/>
      <c r="Y21" s="50"/>
      <c r="Z21" s="50"/>
      <c r="AA21" s="55" t="e">
        <f>IF(OR(I21="Fail",ISBLANK(I21)),INDEX('Issue Code Table'!C:C,MATCH(L:L,'Issue Code Table'!A:A,0)),IF(K21="Critical",6,IF(K21="Significant",5,IF(K21="Moderate",3,2))))</f>
        <v>#N/A</v>
      </c>
    </row>
    <row r="22" spans="1:27" ht="114.75" hidden="1" x14ac:dyDescent="0.2">
      <c r="A22" s="186" t="s">
        <v>278</v>
      </c>
      <c r="B22" s="186" t="s">
        <v>279</v>
      </c>
      <c r="C22" s="186" t="s">
        <v>280</v>
      </c>
      <c r="D22" s="185" t="s">
        <v>178</v>
      </c>
      <c r="E22" s="186" t="s">
        <v>281</v>
      </c>
      <c r="F22" s="185" t="s">
        <v>282</v>
      </c>
      <c r="G22" s="186" t="s">
        <v>283</v>
      </c>
      <c r="H22" s="187"/>
      <c r="I22" s="188"/>
      <c r="J22" s="187" t="s">
        <v>284</v>
      </c>
      <c r="K22" s="189" t="s">
        <v>165</v>
      </c>
      <c r="L22" s="190" t="s">
        <v>285</v>
      </c>
      <c r="M22" s="194" t="s">
        <v>286</v>
      </c>
      <c r="N22" s="50"/>
      <c r="O22" s="50"/>
      <c r="P22" s="50"/>
      <c r="Q22" s="50"/>
      <c r="R22" s="50"/>
      <c r="S22" s="50"/>
      <c r="T22" s="50"/>
      <c r="U22" s="50"/>
      <c r="V22" s="50"/>
      <c r="W22" s="50"/>
      <c r="X22" s="50"/>
      <c r="Y22" s="50"/>
      <c r="Z22" s="50"/>
      <c r="AA22" s="55">
        <f>IF(OR(I22="Fail",ISBLANK(I22)),INDEX('Issue Code Table'!C:C,MATCH(L:L,'Issue Code Table'!A:A,0)),IF(K22="Critical",6,IF(K22="Significant",5,IF(K22="Moderate",3,2))))</f>
        <v>4</v>
      </c>
    </row>
    <row r="23" spans="1:27" ht="342.75" hidden="1" customHeight="1" x14ac:dyDescent="0.2">
      <c r="A23" s="178" t="s">
        <v>287</v>
      </c>
      <c r="B23" s="178" t="s">
        <v>288</v>
      </c>
      <c r="C23" s="178" t="s">
        <v>289</v>
      </c>
      <c r="D23" s="178" t="s">
        <v>214</v>
      </c>
      <c r="E23" s="178" t="s">
        <v>290</v>
      </c>
      <c r="F23" s="178" t="s">
        <v>291</v>
      </c>
      <c r="G23" s="178" t="s">
        <v>292</v>
      </c>
      <c r="H23" s="180"/>
      <c r="I23" s="181"/>
      <c r="J23" s="178" t="s">
        <v>293</v>
      </c>
      <c r="K23" s="182" t="s">
        <v>155</v>
      </c>
      <c r="L23" s="183" t="s">
        <v>294</v>
      </c>
      <c r="M23" s="197" t="s">
        <v>295</v>
      </c>
      <c r="N23" s="50"/>
      <c r="O23" s="50"/>
      <c r="P23" s="50"/>
      <c r="Q23" s="50"/>
      <c r="R23" s="50"/>
      <c r="S23" s="50"/>
      <c r="T23" s="50"/>
      <c r="U23" s="50"/>
      <c r="V23" s="50"/>
      <c r="W23" s="50"/>
      <c r="X23" s="50"/>
      <c r="Y23" s="50"/>
      <c r="Z23" s="50"/>
      <c r="AA23" s="55">
        <f>IF(OR(I23="Fail",ISBLANK(I23)),INDEX('Issue Code Table'!C:C,MATCH(L:L,'Issue Code Table'!A:A,0)),IF(K23="Critical",6,IF(K23="Significant",5,IF(K23="Moderate",3,2))))</f>
        <v>4</v>
      </c>
    </row>
    <row r="24" spans="1:27" ht="186" customHeight="1" x14ac:dyDescent="0.2">
      <c r="A24" s="185" t="s">
        <v>296</v>
      </c>
      <c r="B24" s="185" t="s">
        <v>297</v>
      </c>
      <c r="C24" s="185" t="s">
        <v>298</v>
      </c>
      <c r="D24" s="185" t="s">
        <v>214</v>
      </c>
      <c r="E24" s="186" t="s">
        <v>299</v>
      </c>
      <c r="F24" s="185" t="s">
        <v>300</v>
      </c>
      <c r="G24" s="186" t="s">
        <v>301</v>
      </c>
      <c r="H24" s="187"/>
      <c r="I24" s="188"/>
      <c r="J24" s="187"/>
      <c r="K24" s="189" t="s">
        <v>142</v>
      </c>
      <c r="L24" s="190" t="s">
        <v>143</v>
      </c>
      <c r="M24" s="191" t="s">
        <v>144</v>
      </c>
      <c r="N24" s="50"/>
      <c r="O24" s="50"/>
      <c r="P24" s="50"/>
      <c r="Q24" s="50"/>
      <c r="R24" s="50"/>
      <c r="S24" s="50"/>
      <c r="T24" s="50"/>
      <c r="U24" s="50"/>
      <c r="V24" s="50"/>
      <c r="W24" s="50"/>
      <c r="X24" s="50"/>
      <c r="Y24" s="50"/>
      <c r="Z24" s="50"/>
      <c r="AA24" s="55" t="e">
        <f>IF(OR(I24="Fail",ISBLANK(I24)),INDEX('Issue Code Table'!C:C,MATCH(L:L,'Issue Code Table'!A:A,0)),IF(K24="Critical",6,IF(K24="Significant",5,IF(K24="Moderate",3,2))))</f>
        <v>#N/A</v>
      </c>
    </row>
    <row r="25" spans="1:27" ht="111" customHeight="1" x14ac:dyDescent="0.2">
      <c r="A25" s="178" t="s">
        <v>302</v>
      </c>
      <c r="B25" s="178" t="s">
        <v>297</v>
      </c>
      <c r="C25" s="178" t="s">
        <v>303</v>
      </c>
      <c r="D25" s="178" t="s">
        <v>214</v>
      </c>
      <c r="E25" s="179" t="s">
        <v>304</v>
      </c>
      <c r="F25" s="178" t="s">
        <v>305</v>
      </c>
      <c r="G25" s="179" t="s">
        <v>306</v>
      </c>
      <c r="H25" s="180"/>
      <c r="I25" s="181"/>
      <c r="J25" s="180"/>
      <c r="K25" s="182" t="s">
        <v>142</v>
      </c>
      <c r="L25" s="183" t="s">
        <v>143</v>
      </c>
      <c r="M25" s="184" t="s">
        <v>144</v>
      </c>
      <c r="N25" s="50"/>
      <c r="O25" s="50"/>
      <c r="P25" s="50"/>
      <c r="Q25" s="50"/>
      <c r="R25" s="50"/>
      <c r="S25" s="50"/>
      <c r="T25" s="50"/>
      <c r="U25" s="50"/>
      <c r="V25" s="50"/>
      <c r="W25" s="50"/>
      <c r="X25" s="50"/>
      <c r="Y25" s="50"/>
      <c r="Z25" s="50"/>
      <c r="AA25" s="55" t="e">
        <f>IF(OR(I25="Fail",ISBLANK(I25)),INDEX('Issue Code Table'!C:C,MATCH(L:L,'Issue Code Table'!A:A,0)),IF(K25="Critical",6,IF(K25="Significant",5,IF(K25="Moderate",3,2))))</f>
        <v>#N/A</v>
      </c>
    </row>
    <row r="26" spans="1:27" ht="225.75" hidden="1" customHeight="1" x14ac:dyDescent="0.2">
      <c r="A26" s="185" t="s">
        <v>307</v>
      </c>
      <c r="B26" s="185" t="s">
        <v>308</v>
      </c>
      <c r="C26" s="185" t="s">
        <v>309</v>
      </c>
      <c r="D26" s="185" t="s">
        <v>138</v>
      </c>
      <c r="E26" s="186" t="s">
        <v>310</v>
      </c>
      <c r="F26" s="185" t="s">
        <v>311</v>
      </c>
      <c r="G26" s="185" t="s">
        <v>312</v>
      </c>
      <c r="H26" s="187"/>
      <c r="I26" s="188"/>
      <c r="J26" s="187" t="s">
        <v>313</v>
      </c>
      <c r="K26" s="189" t="s">
        <v>165</v>
      </c>
      <c r="L26" s="190" t="s">
        <v>314</v>
      </c>
      <c r="M26" s="191" t="s">
        <v>315</v>
      </c>
      <c r="N26" s="50"/>
      <c r="O26" s="50"/>
      <c r="P26" s="50"/>
      <c r="Q26" s="50"/>
      <c r="R26" s="50"/>
      <c r="S26" s="50"/>
      <c r="T26" s="50"/>
      <c r="U26" s="50"/>
      <c r="V26" s="50"/>
      <c r="W26" s="50"/>
      <c r="X26" s="50"/>
      <c r="Y26" s="50"/>
      <c r="Z26" s="50"/>
      <c r="AA26" s="55" t="e">
        <f>IF(OR(I26="Fail",ISBLANK(I26)),INDEX('Issue Code Table'!C:C,MATCH(L:L,'Issue Code Table'!A:A,0)),IF(K26="Critical",6,IF(K26="Significant",5,IF(K26="Moderate",3,2))))</f>
        <v>#N/A</v>
      </c>
    </row>
    <row r="27" spans="1:27" ht="163.5" hidden="1" customHeight="1" x14ac:dyDescent="0.2">
      <c r="A27" s="178" t="s">
        <v>316</v>
      </c>
      <c r="B27" s="178" t="s">
        <v>317</v>
      </c>
      <c r="C27" s="178" t="s">
        <v>318</v>
      </c>
      <c r="D27" s="178" t="s">
        <v>138</v>
      </c>
      <c r="E27" s="178" t="s">
        <v>319</v>
      </c>
      <c r="F27" s="178" t="s">
        <v>320</v>
      </c>
      <c r="G27" s="178" t="s">
        <v>321</v>
      </c>
      <c r="H27" s="180"/>
      <c r="I27" s="181"/>
      <c r="J27" s="180"/>
      <c r="K27" s="182" t="s">
        <v>155</v>
      </c>
      <c r="L27" s="183" t="s">
        <v>322</v>
      </c>
      <c r="M27" s="184" t="s">
        <v>323</v>
      </c>
      <c r="N27" s="50"/>
      <c r="O27" s="50"/>
      <c r="P27" s="50"/>
      <c r="Q27" s="50"/>
      <c r="R27" s="50"/>
      <c r="S27" s="50"/>
      <c r="T27" s="50"/>
      <c r="U27" s="50"/>
      <c r="V27" s="50"/>
      <c r="W27" s="50"/>
      <c r="X27" s="50"/>
      <c r="Y27" s="50"/>
      <c r="Z27" s="50"/>
      <c r="AA27" s="55" t="e">
        <f>IF(OR(I27="Fail",ISBLANK(I27)),INDEX('Issue Code Table'!C:C,MATCH(L:L,'Issue Code Table'!A:A,0)),IF(K27="Critical",6,IF(K27="Significant",5,IF(K27="Moderate",3,2))))</f>
        <v>#N/A</v>
      </c>
    </row>
    <row r="28" spans="1:27" ht="191.25" hidden="1" x14ac:dyDescent="0.2">
      <c r="A28" s="185" t="s">
        <v>324</v>
      </c>
      <c r="B28" s="185" t="s">
        <v>325</v>
      </c>
      <c r="C28" s="185" t="s">
        <v>326</v>
      </c>
      <c r="D28" s="185" t="s">
        <v>138</v>
      </c>
      <c r="E28" s="185" t="s">
        <v>327</v>
      </c>
      <c r="F28" s="185" t="s">
        <v>328</v>
      </c>
      <c r="G28" s="185" t="s">
        <v>329</v>
      </c>
      <c r="H28" s="187"/>
      <c r="I28" s="188"/>
      <c r="J28" s="187" t="s">
        <v>330</v>
      </c>
      <c r="K28" s="189" t="s">
        <v>155</v>
      </c>
      <c r="L28" s="190" t="s">
        <v>331</v>
      </c>
      <c r="M28" s="191" t="s">
        <v>332</v>
      </c>
      <c r="N28" s="50"/>
      <c r="O28" s="50"/>
      <c r="P28" s="50"/>
      <c r="Q28" s="50"/>
      <c r="R28" s="50"/>
      <c r="S28" s="50"/>
      <c r="T28" s="50"/>
      <c r="U28" s="50"/>
      <c r="V28" s="50"/>
      <c r="W28" s="50"/>
      <c r="X28" s="50"/>
      <c r="Y28" s="50"/>
      <c r="Z28" s="50"/>
      <c r="AA28" s="55" t="e">
        <f>IF(OR(I28="Fail",ISBLANK(I28)),INDEX('Issue Code Table'!C:C,MATCH(L:L,'Issue Code Table'!A:A,0)),IF(K28="Critical",6,IF(K28="Significant",5,IF(K28="Moderate",3,2))))</f>
        <v>#N/A</v>
      </c>
    </row>
    <row r="29" spans="1:27" ht="109.5" hidden="1" customHeight="1" x14ac:dyDescent="0.2">
      <c r="A29" s="178" t="s">
        <v>333</v>
      </c>
      <c r="B29" s="178" t="s">
        <v>334</v>
      </c>
      <c r="C29" s="178" t="s">
        <v>335</v>
      </c>
      <c r="D29" s="178" t="s">
        <v>214</v>
      </c>
      <c r="E29" s="178" t="s">
        <v>336</v>
      </c>
      <c r="F29" s="178" t="s">
        <v>337</v>
      </c>
      <c r="G29" s="178" t="s">
        <v>338</v>
      </c>
      <c r="H29" s="180"/>
      <c r="I29" s="181"/>
      <c r="J29" s="180"/>
      <c r="K29" s="182" t="s">
        <v>165</v>
      </c>
      <c r="L29" s="183" t="s">
        <v>339</v>
      </c>
      <c r="M29" s="184" t="s">
        <v>340</v>
      </c>
      <c r="N29" s="50"/>
      <c r="O29" s="50"/>
      <c r="P29" s="50"/>
      <c r="Q29" s="50"/>
      <c r="R29" s="50"/>
      <c r="S29" s="50"/>
      <c r="T29" s="50"/>
      <c r="U29" s="50"/>
      <c r="V29" s="50"/>
      <c r="W29" s="50"/>
      <c r="X29" s="50"/>
      <c r="Y29" s="50"/>
      <c r="Z29" s="50"/>
      <c r="AA29" s="55" t="e">
        <f>IF(OR(I29="Fail",ISBLANK(I29)),INDEX('Issue Code Table'!C:C,MATCH(L:L,'Issue Code Table'!A:A,0)),IF(K29="Critical",6,IF(K29="Significant",5,IF(K29="Moderate",3,2))))</f>
        <v>#N/A</v>
      </c>
    </row>
    <row r="30" spans="1:27" s="48" customFormat="1" ht="214.5" hidden="1" customHeight="1" x14ac:dyDescent="0.2">
      <c r="A30" s="185" t="s">
        <v>341</v>
      </c>
      <c r="B30" s="198" t="s">
        <v>342</v>
      </c>
      <c r="C30" s="198" t="s">
        <v>343</v>
      </c>
      <c r="D30" s="198" t="s">
        <v>138</v>
      </c>
      <c r="E30" s="198" t="s">
        <v>344</v>
      </c>
      <c r="F30" s="198" t="s">
        <v>345</v>
      </c>
      <c r="G30" s="198" t="s">
        <v>346</v>
      </c>
      <c r="H30" s="199"/>
      <c r="I30" s="188"/>
      <c r="J30" s="199" t="s">
        <v>347</v>
      </c>
      <c r="K30" s="200" t="s">
        <v>155</v>
      </c>
      <c r="L30" s="190" t="s">
        <v>348</v>
      </c>
      <c r="M30" s="196" t="s">
        <v>349</v>
      </c>
      <c r="N30" s="51"/>
      <c r="O30" s="51"/>
      <c r="P30" s="51"/>
      <c r="Q30" s="51"/>
      <c r="R30" s="51"/>
      <c r="S30" s="51"/>
      <c r="T30" s="51"/>
      <c r="U30" s="51"/>
      <c r="V30" s="51"/>
      <c r="W30" s="51"/>
      <c r="X30" s="51"/>
      <c r="Y30" s="51"/>
      <c r="Z30" s="51"/>
      <c r="AA30" s="55" t="e">
        <f>IF(OR(I30="Fail",ISBLANK(I30)),INDEX('Issue Code Table'!C:C,MATCH(L:L,'Issue Code Table'!A:A,0)),IF(K30="Critical",6,IF(K30="Significant",5,IF(K30="Moderate",3,2))))</f>
        <v>#N/A</v>
      </c>
    </row>
    <row r="31" spans="1:27" s="48" customFormat="1" ht="89.25" hidden="1" x14ac:dyDescent="0.2">
      <c r="A31" s="178" t="s">
        <v>350</v>
      </c>
      <c r="B31" s="178" t="s">
        <v>351</v>
      </c>
      <c r="C31" s="178" t="s">
        <v>352</v>
      </c>
      <c r="D31" s="178" t="s">
        <v>138</v>
      </c>
      <c r="E31" s="178" t="s">
        <v>353</v>
      </c>
      <c r="F31" s="178" t="s">
        <v>354</v>
      </c>
      <c r="G31" s="178" t="s">
        <v>355</v>
      </c>
      <c r="H31" s="180"/>
      <c r="I31" s="181"/>
      <c r="J31" s="180"/>
      <c r="K31" s="182" t="s">
        <v>155</v>
      </c>
      <c r="L31" s="183" t="s">
        <v>356</v>
      </c>
      <c r="M31" s="184" t="s">
        <v>357</v>
      </c>
      <c r="N31" s="51"/>
      <c r="O31" s="51"/>
      <c r="P31" s="51"/>
      <c r="Q31" s="51"/>
      <c r="R31" s="51"/>
      <c r="S31" s="51"/>
      <c r="T31" s="51"/>
      <c r="U31" s="51"/>
      <c r="V31" s="51"/>
      <c r="W31" s="51"/>
      <c r="X31" s="51"/>
      <c r="Y31" s="51"/>
      <c r="Z31" s="51"/>
      <c r="AA31" s="55" t="e">
        <f>IF(OR(I31="Fail",ISBLANK(I31)),INDEX('Issue Code Table'!C:C,MATCH(L:L,'Issue Code Table'!A:A,0)),IF(K31="Critical",6,IF(K31="Significant",5,IF(K31="Moderate",3,2))))</f>
        <v>#N/A</v>
      </c>
    </row>
    <row r="32" spans="1:27" s="48" customFormat="1" ht="251.25" hidden="1" customHeight="1" x14ac:dyDescent="0.2">
      <c r="A32" s="186" t="s">
        <v>358</v>
      </c>
      <c r="B32" s="186" t="s">
        <v>359</v>
      </c>
      <c r="C32" s="186" t="s">
        <v>360</v>
      </c>
      <c r="D32" s="185" t="s">
        <v>178</v>
      </c>
      <c r="E32" s="186" t="s">
        <v>361</v>
      </c>
      <c r="F32" s="185" t="s">
        <v>362</v>
      </c>
      <c r="G32" s="186" t="s">
        <v>363</v>
      </c>
      <c r="H32" s="187"/>
      <c r="I32" s="188"/>
      <c r="J32" s="187" t="s">
        <v>364</v>
      </c>
      <c r="K32" s="189" t="s">
        <v>142</v>
      </c>
      <c r="L32" s="190" t="s">
        <v>365</v>
      </c>
      <c r="M32" s="191" t="s">
        <v>366</v>
      </c>
      <c r="N32" s="51"/>
      <c r="O32" s="51"/>
      <c r="P32" s="51"/>
      <c r="Q32" s="51"/>
      <c r="R32" s="51"/>
      <c r="S32" s="51"/>
      <c r="T32" s="51"/>
      <c r="U32" s="51"/>
      <c r="V32" s="51"/>
      <c r="W32" s="51"/>
      <c r="X32" s="51"/>
      <c r="Y32" s="51"/>
      <c r="Z32" s="51"/>
      <c r="AA32" s="55">
        <f>IF(OR(I32="Fail",ISBLANK(I32)),INDEX('Issue Code Table'!C:C,MATCH(L:L,'Issue Code Table'!A:A,0)),IF(K32="Critical",6,IF(K32="Significant",5,IF(K32="Moderate",3,2))))</f>
        <v>5</v>
      </c>
    </row>
    <row r="33" spans="1:27" s="48" customFormat="1" ht="216.75" x14ac:dyDescent="0.2">
      <c r="A33" s="179" t="s">
        <v>367</v>
      </c>
      <c r="B33" s="179" t="s">
        <v>368</v>
      </c>
      <c r="C33" s="179" t="s">
        <v>369</v>
      </c>
      <c r="D33" s="178" t="s">
        <v>178</v>
      </c>
      <c r="E33" s="179" t="s">
        <v>370</v>
      </c>
      <c r="F33" s="178"/>
      <c r="G33" s="179" t="s">
        <v>371</v>
      </c>
      <c r="H33" s="180"/>
      <c r="I33" s="181"/>
      <c r="J33" s="180"/>
      <c r="K33" s="182" t="s">
        <v>165</v>
      </c>
      <c r="L33" s="183" t="s">
        <v>372</v>
      </c>
      <c r="M33" s="184" t="s">
        <v>373</v>
      </c>
      <c r="N33" s="51"/>
      <c r="O33" s="51"/>
      <c r="P33" s="51"/>
      <c r="Q33" s="51"/>
      <c r="R33" s="51"/>
      <c r="S33" s="51"/>
      <c r="T33" s="51"/>
      <c r="U33" s="51"/>
      <c r="V33" s="51"/>
      <c r="W33" s="51"/>
      <c r="X33" s="51"/>
      <c r="Y33" s="51"/>
      <c r="Z33" s="51"/>
      <c r="AA33" s="55">
        <f>IF(OR(I33="Fail",ISBLANK(I33)),INDEX('Issue Code Table'!C:C,MATCH(L:L,'Issue Code Table'!A:A,0)),IF(K33="Critical",6,IF(K33="Significant",5,IF(K33="Moderate",3,2))))</f>
        <v>2</v>
      </c>
    </row>
    <row r="34" spans="1:27" ht="113.25" hidden="1" customHeight="1" x14ac:dyDescent="0.2">
      <c r="A34" s="185" t="s">
        <v>374</v>
      </c>
      <c r="B34" s="185" t="s">
        <v>375</v>
      </c>
      <c r="C34" s="185" t="s">
        <v>376</v>
      </c>
      <c r="D34" s="185" t="s">
        <v>178</v>
      </c>
      <c r="E34" s="186" t="s">
        <v>377</v>
      </c>
      <c r="F34" s="185" t="s">
        <v>378</v>
      </c>
      <c r="G34" s="185" t="s">
        <v>379</v>
      </c>
      <c r="H34" s="187"/>
      <c r="I34" s="188"/>
      <c r="J34" s="187" t="s">
        <v>380</v>
      </c>
      <c r="K34" s="189" t="s">
        <v>155</v>
      </c>
      <c r="L34" s="190" t="s">
        <v>381</v>
      </c>
      <c r="M34" s="191" t="s">
        <v>382</v>
      </c>
      <c r="N34" s="50"/>
      <c r="O34" s="50"/>
      <c r="P34" s="50"/>
      <c r="Q34" s="50"/>
      <c r="R34" s="50"/>
      <c r="S34" s="50"/>
      <c r="T34" s="50"/>
      <c r="U34" s="50"/>
      <c r="V34" s="50"/>
      <c r="W34" s="50"/>
      <c r="X34" s="50"/>
      <c r="Y34" s="50"/>
      <c r="Z34" s="50"/>
      <c r="AA34" s="55">
        <f>IF(OR(I34="Fail",ISBLANK(I34)),INDEX('Issue Code Table'!C:C,MATCH(L:L,'Issue Code Table'!A:A,0)),IF(K34="Critical",6,IF(K34="Significant",5,IF(K34="Moderate",3,2))))</f>
        <v>5</v>
      </c>
    </row>
    <row r="35" spans="1:27" ht="77.25" hidden="1" customHeight="1" x14ac:dyDescent="0.2">
      <c r="A35" s="179" t="s">
        <v>383</v>
      </c>
      <c r="B35" s="179" t="s">
        <v>384</v>
      </c>
      <c r="C35" s="179" t="s">
        <v>385</v>
      </c>
      <c r="D35" s="178" t="s">
        <v>178</v>
      </c>
      <c r="E35" s="179" t="s">
        <v>386</v>
      </c>
      <c r="F35" s="178" t="s">
        <v>387</v>
      </c>
      <c r="G35" s="179" t="s">
        <v>388</v>
      </c>
      <c r="H35" s="180"/>
      <c r="I35" s="181"/>
      <c r="J35" s="180"/>
      <c r="K35" s="182" t="s">
        <v>155</v>
      </c>
      <c r="L35" s="183" t="s">
        <v>234</v>
      </c>
      <c r="M35" s="184" t="s">
        <v>235</v>
      </c>
      <c r="N35" s="50"/>
      <c r="O35" s="50"/>
      <c r="P35" s="50"/>
      <c r="Q35" s="50"/>
      <c r="R35" s="50"/>
      <c r="S35" s="50"/>
      <c r="T35" s="50"/>
      <c r="U35" s="50"/>
      <c r="V35" s="50"/>
      <c r="W35" s="50"/>
      <c r="X35" s="50"/>
      <c r="Y35" s="50"/>
      <c r="Z35" s="50"/>
      <c r="AA35" s="55">
        <f>IF(OR(I35="Fail",ISBLANK(I35)),INDEX('Issue Code Table'!C:C,MATCH(L:L,'Issue Code Table'!A:A,0)),IF(K35="Critical",6,IF(K35="Significant",5,IF(K35="Moderate",3,2))))</f>
        <v>4</v>
      </c>
    </row>
    <row r="36" spans="1:27" s="48" customFormat="1" ht="306" hidden="1" x14ac:dyDescent="0.2">
      <c r="A36" s="193" t="s">
        <v>389</v>
      </c>
      <c r="B36" s="186" t="s">
        <v>390</v>
      </c>
      <c r="C36" s="186" t="s">
        <v>391</v>
      </c>
      <c r="D36" s="185" t="s">
        <v>178</v>
      </c>
      <c r="E36" s="186" t="s">
        <v>392</v>
      </c>
      <c r="F36" s="185" t="s">
        <v>393</v>
      </c>
      <c r="G36" s="186" t="s">
        <v>394</v>
      </c>
      <c r="H36" s="187"/>
      <c r="I36" s="188"/>
      <c r="J36" s="187" t="s">
        <v>395</v>
      </c>
      <c r="K36" s="200" t="s">
        <v>155</v>
      </c>
      <c r="L36" s="190" t="s">
        <v>331</v>
      </c>
      <c r="M36" s="191" t="s">
        <v>332</v>
      </c>
      <c r="N36" s="51"/>
      <c r="O36" s="51"/>
      <c r="P36" s="51"/>
      <c r="Q36" s="51"/>
      <c r="R36" s="51"/>
      <c r="S36" s="51"/>
      <c r="T36" s="51"/>
      <c r="U36" s="51"/>
      <c r="V36" s="51"/>
      <c r="W36" s="51"/>
      <c r="X36" s="51"/>
      <c r="Y36" s="51"/>
      <c r="Z36" s="51"/>
      <c r="AA36" s="55" t="e">
        <f>IF(OR(I36="Fail",ISBLANK(I36)),INDEX('Issue Code Table'!C:C,MATCH(L:L,'Issue Code Table'!A:A,0)),IF(K36="Critical",6,IF(K36="Significant",5,IF(K36="Moderate",3,2))))</f>
        <v>#N/A</v>
      </c>
    </row>
    <row r="37" spans="1:27" s="48" customFormat="1" ht="76.5" hidden="1" x14ac:dyDescent="0.2">
      <c r="A37" s="179" t="s">
        <v>396</v>
      </c>
      <c r="B37" s="179" t="s">
        <v>397</v>
      </c>
      <c r="C37" s="179" t="s">
        <v>398</v>
      </c>
      <c r="D37" s="178" t="s">
        <v>138</v>
      </c>
      <c r="E37" s="179" t="s">
        <v>399</v>
      </c>
      <c r="F37" s="178" t="s">
        <v>400</v>
      </c>
      <c r="G37" s="179" t="s">
        <v>401</v>
      </c>
      <c r="H37" s="180"/>
      <c r="I37" s="181"/>
      <c r="J37" s="180"/>
      <c r="K37" s="182" t="s">
        <v>155</v>
      </c>
      <c r="L37" s="195" t="s">
        <v>402</v>
      </c>
      <c r="M37" s="184" t="s">
        <v>403</v>
      </c>
      <c r="N37" s="51"/>
      <c r="O37" s="51"/>
      <c r="P37" s="51"/>
      <c r="Q37" s="51"/>
      <c r="R37" s="51"/>
      <c r="S37" s="51"/>
      <c r="T37" s="51"/>
      <c r="U37" s="51"/>
      <c r="V37" s="51"/>
      <c r="W37" s="51"/>
      <c r="X37" s="51"/>
      <c r="Y37" s="51"/>
      <c r="Z37" s="51"/>
      <c r="AA37" s="55" t="e">
        <f>IF(OR(I37="Fail",ISBLANK(I37)),INDEX('Issue Code Table'!C:C,MATCH(L:L,'Issue Code Table'!A:A,0)),IF(K37="Critical",6,IF(K37="Significant",5,IF(K37="Moderate",3,2))))</f>
        <v>#N/A</v>
      </c>
    </row>
    <row r="38" spans="1:27" s="48" customFormat="1" ht="89.25" hidden="1" x14ac:dyDescent="0.2">
      <c r="A38" s="193" t="s">
        <v>404</v>
      </c>
      <c r="B38" s="186" t="s">
        <v>405</v>
      </c>
      <c r="C38" s="186" t="s">
        <v>406</v>
      </c>
      <c r="D38" s="185" t="s">
        <v>178</v>
      </c>
      <c r="E38" s="186" t="s">
        <v>407</v>
      </c>
      <c r="F38" s="185" t="s">
        <v>240</v>
      </c>
      <c r="G38" s="186" t="s">
        <v>408</v>
      </c>
      <c r="H38" s="187"/>
      <c r="I38" s="188"/>
      <c r="J38" s="187"/>
      <c r="K38" s="200" t="s">
        <v>165</v>
      </c>
      <c r="L38" s="201" t="s">
        <v>409</v>
      </c>
      <c r="M38" s="191" t="s">
        <v>410</v>
      </c>
      <c r="N38" s="51"/>
      <c r="O38" s="51"/>
      <c r="P38" s="51"/>
      <c r="Q38" s="51"/>
      <c r="R38" s="51"/>
      <c r="S38" s="51"/>
      <c r="T38" s="51"/>
      <c r="U38" s="51"/>
      <c r="V38" s="51"/>
      <c r="W38" s="51"/>
      <c r="X38" s="51"/>
      <c r="Y38" s="51"/>
      <c r="Z38" s="51"/>
      <c r="AA38" s="55" t="e">
        <f>IF(OR(I38="Fail",ISBLANK(I38)),INDEX('Issue Code Table'!C:C,MATCH(L:L,'Issue Code Table'!A:A,0)),IF(K38="Critical",6,IF(K38="Significant",5,IF(K38="Moderate",3,2))))</f>
        <v>#N/A</v>
      </c>
    </row>
    <row r="39" spans="1:27" ht="178.5" hidden="1" x14ac:dyDescent="0.2">
      <c r="A39" s="193" t="s">
        <v>411</v>
      </c>
      <c r="B39" s="179" t="s">
        <v>412</v>
      </c>
      <c r="C39" s="179" t="s">
        <v>413</v>
      </c>
      <c r="D39" s="178" t="s">
        <v>178</v>
      </c>
      <c r="E39" s="179" t="s">
        <v>414</v>
      </c>
      <c r="F39" s="178" t="s">
        <v>415</v>
      </c>
      <c r="G39" s="179" t="s">
        <v>416</v>
      </c>
      <c r="H39" s="180"/>
      <c r="I39" s="181"/>
      <c r="J39" s="180" t="s">
        <v>417</v>
      </c>
      <c r="K39" s="182" t="s">
        <v>165</v>
      </c>
      <c r="L39" s="202" t="s">
        <v>418</v>
      </c>
      <c r="M39" s="184" t="s">
        <v>419</v>
      </c>
      <c r="N39" s="50"/>
      <c r="O39" s="50"/>
      <c r="P39" s="50"/>
      <c r="Q39" s="50"/>
      <c r="R39" s="50"/>
      <c r="S39" s="50"/>
      <c r="T39" s="50"/>
      <c r="U39" s="50"/>
      <c r="V39" s="50"/>
      <c r="W39" s="50"/>
      <c r="X39" s="50"/>
      <c r="Y39" s="50"/>
      <c r="Z39" s="50"/>
      <c r="AA39" s="55" t="e">
        <f>IF(OR(I39="Fail",ISBLANK(I39)),INDEX('Issue Code Table'!C:C,MATCH(L:L,'Issue Code Table'!A:A,0)),IF(K39="Critical",6,IF(K39="Significant",5,IF(K39="Moderate",3,2))))</f>
        <v>#N/A</v>
      </c>
    </row>
    <row r="40" spans="1:27" ht="127.5" hidden="1" x14ac:dyDescent="0.2">
      <c r="A40" s="186" t="s">
        <v>420</v>
      </c>
      <c r="B40" s="186" t="s">
        <v>421</v>
      </c>
      <c r="C40" s="186" t="s">
        <v>422</v>
      </c>
      <c r="D40" s="185" t="s">
        <v>178</v>
      </c>
      <c r="E40" s="186" t="s">
        <v>423</v>
      </c>
      <c r="F40" s="185" t="s">
        <v>424</v>
      </c>
      <c r="G40" s="186" t="s">
        <v>425</v>
      </c>
      <c r="H40" s="187"/>
      <c r="I40" s="188"/>
      <c r="J40" s="187"/>
      <c r="K40" s="189" t="s">
        <v>165</v>
      </c>
      <c r="L40" s="190" t="s">
        <v>426</v>
      </c>
      <c r="M40" s="191" t="s">
        <v>427</v>
      </c>
      <c r="N40" s="50"/>
      <c r="O40" s="50"/>
      <c r="P40" s="50"/>
      <c r="Q40" s="50"/>
      <c r="R40" s="50"/>
      <c r="S40" s="50"/>
      <c r="T40" s="50"/>
      <c r="U40" s="50"/>
      <c r="V40" s="50"/>
      <c r="W40" s="50"/>
      <c r="X40" s="50"/>
      <c r="Y40" s="50"/>
      <c r="Z40" s="50"/>
      <c r="AA40" s="55">
        <f>IF(OR(I40="Fail",ISBLANK(I40)),INDEX('Issue Code Table'!C:C,MATCH(L:L,'Issue Code Table'!A:A,0)),IF(K40="Critical",6,IF(K40="Significant",5,IF(K40="Moderate",3,2))))</f>
        <v>3</v>
      </c>
    </row>
    <row r="41" spans="1:27" ht="178.5" hidden="1" x14ac:dyDescent="0.2">
      <c r="A41" s="179" t="s">
        <v>428</v>
      </c>
      <c r="B41" s="179" t="s">
        <v>429</v>
      </c>
      <c r="C41" s="179" t="s">
        <v>430</v>
      </c>
      <c r="D41" s="178" t="s">
        <v>178</v>
      </c>
      <c r="E41" s="179" t="s">
        <v>431</v>
      </c>
      <c r="F41" s="178" t="s">
        <v>432</v>
      </c>
      <c r="G41" s="179" t="s">
        <v>433</v>
      </c>
      <c r="H41" s="180"/>
      <c r="I41" s="181"/>
      <c r="J41" s="180"/>
      <c r="K41" s="182" t="s">
        <v>165</v>
      </c>
      <c r="L41" s="183" t="s">
        <v>434</v>
      </c>
      <c r="M41" s="184" t="s">
        <v>435</v>
      </c>
      <c r="N41" s="50"/>
      <c r="O41" s="50"/>
      <c r="P41" s="50"/>
      <c r="Q41" s="50"/>
      <c r="R41" s="50"/>
      <c r="S41" s="50"/>
      <c r="T41" s="50"/>
      <c r="U41" s="50"/>
      <c r="V41" s="50"/>
      <c r="W41" s="50"/>
      <c r="X41" s="50"/>
      <c r="Y41" s="50"/>
      <c r="Z41" s="50"/>
      <c r="AA41" s="55">
        <f>IF(OR(I41="Fail",ISBLANK(I41)),INDEX('Issue Code Table'!C:C,MATCH(L:L,'Issue Code Table'!A:A,0)),IF(K41="Critical",6,IF(K41="Significant",5,IF(K41="Moderate",3,2))))</f>
        <v>6</v>
      </c>
    </row>
    <row r="42" spans="1:27" ht="51" hidden="1" x14ac:dyDescent="0.2">
      <c r="A42" s="193" t="s">
        <v>436</v>
      </c>
      <c r="B42" s="186" t="s">
        <v>437</v>
      </c>
      <c r="C42" s="186" t="s">
        <v>438</v>
      </c>
      <c r="D42" s="185" t="s">
        <v>178</v>
      </c>
      <c r="E42" s="186" t="s">
        <v>439</v>
      </c>
      <c r="F42" s="185" t="s">
        <v>440</v>
      </c>
      <c r="G42" s="186" t="s">
        <v>441</v>
      </c>
      <c r="H42" s="187"/>
      <c r="I42" s="188"/>
      <c r="J42" s="187"/>
      <c r="K42" s="189" t="s">
        <v>142</v>
      </c>
      <c r="L42" s="203" t="s">
        <v>442</v>
      </c>
      <c r="M42" s="191" t="s">
        <v>443</v>
      </c>
      <c r="N42" s="50"/>
      <c r="O42" s="50"/>
      <c r="P42" s="50"/>
      <c r="Q42" s="50"/>
      <c r="R42" s="50"/>
      <c r="S42" s="50"/>
      <c r="T42" s="50"/>
      <c r="U42" s="50"/>
      <c r="V42" s="50"/>
      <c r="W42" s="50"/>
      <c r="X42" s="50"/>
      <c r="Y42" s="50"/>
      <c r="Z42" s="50"/>
      <c r="AA42" s="55">
        <f>IF(OR(I42="Fail",ISBLANK(I42)),INDEX('Issue Code Table'!C:C,MATCH(L:L,'Issue Code Table'!A:A,0)),IF(K42="Critical",6,IF(K42="Significant",5,IF(K42="Moderate",3,2))))</f>
        <v>3</v>
      </c>
    </row>
    <row r="43" spans="1:27" ht="102" hidden="1" x14ac:dyDescent="0.2">
      <c r="A43" s="193" t="s">
        <v>444</v>
      </c>
      <c r="B43" s="186" t="s">
        <v>445</v>
      </c>
      <c r="C43" s="186" t="s">
        <v>446</v>
      </c>
      <c r="D43" s="185" t="s">
        <v>178</v>
      </c>
      <c r="E43" s="186" t="s">
        <v>447</v>
      </c>
      <c r="F43" s="185" t="s">
        <v>448</v>
      </c>
      <c r="G43" s="186" t="s">
        <v>449</v>
      </c>
      <c r="H43" s="187"/>
      <c r="I43" s="188"/>
      <c r="J43" s="187"/>
      <c r="K43" s="189" t="s">
        <v>142</v>
      </c>
      <c r="L43" s="192" t="s">
        <v>450</v>
      </c>
      <c r="M43" s="191" t="s">
        <v>451</v>
      </c>
      <c r="N43" s="50"/>
      <c r="O43" s="50"/>
      <c r="P43" s="50"/>
      <c r="Q43" s="50"/>
      <c r="R43" s="50"/>
      <c r="S43" s="50"/>
      <c r="T43" s="50"/>
      <c r="U43" s="50"/>
      <c r="V43" s="50"/>
      <c r="W43" s="50"/>
      <c r="X43" s="50"/>
      <c r="Y43" s="50"/>
      <c r="Z43" s="50"/>
      <c r="AA43" s="55">
        <f>IF(OR(I43="Fail",ISBLANK(I43)),INDEX('Issue Code Table'!C:C,MATCH(L:L,'Issue Code Table'!A:A,0)),IF(K43="Critical",6,IF(K43="Significant",5,IF(K43="Moderate",3,2))))</f>
        <v>5</v>
      </c>
    </row>
    <row r="44" spans="1:27" ht="204" x14ac:dyDescent="0.2">
      <c r="A44" s="178" t="s">
        <v>452</v>
      </c>
      <c r="B44" s="178" t="s">
        <v>453</v>
      </c>
      <c r="C44" s="178" t="s">
        <v>454</v>
      </c>
      <c r="D44" s="178" t="s">
        <v>214</v>
      </c>
      <c r="E44" s="178" t="s">
        <v>455</v>
      </c>
      <c r="F44" s="178" t="s">
        <v>456</v>
      </c>
      <c r="G44" s="179" t="s">
        <v>457</v>
      </c>
      <c r="H44" s="180"/>
      <c r="I44" s="181"/>
      <c r="J44" s="180" t="s">
        <v>458</v>
      </c>
      <c r="K44" s="182" t="s">
        <v>142</v>
      </c>
      <c r="L44" s="183" t="s">
        <v>143</v>
      </c>
      <c r="M44" s="184" t="s">
        <v>144</v>
      </c>
      <c r="N44" s="50"/>
      <c r="O44" s="50"/>
      <c r="P44" s="50"/>
      <c r="Q44" s="50"/>
      <c r="R44" s="50"/>
      <c r="S44" s="50"/>
      <c r="T44" s="50"/>
      <c r="U44" s="50"/>
      <c r="V44" s="50"/>
      <c r="W44" s="50"/>
      <c r="X44" s="50"/>
      <c r="Y44" s="50"/>
      <c r="Z44" s="50"/>
      <c r="AA44" s="55" t="e">
        <f>IF(OR(I44="Fail",ISBLANK(I44)),INDEX('Issue Code Table'!C:C,MATCH(L:L,'Issue Code Table'!A:A,0)),IF(K44="Critical",6,IF(K44="Significant",5,IF(K44="Moderate",3,2))))</f>
        <v>#N/A</v>
      </c>
    </row>
    <row r="45" spans="1:27" ht="89.25" x14ac:dyDescent="0.2">
      <c r="A45" s="185" t="s">
        <v>459</v>
      </c>
      <c r="B45" s="185" t="s">
        <v>453</v>
      </c>
      <c r="C45" s="185" t="s">
        <v>454</v>
      </c>
      <c r="D45" s="185" t="s">
        <v>214</v>
      </c>
      <c r="E45" s="186" t="s">
        <v>460</v>
      </c>
      <c r="F45" s="185" t="s">
        <v>461</v>
      </c>
      <c r="G45" s="185" t="s">
        <v>462</v>
      </c>
      <c r="H45" s="187"/>
      <c r="I45" s="188"/>
      <c r="J45" s="187"/>
      <c r="K45" s="189" t="s">
        <v>142</v>
      </c>
      <c r="L45" s="190" t="s">
        <v>143</v>
      </c>
      <c r="M45" s="191" t="s">
        <v>144</v>
      </c>
      <c r="N45" s="50"/>
      <c r="O45" s="50"/>
      <c r="P45" s="50"/>
      <c r="Q45" s="50"/>
      <c r="R45" s="50"/>
      <c r="S45" s="50"/>
      <c r="T45" s="50"/>
      <c r="U45" s="50"/>
      <c r="V45" s="50"/>
      <c r="W45" s="50"/>
      <c r="X45" s="50"/>
      <c r="Y45" s="50"/>
      <c r="Z45" s="50"/>
      <c r="AA45" s="55" t="e">
        <f>IF(OR(I45="Fail",ISBLANK(I45)),INDEX('Issue Code Table'!C:C,MATCH(L:L,'Issue Code Table'!A:A,0)),IF(K45="Critical",6,IF(K45="Significant",5,IF(K45="Moderate",3,2))))</f>
        <v>#N/A</v>
      </c>
    </row>
    <row r="46" spans="1:27" ht="165.75" hidden="1" x14ac:dyDescent="0.2">
      <c r="A46" s="178" t="s">
        <v>463</v>
      </c>
      <c r="B46" s="178" t="s">
        <v>464</v>
      </c>
      <c r="C46" s="178" t="s">
        <v>465</v>
      </c>
      <c r="D46" s="178" t="s">
        <v>138</v>
      </c>
      <c r="E46" s="179" t="s">
        <v>466</v>
      </c>
      <c r="F46" s="178" t="s">
        <v>467</v>
      </c>
      <c r="G46" s="179" t="s">
        <v>468</v>
      </c>
      <c r="H46" s="180"/>
      <c r="I46" s="181"/>
      <c r="J46" s="180"/>
      <c r="K46" s="182" t="s">
        <v>165</v>
      </c>
      <c r="L46" s="183" t="s">
        <v>469</v>
      </c>
      <c r="M46" s="184" t="s">
        <v>470</v>
      </c>
      <c r="N46" s="50"/>
      <c r="O46" s="50"/>
      <c r="P46" s="50"/>
      <c r="Q46" s="50"/>
      <c r="R46" s="50"/>
      <c r="S46" s="50"/>
      <c r="T46" s="50"/>
      <c r="U46" s="50"/>
      <c r="V46" s="50"/>
      <c r="W46" s="50"/>
      <c r="X46" s="50"/>
      <c r="Y46" s="50"/>
      <c r="Z46" s="50"/>
      <c r="AA46" s="55" t="e">
        <f>IF(OR(I46="Fail",ISBLANK(I46)),INDEX('Issue Code Table'!C:C,MATCH(L:L,'Issue Code Table'!A:A,0)),IF(K46="Critical",6,IF(K46="Significant",5,IF(K46="Moderate",3,2))))</f>
        <v>#N/A</v>
      </c>
    </row>
    <row r="47" spans="1:27" ht="204" hidden="1" x14ac:dyDescent="0.2">
      <c r="A47" s="185" t="s">
        <v>471</v>
      </c>
      <c r="B47" s="185" t="s">
        <v>472</v>
      </c>
      <c r="C47" s="185" t="s">
        <v>473</v>
      </c>
      <c r="D47" s="185" t="s">
        <v>138</v>
      </c>
      <c r="E47" s="186" t="s">
        <v>474</v>
      </c>
      <c r="F47" s="185" t="s">
        <v>475</v>
      </c>
      <c r="G47" s="185" t="s">
        <v>476</v>
      </c>
      <c r="H47" s="187"/>
      <c r="I47" s="188"/>
      <c r="J47" s="187"/>
      <c r="K47" s="189" t="s">
        <v>142</v>
      </c>
      <c r="L47" s="190" t="s">
        <v>477</v>
      </c>
      <c r="M47" s="191" t="s">
        <v>478</v>
      </c>
      <c r="N47" s="50"/>
      <c r="O47" s="50"/>
      <c r="P47" s="50"/>
      <c r="Q47" s="50"/>
      <c r="R47" s="50"/>
      <c r="S47" s="50"/>
      <c r="T47" s="50"/>
      <c r="U47" s="50"/>
      <c r="V47" s="50"/>
      <c r="W47" s="50"/>
      <c r="X47" s="50"/>
      <c r="Y47" s="50"/>
      <c r="Z47" s="50"/>
      <c r="AA47" s="55" t="e">
        <f>IF(OR(I47="Fail",ISBLANK(I47)),INDEX('Issue Code Table'!C:C,MATCH(L:L,'Issue Code Table'!A:A,0)),IF(K47="Critical",6,IF(K47="Significant",5,IF(K47="Moderate",3,2))))</f>
        <v>#N/A</v>
      </c>
    </row>
    <row r="48" spans="1:27" ht="76.5" hidden="1" x14ac:dyDescent="0.2">
      <c r="A48" s="178" t="s">
        <v>479</v>
      </c>
      <c r="B48" s="178" t="s">
        <v>480</v>
      </c>
      <c r="C48" s="178" t="s">
        <v>481</v>
      </c>
      <c r="D48" s="178" t="s">
        <v>138</v>
      </c>
      <c r="E48" s="179" t="s">
        <v>482</v>
      </c>
      <c r="F48" s="178" t="s">
        <v>483</v>
      </c>
      <c r="G48" s="178" t="s">
        <v>484</v>
      </c>
      <c r="H48" s="180"/>
      <c r="I48" s="181"/>
      <c r="J48" s="180"/>
      <c r="K48" s="182" t="s">
        <v>165</v>
      </c>
      <c r="L48" s="183" t="s">
        <v>485</v>
      </c>
      <c r="M48" s="197" t="s">
        <v>486</v>
      </c>
      <c r="N48" s="50"/>
      <c r="O48" s="50"/>
      <c r="P48" s="50"/>
      <c r="Q48" s="50"/>
      <c r="R48" s="50"/>
      <c r="S48" s="50"/>
      <c r="T48" s="50"/>
      <c r="U48" s="50"/>
      <c r="V48" s="50"/>
      <c r="W48" s="50"/>
      <c r="X48" s="50"/>
      <c r="Y48" s="50"/>
      <c r="Z48" s="50"/>
      <c r="AA48" s="55">
        <f>IF(OR(I48="Fail",ISBLANK(I48)),INDEX('Issue Code Table'!C:C,MATCH(L:L,'Issue Code Table'!A:A,0)),IF(K48="Critical",6,IF(K48="Significant",5,IF(K48="Moderate",3,2))))</f>
        <v>3</v>
      </c>
    </row>
    <row r="49" spans="1:27" ht="127.5" hidden="1" x14ac:dyDescent="0.2">
      <c r="A49" s="185" t="s">
        <v>487</v>
      </c>
      <c r="B49" s="185" t="s">
        <v>488</v>
      </c>
      <c r="C49" s="185" t="s">
        <v>489</v>
      </c>
      <c r="D49" s="185" t="s">
        <v>178</v>
      </c>
      <c r="E49" s="185" t="s">
        <v>490</v>
      </c>
      <c r="F49" s="185" t="s">
        <v>491</v>
      </c>
      <c r="G49" s="185" t="s">
        <v>492</v>
      </c>
      <c r="H49" s="187"/>
      <c r="I49" s="188"/>
      <c r="J49" s="187"/>
      <c r="K49" s="189" t="s">
        <v>155</v>
      </c>
      <c r="L49" s="190" t="s">
        <v>493</v>
      </c>
      <c r="M49" s="191" t="s">
        <v>494</v>
      </c>
      <c r="N49" s="50"/>
      <c r="O49" s="50"/>
      <c r="P49" s="50"/>
      <c r="Q49" s="50"/>
      <c r="R49" s="50"/>
      <c r="S49" s="50"/>
      <c r="T49" s="50"/>
      <c r="U49" s="50"/>
      <c r="V49" s="50"/>
      <c r="W49" s="50"/>
      <c r="X49" s="50"/>
      <c r="Y49" s="50"/>
      <c r="Z49" s="50"/>
      <c r="AA49" s="55" t="e">
        <f>IF(OR(I49="Fail",ISBLANK(I49)),INDEX('Issue Code Table'!C:C,MATCH(L:L,'Issue Code Table'!A:A,0)),IF(K49="Critical",6,IF(K49="Significant",5,IF(K49="Moderate",3,2))))</f>
        <v>#N/A</v>
      </c>
    </row>
    <row r="50" spans="1:27" ht="63.75" hidden="1" x14ac:dyDescent="0.2">
      <c r="A50" s="193" t="s">
        <v>495</v>
      </c>
      <c r="B50" s="179" t="s">
        <v>496</v>
      </c>
      <c r="C50" s="179" t="s">
        <v>497</v>
      </c>
      <c r="D50" s="178" t="s">
        <v>178</v>
      </c>
      <c r="E50" s="179" t="s">
        <v>498</v>
      </c>
      <c r="F50" s="178" t="s">
        <v>499</v>
      </c>
      <c r="G50" s="179" t="s">
        <v>500</v>
      </c>
      <c r="H50" s="180"/>
      <c r="I50" s="181"/>
      <c r="J50" s="180"/>
      <c r="K50" s="183" t="s">
        <v>165</v>
      </c>
      <c r="L50" s="202" t="s">
        <v>501</v>
      </c>
      <c r="M50" s="197" t="s">
        <v>502</v>
      </c>
      <c r="N50" s="50"/>
      <c r="O50" s="50"/>
      <c r="P50" s="50"/>
      <c r="Q50" s="50"/>
      <c r="R50" s="50"/>
      <c r="S50" s="50"/>
      <c r="T50" s="50"/>
      <c r="U50" s="50"/>
      <c r="V50" s="50"/>
      <c r="W50" s="50"/>
      <c r="X50" s="50"/>
      <c r="Y50" s="50"/>
      <c r="Z50" s="50"/>
      <c r="AA50" s="55">
        <f>IF(OR(I50="Fail",ISBLANK(I50)),INDEX('Issue Code Table'!C:C,MATCH(L:L,'Issue Code Table'!A:A,0)),IF(K50="Critical",6,IF(K50="Significant",5,IF(K50="Moderate",3,2))))</f>
        <v>3</v>
      </c>
    </row>
    <row r="51" spans="1:27" ht="153" x14ac:dyDescent="0.2">
      <c r="A51" s="185" t="s">
        <v>503</v>
      </c>
      <c r="B51" s="185" t="s">
        <v>504</v>
      </c>
      <c r="C51" s="185" t="s">
        <v>505</v>
      </c>
      <c r="D51" s="185" t="s">
        <v>214</v>
      </c>
      <c r="E51" s="186" t="s">
        <v>506</v>
      </c>
      <c r="F51" s="185" t="s">
        <v>507</v>
      </c>
      <c r="G51" s="186" t="s">
        <v>508</v>
      </c>
      <c r="H51" s="187"/>
      <c r="I51" s="188"/>
      <c r="J51" s="187"/>
      <c r="K51" s="189" t="s">
        <v>142</v>
      </c>
      <c r="L51" s="190" t="s">
        <v>509</v>
      </c>
      <c r="M51" s="191" t="s">
        <v>144</v>
      </c>
      <c r="N51" s="50"/>
      <c r="O51" s="50"/>
      <c r="P51" s="50"/>
      <c r="Q51" s="50"/>
      <c r="R51" s="50"/>
      <c r="S51" s="50"/>
      <c r="T51" s="50"/>
      <c r="U51" s="50"/>
      <c r="V51" s="50"/>
      <c r="W51" s="50"/>
      <c r="X51" s="50"/>
      <c r="Y51" s="50"/>
      <c r="Z51" s="50"/>
      <c r="AA51" s="55" t="e">
        <f>IF(OR(I51="Fail",ISBLANK(I51)),INDEX('Issue Code Table'!C:C,MATCH(L:L,'Issue Code Table'!A:A,0)),IF(K51="Critical",6,IF(K51="Significant",5,IF(K51="Moderate",3,2))))</f>
        <v>#N/A</v>
      </c>
    </row>
    <row r="52" spans="1:27" ht="89.25" x14ac:dyDescent="0.2">
      <c r="A52" s="178" t="s">
        <v>510</v>
      </c>
      <c r="B52" s="178" t="s">
        <v>504</v>
      </c>
      <c r="C52" s="178" t="s">
        <v>505</v>
      </c>
      <c r="D52" s="178" t="s">
        <v>214</v>
      </c>
      <c r="E52" s="179" t="s">
        <v>511</v>
      </c>
      <c r="F52" s="178" t="s">
        <v>512</v>
      </c>
      <c r="G52" s="178" t="s">
        <v>513</v>
      </c>
      <c r="H52" s="180"/>
      <c r="I52" s="181"/>
      <c r="J52" s="180"/>
      <c r="K52" s="182" t="s">
        <v>142</v>
      </c>
      <c r="L52" s="183" t="s">
        <v>509</v>
      </c>
      <c r="M52" s="184" t="s">
        <v>144</v>
      </c>
      <c r="N52" s="50"/>
      <c r="O52" s="50"/>
      <c r="P52" s="50"/>
      <c r="Q52" s="50"/>
      <c r="R52" s="50"/>
      <c r="S52" s="50"/>
      <c r="T52" s="50"/>
      <c r="U52" s="50"/>
      <c r="V52" s="50"/>
      <c r="W52" s="50"/>
      <c r="X52" s="50"/>
      <c r="Y52" s="50"/>
      <c r="Z52" s="50"/>
      <c r="AA52" s="55" t="e">
        <f>IF(OR(I52="Fail",ISBLANK(I52)),INDEX('Issue Code Table'!C:C,MATCH(L:L,'Issue Code Table'!A:A,0)),IF(K52="Critical",6,IF(K52="Significant",5,IF(K52="Moderate",3,2))))</f>
        <v>#N/A</v>
      </c>
    </row>
    <row r="53" spans="1:27" ht="114.75" hidden="1" x14ac:dyDescent="0.2">
      <c r="A53" s="185" t="s">
        <v>514</v>
      </c>
      <c r="B53" s="185" t="s">
        <v>515</v>
      </c>
      <c r="C53" s="185" t="s">
        <v>516</v>
      </c>
      <c r="D53" s="185" t="s">
        <v>138</v>
      </c>
      <c r="E53" s="185" t="s">
        <v>517</v>
      </c>
      <c r="F53" s="185" t="s">
        <v>518</v>
      </c>
      <c r="G53" s="185" t="s">
        <v>519</v>
      </c>
      <c r="H53" s="187"/>
      <c r="I53" s="188"/>
      <c r="J53" s="187" t="s">
        <v>520</v>
      </c>
      <c r="K53" s="189" t="s">
        <v>165</v>
      </c>
      <c r="L53" s="190" t="s">
        <v>521</v>
      </c>
      <c r="M53" s="191" t="s">
        <v>522</v>
      </c>
      <c r="N53" s="50"/>
      <c r="O53" s="50"/>
      <c r="P53" s="50"/>
      <c r="Q53" s="50"/>
      <c r="R53" s="50"/>
      <c r="S53" s="50"/>
      <c r="T53" s="50"/>
      <c r="U53" s="50"/>
      <c r="V53" s="50"/>
      <c r="W53" s="50"/>
      <c r="X53" s="50"/>
      <c r="Y53" s="50"/>
      <c r="Z53" s="50"/>
      <c r="AA53" s="55" t="e">
        <f>IF(OR(I53="Fail",ISBLANK(I53)),INDEX('Issue Code Table'!C:C,MATCH(L:L,'Issue Code Table'!A:A,0)),IF(K53="Critical",6,IF(K53="Significant",5,IF(K53="Moderate",3,2))))</f>
        <v>#N/A</v>
      </c>
    </row>
    <row r="54" spans="1:27" ht="204" hidden="1" x14ac:dyDescent="0.2">
      <c r="A54" s="178" t="s">
        <v>523</v>
      </c>
      <c r="B54" s="178" t="s">
        <v>524</v>
      </c>
      <c r="C54" s="178" t="s">
        <v>525</v>
      </c>
      <c r="D54" s="178" t="s">
        <v>138</v>
      </c>
      <c r="E54" s="178" t="s">
        <v>526</v>
      </c>
      <c r="F54" s="178" t="s">
        <v>527</v>
      </c>
      <c r="G54" s="178" t="s">
        <v>528</v>
      </c>
      <c r="H54" s="180"/>
      <c r="I54" s="181"/>
      <c r="J54" s="180"/>
      <c r="K54" s="182" t="s">
        <v>165</v>
      </c>
      <c r="L54" s="183" t="s">
        <v>529</v>
      </c>
      <c r="M54" s="184" t="s">
        <v>530</v>
      </c>
      <c r="N54" s="50"/>
      <c r="O54" s="50"/>
      <c r="P54" s="50"/>
      <c r="Q54" s="50"/>
      <c r="R54" s="50"/>
      <c r="S54" s="50"/>
      <c r="T54" s="50"/>
      <c r="U54" s="50"/>
      <c r="V54" s="50"/>
      <c r="W54" s="50"/>
      <c r="X54" s="50"/>
      <c r="Y54" s="50"/>
      <c r="Z54" s="50"/>
      <c r="AA54" s="55" t="e">
        <f>IF(OR(I54="Fail",ISBLANK(I54)),INDEX('Issue Code Table'!C:C,MATCH(L:L,'Issue Code Table'!A:A,0)),IF(K54="Critical",6,IF(K54="Significant",5,IF(K54="Moderate",3,2))))</f>
        <v>#N/A</v>
      </c>
    </row>
    <row r="55" spans="1:27" ht="63.75" hidden="1" x14ac:dyDescent="0.2">
      <c r="A55" s="185" t="s">
        <v>531</v>
      </c>
      <c r="B55" s="185" t="s">
        <v>532</v>
      </c>
      <c r="C55" s="185" t="s">
        <v>533</v>
      </c>
      <c r="D55" s="185" t="s">
        <v>138</v>
      </c>
      <c r="E55" s="186" t="s">
        <v>534</v>
      </c>
      <c r="F55" s="185" t="s">
        <v>535</v>
      </c>
      <c r="G55" s="185" t="s">
        <v>536</v>
      </c>
      <c r="H55" s="189"/>
      <c r="I55" s="204"/>
      <c r="J55" s="189"/>
      <c r="K55" s="190" t="s">
        <v>165</v>
      </c>
      <c r="L55" s="190" t="s">
        <v>537</v>
      </c>
      <c r="M55" s="191" t="s">
        <v>538</v>
      </c>
      <c r="N55" s="50"/>
      <c r="O55" s="50"/>
      <c r="P55" s="50"/>
      <c r="Q55" s="50"/>
      <c r="R55" s="50"/>
      <c r="S55" s="50"/>
      <c r="T55" s="50"/>
      <c r="U55" s="50"/>
      <c r="V55" s="50"/>
      <c r="W55" s="50"/>
      <c r="X55" s="50"/>
      <c r="Y55" s="50"/>
      <c r="Z55" s="50"/>
      <c r="AA55" s="55" t="e">
        <f>IF(OR(I55="Fail",ISBLANK(I55)),INDEX('Issue Code Table'!C:C,MATCH(L:L,'Issue Code Table'!A:A,0)),IF(K55="Critical",6,IF(K55="Significant",5,IF(K55="Moderate",3,2))))</f>
        <v>#N/A</v>
      </c>
    </row>
    <row r="56" spans="1:27" ht="114.75" hidden="1" x14ac:dyDescent="0.2">
      <c r="A56" s="178" t="s">
        <v>539</v>
      </c>
      <c r="B56" s="178" t="s">
        <v>540</v>
      </c>
      <c r="C56" s="178" t="s">
        <v>541</v>
      </c>
      <c r="D56" s="178" t="s">
        <v>178</v>
      </c>
      <c r="E56" s="179" t="s">
        <v>542</v>
      </c>
      <c r="F56" s="178" t="s">
        <v>543</v>
      </c>
      <c r="G56" s="178" t="s">
        <v>544</v>
      </c>
      <c r="H56" s="182"/>
      <c r="I56" s="205"/>
      <c r="J56" s="183" t="s">
        <v>545</v>
      </c>
      <c r="K56" s="183" t="s">
        <v>165</v>
      </c>
      <c r="L56" s="183" t="s">
        <v>546</v>
      </c>
      <c r="M56" s="184" t="s">
        <v>547</v>
      </c>
      <c r="N56" s="50"/>
      <c r="O56" s="50"/>
      <c r="P56" s="50"/>
      <c r="Q56" s="50"/>
      <c r="R56" s="50"/>
      <c r="S56" s="50"/>
      <c r="T56" s="50"/>
      <c r="U56" s="50"/>
      <c r="V56" s="50"/>
      <c r="W56" s="50"/>
      <c r="X56" s="50"/>
      <c r="Y56" s="50"/>
      <c r="Z56" s="50"/>
      <c r="AA56" s="55">
        <f>IF(OR(I56="Fail",ISBLANK(I56)),INDEX('Issue Code Table'!C:C,MATCH(L:L,'Issue Code Table'!A:A,0)),IF(K56="Critical",6,IF(K56="Significant",5,IF(K56="Moderate",3,2))))</f>
        <v>5</v>
      </c>
    </row>
    <row r="57" spans="1:27" ht="102" hidden="1" x14ac:dyDescent="0.2">
      <c r="A57" s="185" t="s">
        <v>548</v>
      </c>
      <c r="B57" s="185" t="s">
        <v>549</v>
      </c>
      <c r="C57" s="185" t="s">
        <v>550</v>
      </c>
      <c r="D57" s="185" t="s">
        <v>138</v>
      </c>
      <c r="E57" s="186" t="s">
        <v>551</v>
      </c>
      <c r="F57" s="185" t="s">
        <v>552</v>
      </c>
      <c r="G57" s="185" t="s">
        <v>553</v>
      </c>
      <c r="H57" s="206"/>
      <c r="I57" s="188"/>
      <c r="J57" s="206" t="s">
        <v>554</v>
      </c>
      <c r="K57" s="189" t="s">
        <v>165</v>
      </c>
      <c r="L57" s="190" t="s">
        <v>555</v>
      </c>
      <c r="M57" s="191" t="s">
        <v>556</v>
      </c>
      <c r="N57" s="50"/>
      <c r="O57" s="50"/>
      <c r="P57" s="50"/>
      <c r="Q57" s="50"/>
      <c r="R57" s="50"/>
      <c r="S57" s="50"/>
      <c r="T57" s="50"/>
      <c r="U57" s="50"/>
      <c r="V57" s="50"/>
      <c r="W57" s="50"/>
      <c r="X57" s="50"/>
      <c r="Y57" s="50"/>
      <c r="Z57" s="50"/>
      <c r="AA57" s="55">
        <f>IF(OR(I57="Fail",ISBLANK(I57)),INDEX('Issue Code Table'!C:C,MATCH(L:L,'Issue Code Table'!A:A,0)),IF(K57="Critical",6,IF(K57="Significant",5,IF(K57="Moderate",3,2))))</f>
        <v>3</v>
      </c>
    </row>
    <row r="58" spans="1:27" s="48" customFormat="1" ht="102" hidden="1" x14ac:dyDescent="0.2">
      <c r="A58" s="193" t="s">
        <v>557</v>
      </c>
      <c r="B58" s="179" t="s">
        <v>558</v>
      </c>
      <c r="C58" s="179" t="s">
        <v>559</v>
      </c>
      <c r="D58" s="178" t="s">
        <v>138</v>
      </c>
      <c r="E58" s="179" t="s">
        <v>560</v>
      </c>
      <c r="F58" s="178" t="s">
        <v>561</v>
      </c>
      <c r="G58" s="178" t="s">
        <v>562</v>
      </c>
      <c r="H58" s="207"/>
      <c r="I58" s="181"/>
      <c r="J58" s="199" t="s">
        <v>563</v>
      </c>
      <c r="K58" s="208" t="s">
        <v>165</v>
      </c>
      <c r="L58" s="183" t="s">
        <v>564</v>
      </c>
      <c r="M58" s="184" t="s">
        <v>565</v>
      </c>
      <c r="N58" s="51"/>
      <c r="O58" s="51"/>
      <c r="P58" s="51"/>
      <c r="Q58" s="51"/>
      <c r="R58" s="51"/>
      <c r="S58" s="51"/>
      <c r="T58" s="51"/>
      <c r="U58" s="51"/>
      <c r="V58" s="51"/>
      <c r="W58" s="51"/>
      <c r="X58" s="51"/>
      <c r="Y58" s="51"/>
      <c r="Z58" s="51"/>
      <c r="AA58" s="55" t="e">
        <f>IF(OR(I58="Fail",ISBLANK(I58)),INDEX('Issue Code Table'!C:C,MATCH(L:L,'Issue Code Table'!A:A,0)),IF(K58="Critical",6,IF(K58="Significant",5,IF(K58="Moderate",3,2))))</f>
        <v>#N/A</v>
      </c>
    </row>
    <row r="59" spans="1:27" s="48" customFormat="1" ht="63.75" hidden="1" x14ac:dyDescent="0.2">
      <c r="A59" s="185" t="s">
        <v>566</v>
      </c>
      <c r="B59" s="185" t="s">
        <v>567</v>
      </c>
      <c r="C59" s="185" t="s">
        <v>568</v>
      </c>
      <c r="D59" s="185" t="s">
        <v>178</v>
      </c>
      <c r="E59" s="186" t="s">
        <v>569</v>
      </c>
      <c r="F59" s="185" t="s">
        <v>570</v>
      </c>
      <c r="G59" s="186" t="s">
        <v>571</v>
      </c>
      <c r="H59" s="209"/>
      <c r="I59" s="188"/>
      <c r="J59" s="209"/>
      <c r="K59" s="187" t="s">
        <v>165</v>
      </c>
      <c r="L59" s="190" t="s">
        <v>572</v>
      </c>
      <c r="M59" s="210" t="s">
        <v>573</v>
      </c>
      <c r="N59" s="51"/>
      <c r="O59" s="51"/>
      <c r="P59" s="51"/>
      <c r="Q59" s="51"/>
      <c r="R59" s="51"/>
      <c r="S59" s="51"/>
      <c r="T59" s="51"/>
      <c r="U59" s="51"/>
      <c r="V59" s="51"/>
      <c r="W59" s="51"/>
      <c r="X59" s="51"/>
      <c r="Y59" s="51"/>
      <c r="Z59" s="51"/>
      <c r="AA59" s="55" t="e">
        <f>IF(OR(I59="Fail",ISBLANK(I59)),INDEX('Issue Code Table'!C:C,MATCH(L:L,'Issue Code Table'!A:A,0)),IF(K59="Critical",6,IF(K59="Significant",5,IF(K59="Moderate",3,2))))</f>
        <v>#N/A</v>
      </c>
    </row>
    <row r="60" spans="1:27" s="48" customFormat="1" ht="76.5" hidden="1" x14ac:dyDescent="0.2">
      <c r="A60" s="193" t="s">
        <v>574</v>
      </c>
      <c r="B60" s="193" t="s">
        <v>575</v>
      </c>
      <c r="C60" s="193" t="s">
        <v>576</v>
      </c>
      <c r="D60" s="198" t="s">
        <v>178</v>
      </c>
      <c r="E60" s="193" t="s">
        <v>577</v>
      </c>
      <c r="F60" s="198" t="s">
        <v>578</v>
      </c>
      <c r="G60" s="193" t="s">
        <v>579</v>
      </c>
      <c r="H60" s="207"/>
      <c r="I60" s="181"/>
      <c r="J60" s="207"/>
      <c r="K60" s="199" t="s">
        <v>165</v>
      </c>
      <c r="L60" s="183" t="s">
        <v>580</v>
      </c>
      <c r="M60" s="184" t="s">
        <v>581</v>
      </c>
      <c r="N60" s="51"/>
      <c r="O60" s="51"/>
      <c r="P60" s="51"/>
      <c r="Q60" s="51"/>
      <c r="R60" s="51"/>
      <c r="S60" s="51"/>
      <c r="T60" s="51"/>
      <c r="U60" s="51"/>
      <c r="V60" s="51"/>
      <c r="W60" s="51"/>
      <c r="X60" s="51"/>
      <c r="Y60" s="51"/>
      <c r="Z60" s="51"/>
      <c r="AA60" s="55">
        <f>IF(OR(I60="Fail",ISBLANK(I60)),INDEX('Issue Code Table'!C:C,MATCH(L:L,'Issue Code Table'!A:A,0)),IF(K60="Critical",6,IF(K60="Significant",5,IF(K60="Moderate",3,2))))</f>
        <v>5</v>
      </c>
    </row>
    <row r="61" spans="1:27" s="48" customFormat="1" ht="38.25" hidden="1" x14ac:dyDescent="0.2">
      <c r="A61" s="193" t="s">
        <v>582</v>
      </c>
      <c r="B61" s="193" t="s">
        <v>583</v>
      </c>
      <c r="C61" s="193" t="s">
        <v>584</v>
      </c>
      <c r="D61" s="198" t="s">
        <v>178</v>
      </c>
      <c r="E61" s="193" t="s">
        <v>585</v>
      </c>
      <c r="F61" s="198" t="s">
        <v>586</v>
      </c>
      <c r="G61" s="193" t="s">
        <v>587</v>
      </c>
      <c r="H61" s="207"/>
      <c r="I61" s="188"/>
      <c r="J61" s="207"/>
      <c r="K61" s="199" t="s">
        <v>165</v>
      </c>
      <c r="L61" s="192" t="s">
        <v>588</v>
      </c>
      <c r="M61" s="196" t="s">
        <v>589</v>
      </c>
      <c r="N61" s="51"/>
      <c r="O61" s="51"/>
      <c r="P61" s="51"/>
      <c r="Q61" s="51"/>
      <c r="R61" s="51"/>
      <c r="S61" s="51"/>
      <c r="T61" s="51"/>
      <c r="U61" s="51"/>
      <c r="V61" s="51"/>
      <c r="W61" s="51"/>
      <c r="X61" s="51"/>
      <c r="Y61" s="51"/>
      <c r="Z61" s="51"/>
      <c r="AA61" s="55">
        <f>IF(OR(I61="Fail",ISBLANK(I61)),INDEX('Issue Code Table'!C:C,MATCH(L:L,'Issue Code Table'!A:A,0)),IF(K61="Critical",6,IF(K61="Significant",5,IF(K61="Moderate",3,2))))</f>
        <v>4</v>
      </c>
    </row>
    <row r="62" spans="1:27" s="48" customFormat="1" ht="76.5" hidden="1" x14ac:dyDescent="0.2">
      <c r="A62" s="193" t="s">
        <v>590</v>
      </c>
      <c r="B62" s="193" t="s">
        <v>591</v>
      </c>
      <c r="C62" s="193" t="s">
        <v>592</v>
      </c>
      <c r="D62" s="198" t="s">
        <v>178</v>
      </c>
      <c r="E62" s="193" t="s">
        <v>593</v>
      </c>
      <c r="F62" s="198" t="s">
        <v>594</v>
      </c>
      <c r="G62" s="193" t="s">
        <v>595</v>
      </c>
      <c r="H62" s="207"/>
      <c r="I62" s="181"/>
      <c r="J62" s="207"/>
      <c r="K62" s="199" t="s">
        <v>165</v>
      </c>
      <c r="L62" s="192" t="s">
        <v>588</v>
      </c>
      <c r="M62" s="192" t="s">
        <v>589</v>
      </c>
      <c r="N62" s="51"/>
      <c r="O62" s="51"/>
      <c r="P62" s="51"/>
      <c r="Q62" s="51"/>
      <c r="R62" s="51"/>
      <c r="S62" s="51"/>
      <c r="T62" s="51"/>
      <c r="U62" s="51"/>
      <c r="V62" s="51"/>
      <c r="W62" s="51"/>
      <c r="X62" s="51"/>
      <c r="Y62" s="51"/>
      <c r="Z62" s="51"/>
      <c r="AA62" s="55">
        <f>IF(OR(I62="Fail",ISBLANK(I62)),INDEX('Issue Code Table'!C:C,MATCH(L:L,'Issue Code Table'!A:A,0)),IF(K62="Critical",6,IF(K62="Significant",5,IF(K62="Moderate",3,2))))</f>
        <v>4</v>
      </c>
    </row>
    <row r="63" spans="1:27" s="48" customFormat="1" ht="51" hidden="1" x14ac:dyDescent="0.2">
      <c r="A63" s="193" t="s">
        <v>596</v>
      </c>
      <c r="B63" s="193" t="s">
        <v>597</v>
      </c>
      <c r="C63" s="193" t="s">
        <v>598</v>
      </c>
      <c r="D63" s="198" t="s">
        <v>178</v>
      </c>
      <c r="E63" s="193" t="s">
        <v>599</v>
      </c>
      <c r="F63" s="198" t="s">
        <v>600</v>
      </c>
      <c r="G63" s="193" t="s">
        <v>601</v>
      </c>
      <c r="H63" s="207"/>
      <c r="I63" s="188"/>
      <c r="J63" s="207"/>
      <c r="K63" s="199" t="s">
        <v>165</v>
      </c>
      <c r="L63" s="192" t="s">
        <v>602</v>
      </c>
      <c r="M63" s="192" t="s">
        <v>603</v>
      </c>
      <c r="N63" s="51"/>
      <c r="O63" s="51"/>
      <c r="P63" s="51"/>
      <c r="Q63" s="51"/>
      <c r="R63" s="51"/>
      <c r="S63" s="51"/>
      <c r="T63" s="51"/>
      <c r="U63" s="51"/>
      <c r="V63" s="51"/>
      <c r="W63" s="51"/>
      <c r="X63" s="51"/>
      <c r="Y63" s="51"/>
      <c r="Z63" s="51"/>
      <c r="AA63" s="55">
        <f>IF(OR(I63="Fail",ISBLANK(I63)),INDEX('Issue Code Table'!C:C,MATCH(L:L,'Issue Code Table'!A:A,0)),IF(K63="Critical",6,IF(K63="Significant",5,IF(K63="Moderate",3,2))))</f>
        <v>4</v>
      </c>
    </row>
    <row r="64" spans="1:27" ht="102" x14ac:dyDescent="0.2">
      <c r="A64" s="178" t="s">
        <v>604</v>
      </c>
      <c r="B64" s="178" t="s">
        <v>605</v>
      </c>
      <c r="C64" s="178" t="s">
        <v>606</v>
      </c>
      <c r="D64" s="178" t="s">
        <v>214</v>
      </c>
      <c r="E64" s="178" t="s">
        <v>607</v>
      </c>
      <c r="F64" s="178" t="s">
        <v>608</v>
      </c>
      <c r="G64" s="178" t="s">
        <v>609</v>
      </c>
      <c r="H64" s="180"/>
      <c r="I64" s="181"/>
      <c r="J64" s="180"/>
      <c r="K64" s="182" t="s">
        <v>142</v>
      </c>
      <c r="L64" s="183" t="s">
        <v>143</v>
      </c>
      <c r="M64" s="184" t="s">
        <v>144</v>
      </c>
      <c r="N64" s="50"/>
      <c r="O64" s="50"/>
      <c r="P64" s="50"/>
      <c r="Q64" s="50"/>
      <c r="R64" s="50"/>
      <c r="S64" s="50"/>
      <c r="T64" s="50"/>
      <c r="U64" s="50"/>
      <c r="V64" s="50"/>
      <c r="W64" s="50"/>
      <c r="X64" s="50"/>
      <c r="Y64" s="50"/>
      <c r="Z64" s="50"/>
      <c r="AA64" s="55" t="e">
        <f>IF(OR(I64="Fail",ISBLANK(I64)),INDEX('Issue Code Table'!C:C,MATCH(L:L,'Issue Code Table'!A:A,0)),IF(K64="Critical",6,IF(K64="Significant",5,IF(K64="Moderate",3,2))))</f>
        <v>#N/A</v>
      </c>
    </row>
    <row r="65" spans="1:27" ht="102" x14ac:dyDescent="0.2">
      <c r="A65" s="185" t="s">
        <v>610</v>
      </c>
      <c r="B65" s="185" t="s">
        <v>605</v>
      </c>
      <c r="C65" s="185" t="s">
        <v>606</v>
      </c>
      <c r="D65" s="185" t="s">
        <v>138</v>
      </c>
      <c r="E65" s="185" t="s">
        <v>611</v>
      </c>
      <c r="F65" s="185" t="s">
        <v>612</v>
      </c>
      <c r="G65" s="185" t="s">
        <v>613</v>
      </c>
      <c r="H65" s="187"/>
      <c r="I65" s="188"/>
      <c r="J65" s="187"/>
      <c r="K65" s="189" t="s">
        <v>142</v>
      </c>
      <c r="L65" s="190" t="s">
        <v>143</v>
      </c>
      <c r="M65" s="191" t="s">
        <v>144</v>
      </c>
      <c r="N65" s="50"/>
      <c r="O65" s="50"/>
      <c r="P65" s="50"/>
      <c r="Q65" s="50"/>
      <c r="R65" s="50"/>
      <c r="S65" s="50"/>
      <c r="T65" s="50"/>
      <c r="U65" s="50"/>
      <c r="V65" s="50"/>
      <c r="W65" s="50"/>
      <c r="X65" s="50"/>
      <c r="Y65" s="50"/>
      <c r="Z65" s="50"/>
      <c r="AA65" s="55" t="e">
        <f>IF(OR(I65="Fail",ISBLANK(I65)),INDEX('Issue Code Table'!C:C,MATCH(L:L,'Issue Code Table'!A:A,0)),IF(K65="Critical",6,IF(K65="Significant",5,IF(K65="Moderate",3,2))))</f>
        <v>#N/A</v>
      </c>
    </row>
    <row r="66" spans="1:27" ht="153" hidden="1" x14ac:dyDescent="0.2">
      <c r="A66" s="178" t="s">
        <v>614</v>
      </c>
      <c r="B66" s="178" t="s">
        <v>615</v>
      </c>
      <c r="C66" s="178" t="s">
        <v>616</v>
      </c>
      <c r="D66" s="178" t="s">
        <v>138</v>
      </c>
      <c r="E66" s="178" t="s">
        <v>617</v>
      </c>
      <c r="F66" s="178" t="s">
        <v>618</v>
      </c>
      <c r="G66" s="178" t="s">
        <v>619</v>
      </c>
      <c r="H66" s="180"/>
      <c r="I66" s="181"/>
      <c r="J66" s="180"/>
      <c r="K66" s="182" t="s">
        <v>165</v>
      </c>
      <c r="L66" s="183" t="s">
        <v>620</v>
      </c>
      <c r="M66" s="197" t="s">
        <v>621</v>
      </c>
      <c r="N66" s="50"/>
      <c r="O66" s="50"/>
      <c r="P66" s="50"/>
      <c r="Q66" s="50"/>
      <c r="R66" s="50"/>
      <c r="S66" s="50"/>
      <c r="T66" s="50"/>
      <c r="U66" s="50"/>
      <c r="V66" s="50"/>
      <c r="W66" s="50"/>
      <c r="X66" s="50"/>
      <c r="Y66" s="50"/>
      <c r="Z66" s="50"/>
      <c r="AA66" s="55">
        <f>IF(OR(I66="Fail",ISBLANK(I66)),INDEX('Issue Code Table'!C:C,MATCH(L:L,'Issue Code Table'!A:A,0)),IF(K66="Critical",6,IF(K66="Significant",5,IF(K66="Moderate",3,2))))</f>
        <v>3</v>
      </c>
    </row>
    <row r="67" spans="1:27" ht="89.25" hidden="1" x14ac:dyDescent="0.2">
      <c r="A67" s="185" t="s">
        <v>622</v>
      </c>
      <c r="B67" s="185" t="s">
        <v>623</v>
      </c>
      <c r="C67" s="185" t="s">
        <v>624</v>
      </c>
      <c r="D67" s="185" t="s">
        <v>138</v>
      </c>
      <c r="E67" s="185" t="s">
        <v>625</v>
      </c>
      <c r="F67" s="185" t="s">
        <v>626</v>
      </c>
      <c r="G67" s="185" t="s">
        <v>627</v>
      </c>
      <c r="H67" s="187"/>
      <c r="I67" s="188"/>
      <c r="J67" s="187"/>
      <c r="K67" s="189" t="s">
        <v>165</v>
      </c>
      <c r="L67" s="190" t="s">
        <v>628</v>
      </c>
      <c r="M67" s="194" t="s">
        <v>629</v>
      </c>
      <c r="N67" s="50"/>
      <c r="O67" s="50"/>
      <c r="P67" s="50"/>
      <c r="Q67" s="50"/>
      <c r="R67" s="50"/>
      <c r="S67" s="50"/>
      <c r="T67" s="50"/>
      <c r="U67" s="50"/>
      <c r="V67" s="50"/>
      <c r="W67" s="50"/>
      <c r="X67" s="50"/>
      <c r="Y67" s="50"/>
      <c r="Z67" s="50"/>
      <c r="AA67" s="55">
        <f>IF(OR(I67="Fail",ISBLANK(I67)),INDEX('Issue Code Table'!C:C,MATCH(L:L,'Issue Code Table'!A:A,0)),IF(K67="Critical",6,IF(K67="Significant",5,IF(K67="Moderate",3,2))))</f>
        <v>4</v>
      </c>
    </row>
    <row r="68" spans="1:27" ht="216.75" hidden="1" x14ac:dyDescent="0.2">
      <c r="A68" s="178" t="s">
        <v>630</v>
      </c>
      <c r="B68" s="178" t="s">
        <v>631</v>
      </c>
      <c r="C68" s="178" t="s">
        <v>632</v>
      </c>
      <c r="D68" s="178" t="s">
        <v>214</v>
      </c>
      <c r="E68" s="178" t="s">
        <v>633</v>
      </c>
      <c r="F68" s="178" t="s">
        <v>618</v>
      </c>
      <c r="G68" s="178" t="s">
        <v>634</v>
      </c>
      <c r="H68" s="180"/>
      <c r="I68" s="181"/>
      <c r="J68" s="180"/>
      <c r="K68" s="182" t="s">
        <v>165</v>
      </c>
      <c r="L68" s="183" t="s">
        <v>635</v>
      </c>
      <c r="M68" s="197" t="s">
        <v>636</v>
      </c>
      <c r="N68" s="50"/>
      <c r="O68" s="50"/>
      <c r="P68" s="50"/>
      <c r="Q68" s="50"/>
      <c r="R68" s="50"/>
      <c r="S68" s="50"/>
      <c r="T68" s="50"/>
      <c r="U68" s="50"/>
      <c r="V68" s="50"/>
      <c r="W68" s="50"/>
      <c r="X68" s="50"/>
      <c r="Y68" s="50"/>
      <c r="Z68" s="50"/>
      <c r="AA68" s="55">
        <f>IF(OR(I68="Fail",ISBLANK(I68)),INDEX('Issue Code Table'!C:C,MATCH(L:L,'Issue Code Table'!A:A,0)),IF(K68="Critical",6,IF(K68="Significant",5,IF(K68="Moderate",3,2))))</f>
        <v>4</v>
      </c>
    </row>
    <row r="69" spans="1:27" ht="102" x14ac:dyDescent="0.2">
      <c r="A69" s="185" t="s">
        <v>637</v>
      </c>
      <c r="B69" s="185" t="s">
        <v>638</v>
      </c>
      <c r="C69" s="185" t="s">
        <v>639</v>
      </c>
      <c r="D69" s="185" t="s">
        <v>138</v>
      </c>
      <c r="E69" s="185" t="s">
        <v>640</v>
      </c>
      <c r="F69" s="185" t="s">
        <v>641</v>
      </c>
      <c r="G69" s="185" t="s">
        <v>642</v>
      </c>
      <c r="H69" s="187"/>
      <c r="I69" s="188"/>
      <c r="J69" s="187"/>
      <c r="K69" s="189" t="s">
        <v>142</v>
      </c>
      <c r="L69" s="190" t="s">
        <v>143</v>
      </c>
      <c r="M69" s="191" t="s">
        <v>144</v>
      </c>
      <c r="N69" s="50"/>
      <c r="O69" s="50"/>
      <c r="P69" s="50"/>
      <c r="Q69" s="50"/>
      <c r="R69" s="50"/>
      <c r="S69" s="50"/>
      <c r="T69" s="50"/>
      <c r="U69" s="50"/>
      <c r="V69" s="50"/>
      <c r="W69" s="50"/>
      <c r="X69" s="50"/>
      <c r="Y69" s="50"/>
      <c r="Z69" s="50"/>
      <c r="AA69" s="55" t="e">
        <f>IF(OR(I69="Fail",ISBLANK(I69)),INDEX('Issue Code Table'!C:C,MATCH(L:L,'Issue Code Table'!A:A,0)),IF(K69="Critical",6,IF(K69="Significant",5,IF(K69="Moderate",3,2))))</f>
        <v>#N/A</v>
      </c>
    </row>
    <row r="70" spans="1:27" ht="102" x14ac:dyDescent="0.2">
      <c r="A70" s="178" t="s">
        <v>643</v>
      </c>
      <c r="B70" s="178" t="s">
        <v>638</v>
      </c>
      <c r="C70" s="178" t="s">
        <v>639</v>
      </c>
      <c r="D70" s="178" t="s">
        <v>138</v>
      </c>
      <c r="E70" s="178" t="s">
        <v>644</v>
      </c>
      <c r="F70" s="178" t="s">
        <v>645</v>
      </c>
      <c r="G70" s="178" t="s">
        <v>646</v>
      </c>
      <c r="H70" s="180"/>
      <c r="I70" s="181"/>
      <c r="J70" s="180"/>
      <c r="K70" s="182" t="s">
        <v>142</v>
      </c>
      <c r="L70" s="183" t="s">
        <v>143</v>
      </c>
      <c r="M70" s="184" t="s">
        <v>144</v>
      </c>
      <c r="N70" s="50"/>
      <c r="O70" s="50"/>
      <c r="P70" s="50"/>
      <c r="Q70" s="50"/>
      <c r="R70" s="50"/>
      <c r="S70" s="50"/>
      <c r="T70" s="50"/>
      <c r="U70" s="50"/>
      <c r="V70" s="50"/>
      <c r="W70" s="50"/>
      <c r="X70" s="50"/>
      <c r="Y70" s="50"/>
      <c r="Z70" s="50"/>
      <c r="AA70" s="55" t="e">
        <f>IF(OR(I70="Fail",ISBLANK(I70)),INDEX('Issue Code Table'!C:C,MATCH(L:L,'Issue Code Table'!A:A,0)),IF(K70="Critical",6,IF(K70="Significant",5,IF(K70="Moderate",3,2))))</f>
        <v>#N/A</v>
      </c>
    </row>
    <row r="71" spans="1:27" ht="140.25" hidden="1" x14ac:dyDescent="0.2">
      <c r="A71" s="185" t="s">
        <v>647</v>
      </c>
      <c r="B71" s="185" t="s">
        <v>648</v>
      </c>
      <c r="C71" s="185" t="s">
        <v>649</v>
      </c>
      <c r="D71" s="185" t="s">
        <v>214</v>
      </c>
      <c r="E71" s="185" t="s">
        <v>650</v>
      </c>
      <c r="F71" s="185" t="s">
        <v>651</v>
      </c>
      <c r="G71" s="185" t="s">
        <v>652</v>
      </c>
      <c r="H71" s="187"/>
      <c r="I71" s="188"/>
      <c r="J71" s="187"/>
      <c r="K71" s="189" t="s">
        <v>165</v>
      </c>
      <c r="L71" s="190" t="s">
        <v>653</v>
      </c>
      <c r="M71" s="191" t="s">
        <v>654</v>
      </c>
      <c r="N71" s="50"/>
      <c r="O71" s="50"/>
      <c r="P71" s="50"/>
      <c r="Q71" s="50"/>
      <c r="R71" s="50"/>
      <c r="S71" s="50"/>
      <c r="T71" s="50"/>
      <c r="U71" s="50"/>
      <c r="V71" s="50"/>
      <c r="W71" s="50"/>
      <c r="X71" s="50"/>
      <c r="Y71" s="50"/>
      <c r="Z71" s="50"/>
      <c r="AA71" s="55" t="e">
        <f>IF(OR(I71="Fail",ISBLANK(I71)),INDEX('Issue Code Table'!C:C,MATCH(L:L,'Issue Code Table'!A:A,0)),IF(K71="Critical",6,IF(K71="Significant",5,IF(K71="Moderate",3,2))))</f>
        <v>#N/A</v>
      </c>
    </row>
    <row r="72" spans="1:27" ht="89.25" x14ac:dyDescent="0.2">
      <c r="A72" s="179" t="s">
        <v>655</v>
      </c>
      <c r="B72" s="179" t="s">
        <v>656</v>
      </c>
      <c r="C72" s="179" t="s">
        <v>657</v>
      </c>
      <c r="D72" s="178" t="s">
        <v>214</v>
      </c>
      <c r="E72" s="179" t="s">
        <v>658</v>
      </c>
      <c r="F72" s="178" t="s">
        <v>659</v>
      </c>
      <c r="G72" s="179" t="s">
        <v>660</v>
      </c>
      <c r="H72" s="180"/>
      <c r="I72" s="181"/>
      <c r="J72" s="180"/>
      <c r="K72" s="182" t="s">
        <v>165</v>
      </c>
      <c r="L72" s="183" t="s">
        <v>661</v>
      </c>
      <c r="M72" s="184" t="s">
        <v>662</v>
      </c>
      <c r="N72" s="50"/>
      <c r="O72" s="50"/>
      <c r="P72" s="50"/>
      <c r="Q72" s="50"/>
      <c r="R72" s="50"/>
      <c r="S72" s="50"/>
      <c r="T72" s="50"/>
      <c r="U72" s="50"/>
      <c r="V72" s="50"/>
      <c r="W72" s="50"/>
      <c r="X72" s="50"/>
      <c r="Y72" s="50"/>
      <c r="Z72" s="50"/>
      <c r="AA72" s="55">
        <f>IF(OR(I72="Fail",ISBLANK(I72)),INDEX('Issue Code Table'!C:C,MATCH(L:L,'Issue Code Table'!A:A,0)),IF(K72="Critical",6,IF(K72="Significant",5,IF(K72="Moderate",3,2))))</f>
        <v>3</v>
      </c>
    </row>
    <row r="73" spans="1:27" ht="140.25" hidden="1" x14ac:dyDescent="0.2">
      <c r="A73" s="193" t="s">
        <v>663</v>
      </c>
      <c r="B73" s="186" t="s">
        <v>664</v>
      </c>
      <c r="C73" s="186" t="s">
        <v>665</v>
      </c>
      <c r="D73" s="185" t="s">
        <v>138</v>
      </c>
      <c r="E73" s="186" t="s">
        <v>666</v>
      </c>
      <c r="F73" s="185" t="s">
        <v>667</v>
      </c>
      <c r="G73" s="186" t="s">
        <v>668</v>
      </c>
      <c r="H73" s="187"/>
      <c r="I73" s="188"/>
      <c r="J73" s="187"/>
      <c r="K73" s="189" t="s">
        <v>165</v>
      </c>
      <c r="L73" s="203" t="s">
        <v>661</v>
      </c>
      <c r="M73" s="196" t="s">
        <v>662</v>
      </c>
      <c r="N73" s="50"/>
      <c r="O73" s="50"/>
      <c r="P73" s="50"/>
      <c r="Q73" s="50"/>
      <c r="R73" s="50"/>
      <c r="S73" s="50"/>
      <c r="T73" s="50"/>
      <c r="U73" s="50"/>
      <c r="V73" s="50"/>
      <c r="W73" s="50"/>
      <c r="X73" s="50"/>
      <c r="Y73" s="50"/>
      <c r="Z73" s="50"/>
      <c r="AA73" s="55">
        <f>IF(OR(I73="Fail",ISBLANK(I73)),INDEX('Issue Code Table'!C:C,MATCH(L:L,'Issue Code Table'!A:A,0)),IF(K73="Critical",6,IF(K73="Significant",5,IF(K73="Moderate",3,2))))</f>
        <v>3</v>
      </c>
    </row>
    <row r="74" spans="1:27" ht="114.75" hidden="1" x14ac:dyDescent="0.2">
      <c r="A74" s="178" t="s">
        <v>669</v>
      </c>
      <c r="B74" s="178" t="s">
        <v>670</v>
      </c>
      <c r="C74" s="178" t="s">
        <v>671</v>
      </c>
      <c r="D74" s="178" t="s">
        <v>138</v>
      </c>
      <c r="E74" s="179" t="s">
        <v>672</v>
      </c>
      <c r="F74" s="178" t="s">
        <v>673</v>
      </c>
      <c r="G74" s="178" t="s">
        <v>674</v>
      </c>
      <c r="H74" s="180"/>
      <c r="I74" s="181"/>
      <c r="J74" s="180"/>
      <c r="K74" s="182" t="s">
        <v>165</v>
      </c>
      <c r="L74" s="183" t="s">
        <v>675</v>
      </c>
      <c r="M74" s="184" t="s">
        <v>676</v>
      </c>
      <c r="N74" s="50"/>
      <c r="O74" s="50"/>
      <c r="P74" s="50"/>
      <c r="Q74" s="50"/>
      <c r="R74" s="50"/>
      <c r="S74" s="50"/>
      <c r="T74" s="50"/>
      <c r="U74" s="50"/>
      <c r="V74" s="50"/>
      <c r="W74" s="50"/>
      <c r="X74" s="50"/>
      <c r="Y74" s="50"/>
      <c r="Z74" s="50"/>
      <c r="AA74" s="55">
        <f>IF(OR(I74="Fail",ISBLANK(I74)),INDEX('Issue Code Table'!C:C,MATCH(L:L,'Issue Code Table'!A:A,0)),IF(K74="Critical",6,IF(K74="Significant",5,IF(K74="Moderate",3,2))))</f>
        <v>3</v>
      </c>
    </row>
    <row r="75" spans="1:27" ht="63.75" hidden="1" x14ac:dyDescent="0.2">
      <c r="A75" s="193" t="s">
        <v>677</v>
      </c>
      <c r="B75" s="186" t="s">
        <v>678</v>
      </c>
      <c r="C75" s="186" t="s">
        <v>679</v>
      </c>
      <c r="D75" s="198" t="s">
        <v>178</v>
      </c>
      <c r="E75" s="186" t="s">
        <v>680</v>
      </c>
      <c r="F75" s="185" t="s">
        <v>681</v>
      </c>
      <c r="G75" s="185" t="s">
        <v>682</v>
      </c>
      <c r="H75" s="187"/>
      <c r="I75" s="188"/>
      <c r="J75" s="187"/>
      <c r="K75" s="189" t="s">
        <v>165</v>
      </c>
      <c r="L75" s="203" t="s">
        <v>661</v>
      </c>
      <c r="M75" s="196" t="s">
        <v>662</v>
      </c>
      <c r="N75" s="50"/>
      <c r="O75" s="50"/>
      <c r="P75" s="50"/>
      <c r="Q75" s="50"/>
      <c r="R75" s="50"/>
      <c r="S75" s="50"/>
      <c r="T75" s="50"/>
      <c r="U75" s="50"/>
      <c r="V75" s="50"/>
      <c r="W75" s="50"/>
      <c r="X75" s="50"/>
      <c r="Y75" s="50"/>
      <c r="Z75" s="50"/>
      <c r="AA75" s="55">
        <f>IF(OR(I75="Fail",ISBLANK(I75)),INDEX('Issue Code Table'!C:C,MATCH(L:L,'Issue Code Table'!A:A,0)),IF(K75="Critical",6,IF(K75="Significant",5,IF(K75="Moderate",3,2))))</f>
        <v>3</v>
      </c>
    </row>
    <row r="76" spans="1:27" ht="76.5" hidden="1" x14ac:dyDescent="0.2">
      <c r="A76" s="193" t="s">
        <v>683</v>
      </c>
      <c r="B76" s="179" t="s">
        <v>684</v>
      </c>
      <c r="C76" s="179" t="s">
        <v>685</v>
      </c>
      <c r="D76" s="198" t="s">
        <v>178</v>
      </c>
      <c r="E76" s="179" t="s">
        <v>686</v>
      </c>
      <c r="F76" s="178" t="s">
        <v>681</v>
      </c>
      <c r="G76" s="178" t="s">
        <v>687</v>
      </c>
      <c r="H76" s="180"/>
      <c r="I76" s="181"/>
      <c r="J76" s="180"/>
      <c r="K76" s="182" t="s">
        <v>165</v>
      </c>
      <c r="L76" s="203" t="s">
        <v>661</v>
      </c>
      <c r="M76" s="196" t="s">
        <v>662</v>
      </c>
      <c r="N76" s="50"/>
      <c r="O76" s="50"/>
      <c r="P76" s="50"/>
      <c r="Q76" s="50"/>
      <c r="R76" s="50"/>
      <c r="S76" s="50"/>
      <c r="T76" s="50"/>
      <c r="U76" s="50"/>
      <c r="V76" s="50"/>
      <c r="W76" s="50"/>
      <c r="X76" s="50"/>
      <c r="Y76" s="50"/>
      <c r="Z76" s="50"/>
      <c r="AA76" s="55">
        <f>IF(OR(I76="Fail",ISBLANK(I76)),INDEX('Issue Code Table'!C:C,MATCH(L:L,'Issue Code Table'!A:A,0)),IF(K76="Critical",6,IF(K76="Significant",5,IF(K76="Moderate",3,2))))</f>
        <v>3</v>
      </c>
    </row>
    <row r="77" spans="1:27" ht="63.75" hidden="1" x14ac:dyDescent="0.2">
      <c r="A77" s="185" t="s">
        <v>688</v>
      </c>
      <c r="B77" s="185" t="s">
        <v>689</v>
      </c>
      <c r="C77" s="185" t="s">
        <v>690</v>
      </c>
      <c r="D77" s="185" t="s">
        <v>138</v>
      </c>
      <c r="E77" s="185" t="s">
        <v>691</v>
      </c>
      <c r="F77" s="185" t="s">
        <v>681</v>
      </c>
      <c r="G77" s="185" t="s">
        <v>692</v>
      </c>
      <c r="H77" s="187"/>
      <c r="I77" s="188"/>
      <c r="J77" s="187"/>
      <c r="K77" s="189" t="s">
        <v>142</v>
      </c>
      <c r="L77" s="190" t="s">
        <v>693</v>
      </c>
      <c r="M77" s="191" t="s">
        <v>694</v>
      </c>
      <c r="N77" s="50"/>
      <c r="O77" s="50"/>
      <c r="P77" s="50"/>
      <c r="Q77" s="50"/>
      <c r="R77" s="50"/>
      <c r="S77" s="50"/>
      <c r="T77" s="50"/>
      <c r="U77" s="50"/>
      <c r="V77" s="50"/>
      <c r="W77" s="50"/>
      <c r="X77" s="50"/>
      <c r="Y77" s="50"/>
      <c r="Z77" s="50"/>
      <c r="AA77" s="55">
        <f>IF(OR(I77="Fail",ISBLANK(I77)),INDEX('Issue Code Table'!C:C,MATCH(L:L,'Issue Code Table'!A:A,0)),IF(K77="Critical",6,IF(K77="Significant",5,IF(K77="Moderate",3,2))))</f>
        <v>3</v>
      </c>
    </row>
    <row r="78" spans="1:27" ht="255" hidden="1" x14ac:dyDescent="0.2">
      <c r="A78" s="178" t="s">
        <v>695</v>
      </c>
      <c r="B78" s="178" t="s">
        <v>696</v>
      </c>
      <c r="C78" s="178" t="s">
        <v>697</v>
      </c>
      <c r="D78" s="178" t="s">
        <v>138</v>
      </c>
      <c r="E78" s="178" t="s">
        <v>698</v>
      </c>
      <c r="F78" s="178" t="s">
        <v>681</v>
      </c>
      <c r="G78" s="178" t="s">
        <v>699</v>
      </c>
      <c r="H78" s="180"/>
      <c r="I78" s="181"/>
      <c r="J78" s="180"/>
      <c r="K78" s="182" t="s">
        <v>155</v>
      </c>
      <c r="L78" s="183" t="s">
        <v>700</v>
      </c>
      <c r="M78" s="184" t="s">
        <v>701</v>
      </c>
      <c r="N78" s="50"/>
      <c r="O78" s="50"/>
      <c r="P78" s="50"/>
      <c r="Q78" s="50"/>
      <c r="R78" s="50"/>
      <c r="S78" s="50"/>
      <c r="T78" s="50"/>
      <c r="U78" s="50"/>
      <c r="V78" s="50"/>
      <c r="W78" s="50"/>
      <c r="X78" s="50"/>
      <c r="Y78" s="50"/>
      <c r="Z78" s="50"/>
      <c r="AA78" s="55" t="e">
        <f>IF(OR(I78="Fail",ISBLANK(I78)),INDEX('Issue Code Table'!C:C,MATCH(L:L,'Issue Code Table'!A:A,0)),IF(K78="Critical",6,IF(K78="Significant",5,IF(K78="Moderate",3,2))))</f>
        <v>#N/A</v>
      </c>
    </row>
    <row r="79" spans="1:27" ht="204" hidden="1" x14ac:dyDescent="0.2">
      <c r="A79" s="185" t="s">
        <v>702</v>
      </c>
      <c r="B79" s="185" t="s">
        <v>703</v>
      </c>
      <c r="C79" s="185" t="s">
        <v>704</v>
      </c>
      <c r="D79" s="185" t="s">
        <v>138</v>
      </c>
      <c r="E79" s="185" t="s">
        <v>705</v>
      </c>
      <c r="F79" s="185" t="s">
        <v>706</v>
      </c>
      <c r="G79" s="185" t="s">
        <v>707</v>
      </c>
      <c r="H79" s="187"/>
      <c r="I79" s="188"/>
      <c r="J79" s="187"/>
      <c r="K79" s="189" t="s">
        <v>165</v>
      </c>
      <c r="L79" s="190" t="s">
        <v>708</v>
      </c>
      <c r="M79" s="191" t="s">
        <v>709</v>
      </c>
      <c r="N79" s="50"/>
      <c r="O79" s="50"/>
      <c r="P79" s="50"/>
      <c r="Q79" s="50"/>
      <c r="R79" s="50"/>
      <c r="S79" s="50"/>
      <c r="T79" s="50"/>
      <c r="U79" s="50"/>
      <c r="V79" s="50"/>
      <c r="W79" s="50"/>
      <c r="X79" s="50"/>
      <c r="Y79" s="50"/>
      <c r="Z79" s="50"/>
      <c r="AA79" s="55">
        <f>IF(OR(I79="Fail",ISBLANK(I79)),INDEX('Issue Code Table'!C:C,MATCH(L:L,'Issue Code Table'!A:A,0)),IF(K79="Critical",6,IF(K79="Significant",5,IF(K79="Moderate",3,2))))</f>
        <v>3</v>
      </c>
    </row>
    <row r="80" spans="1:27" ht="114.75" x14ac:dyDescent="0.2">
      <c r="A80" s="179" t="s">
        <v>710</v>
      </c>
      <c r="B80" s="179" t="s">
        <v>711</v>
      </c>
      <c r="C80" s="179" t="s">
        <v>712</v>
      </c>
      <c r="D80" s="178" t="s">
        <v>214</v>
      </c>
      <c r="E80" s="179" t="s">
        <v>713</v>
      </c>
      <c r="F80" s="178" t="s">
        <v>714</v>
      </c>
      <c r="G80" s="179" t="s">
        <v>715</v>
      </c>
      <c r="H80" s="180"/>
      <c r="I80" s="181"/>
      <c r="J80" s="180"/>
      <c r="K80" s="182" t="s">
        <v>165</v>
      </c>
      <c r="L80" s="183" t="s">
        <v>716</v>
      </c>
      <c r="M80" s="184" t="s">
        <v>717</v>
      </c>
      <c r="N80" s="50"/>
      <c r="O80" s="50"/>
      <c r="P80" s="50"/>
      <c r="Q80" s="50"/>
      <c r="R80" s="50"/>
      <c r="S80" s="50"/>
      <c r="T80" s="50"/>
      <c r="U80" s="50"/>
      <c r="V80" s="50"/>
      <c r="W80" s="50"/>
      <c r="X80" s="50"/>
      <c r="Y80" s="50"/>
      <c r="Z80" s="50"/>
      <c r="AA80" s="55">
        <f>IF(OR(I80="Fail",ISBLANK(I80)),INDEX('Issue Code Table'!C:C,MATCH(L:L,'Issue Code Table'!A:A,0)),IF(K80="Critical",6,IF(K80="Significant",5,IF(K80="Moderate",3,2))))</f>
        <v>1</v>
      </c>
    </row>
    <row r="81" spans="1:27" ht="89.25" x14ac:dyDescent="0.2">
      <c r="A81" s="186" t="s">
        <v>718</v>
      </c>
      <c r="B81" s="186" t="s">
        <v>711</v>
      </c>
      <c r="C81" s="186" t="s">
        <v>712</v>
      </c>
      <c r="D81" s="185" t="s">
        <v>214</v>
      </c>
      <c r="E81" s="186" t="s">
        <v>719</v>
      </c>
      <c r="F81" s="185" t="s">
        <v>720</v>
      </c>
      <c r="G81" s="186" t="s">
        <v>721</v>
      </c>
      <c r="H81" s="187"/>
      <c r="I81" s="188"/>
      <c r="J81" s="187"/>
      <c r="K81" s="189" t="s">
        <v>165</v>
      </c>
      <c r="L81" s="190" t="s">
        <v>716</v>
      </c>
      <c r="M81" s="191" t="s">
        <v>717</v>
      </c>
      <c r="N81" s="50"/>
      <c r="O81" s="50"/>
      <c r="P81" s="50"/>
      <c r="Q81" s="50"/>
      <c r="R81" s="50"/>
      <c r="S81" s="50"/>
      <c r="T81" s="50"/>
      <c r="U81" s="50"/>
      <c r="V81" s="50"/>
      <c r="W81" s="50"/>
      <c r="X81" s="50"/>
      <c r="Y81" s="50"/>
      <c r="Z81" s="50"/>
      <c r="AA81" s="55">
        <f>IF(OR(I81="Fail",ISBLANK(I81)),INDEX('Issue Code Table'!C:C,MATCH(L:L,'Issue Code Table'!A:A,0)),IF(K81="Critical",6,IF(K81="Significant",5,IF(K81="Moderate",3,2))))</f>
        <v>1</v>
      </c>
    </row>
    <row r="82" spans="1:27" ht="89.25" hidden="1" x14ac:dyDescent="0.2">
      <c r="A82" s="193" t="s">
        <v>722</v>
      </c>
      <c r="B82" s="179" t="s">
        <v>723</v>
      </c>
      <c r="C82" s="179" t="s">
        <v>724</v>
      </c>
      <c r="D82" s="198" t="s">
        <v>178</v>
      </c>
      <c r="E82" s="179" t="s">
        <v>725</v>
      </c>
      <c r="F82" s="178" t="s">
        <v>726</v>
      </c>
      <c r="G82" s="179" t="s">
        <v>727</v>
      </c>
      <c r="H82" s="180"/>
      <c r="I82" s="181"/>
      <c r="J82" s="180"/>
      <c r="K82" s="182" t="s">
        <v>165</v>
      </c>
      <c r="L82" s="203" t="s">
        <v>716</v>
      </c>
      <c r="M82" s="196" t="s">
        <v>717</v>
      </c>
      <c r="N82" s="50"/>
      <c r="O82" s="50"/>
      <c r="P82" s="50"/>
      <c r="Q82" s="50"/>
      <c r="R82" s="50"/>
      <c r="S82" s="50"/>
      <c r="T82" s="50"/>
      <c r="U82" s="50"/>
      <c r="V82" s="50"/>
      <c r="W82" s="50"/>
      <c r="X82" s="50"/>
      <c r="Y82" s="50"/>
      <c r="Z82" s="50"/>
      <c r="AA82" s="55">
        <f>IF(OR(I82="Fail",ISBLANK(I82)),INDEX('Issue Code Table'!C:C,MATCH(L:L,'Issue Code Table'!A:A,0)),IF(K82="Critical",6,IF(K82="Significant",5,IF(K82="Moderate",3,2))))</f>
        <v>1</v>
      </c>
    </row>
    <row r="83" spans="1:27" ht="114.75" hidden="1" x14ac:dyDescent="0.2">
      <c r="A83" s="185" t="s">
        <v>728</v>
      </c>
      <c r="B83" s="185" t="s">
        <v>729</v>
      </c>
      <c r="C83" s="185" t="s">
        <v>730</v>
      </c>
      <c r="D83" s="185" t="s">
        <v>138</v>
      </c>
      <c r="E83" s="186" t="s">
        <v>731</v>
      </c>
      <c r="F83" s="185" t="s">
        <v>732</v>
      </c>
      <c r="G83" s="186" t="s">
        <v>733</v>
      </c>
      <c r="H83" s="187"/>
      <c r="I83" s="188"/>
      <c r="J83" s="187"/>
      <c r="K83" s="189" t="s">
        <v>165</v>
      </c>
      <c r="L83" s="190" t="s">
        <v>442</v>
      </c>
      <c r="M83" s="194" t="s">
        <v>443</v>
      </c>
      <c r="N83" s="50"/>
      <c r="O83" s="50"/>
      <c r="P83" s="50"/>
      <c r="Q83" s="50"/>
      <c r="R83" s="50"/>
      <c r="S83" s="50"/>
      <c r="T83" s="50"/>
      <c r="U83" s="50"/>
      <c r="V83" s="50"/>
      <c r="W83" s="50"/>
      <c r="X83" s="50"/>
      <c r="Y83" s="50"/>
      <c r="Z83" s="50"/>
      <c r="AA83" s="55">
        <f>IF(OR(I83="Fail",ISBLANK(I83)),INDEX('Issue Code Table'!C:C,MATCH(L:L,'Issue Code Table'!A:A,0)),IF(K83="Critical",6,IF(K83="Significant",5,IF(K83="Moderate",3,2))))</f>
        <v>3</v>
      </c>
    </row>
    <row r="84" spans="1:27" ht="127.5" hidden="1" x14ac:dyDescent="0.2">
      <c r="A84" s="178" t="s">
        <v>734</v>
      </c>
      <c r="B84" s="178" t="s">
        <v>735</v>
      </c>
      <c r="C84" s="178" t="s">
        <v>736</v>
      </c>
      <c r="D84" s="178" t="s">
        <v>138</v>
      </c>
      <c r="E84" s="178" t="s">
        <v>737</v>
      </c>
      <c r="F84" s="178" t="s">
        <v>738</v>
      </c>
      <c r="G84" s="178" t="s">
        <v>739</v>
      </c>
      <c r="H84" s="180"/>
      <c r="I84" s="181"/>
      <c r="J84" s="180"/>
      <c r="K84" s="182" t="s">
        <v>142</v>
      </c>
      <c r="L84" s="183" t="s">
        <v>740</v>
      </c>
      <c r="M84" s="197" t="s">
        <v>741</v>
      </c>
      <c r="N84" s="50"/>
      <c r="O84" s="50"/>
      <c r="P84" s="50"/>
      <c r="Q84" s="50"/>
      <c r="R84" s="50"/>
      <c r="S84" s="50"/>
      <c r="T84" s="50"/>
      <c r="U84" s="50"/>
      <c r="V84" s="50"/>
      <c r="W84" s="50"/>
      <c r="X84" s="50"/>
      <c r="Y84" s="50"/>
      <c r="Z84" s="50"/>
      <c r="AA84" s="55">
        <f>IF(OR(I84="Fail",ISBLANK(I84)),INDEX('Issue Code Table'!C:C,MATCH(L:L,'Issue Code Table'!A:A,0)),IF(K84="Critical",6,IF(K84="Significant",5,IF(K84="Moderate",3,2))))</f>
        <v>3</v>
      </c>
    </row>
    <row r="85" spans="1:27" ht="102" x14ac:dyDescent="0.2">
      <c r="A85" s="185" t="s">
        <v>742</v>
      </c>
      <c r="B85" s="185" t="s">
        <v>743</v>
      </c>
      <c r="C85" s="185" t="s">
        <v>744</v>
      </c>
      <c r="D85" s="185" t="s">
        <v>138</v>
      </c>
      <c r="E85" s="185" t="s">
        <v>745</v>
      </c>
      <c r="F85" s="185" t="s">
        <v>746</v>
      </c>
      <c r="G85" s="185" t="s">
        <v>747</v>
      </c>
      <c r="H85" s="187"/>
      <c r="I85" s="188"/>
      <c r="J85" s="187"/>
      <c r="K85" s="189" t="s">
        <v>142</v>
      </c>
      <c r="L85" s="190" t="s">
        <v>143</v>
      </c>
      <c r="M85" s="191" t="s">
        <v>144</v>
      </c>
      <c r="N85" s="50"/>
      <c r="O85" s="50"/>
      <c r="P85" s="50"/>
      <c r="Q85" s="50"/>
      <c r="R85" s="50"/>
      <c r="S85" s="50"/>
      <c r="T85" s="50"/>
      <c r="U85" s="50"/>
      <c r="V85" s="50"/>
      <c r="W85" s="50"/>
      <c r="X85" s="50"/>
      <c r="Y85" s="50"/>
      <c r="Z85" s="50"/>
      <c r="AA85" s="55" t="e">
        <f>IF(OR(I85="Fail",ISBLANK(I85)),INDEX('Issue Code Table'!C:C,MATCH(L:L,'Issue Code Table'!A:A,0)),IF(K85="Critical",6,IF(K85="Significant",5,IF(K85="Moderate",3,2))))</f>
        <v>#N/A</v>
      </c>
    </row>
    <row r="86" spans="1:27" ht="102" x14ac:dyDescent="0.2">
      <c r="A86" s="178" t="s">
        <v>748</v>
      </c>
      <c r="B86" s="178" t="s">
        <v>743</v>
      </c>
      <c r="C86" s="178" t="s">
        <v>744</v>
      </c>
      <c r="D86" s="178" t="s">
        <v>138</v>
      </c>
      <c r="E86" s="178" t="s">
        <v>749</v>
      </c>
      <c r="F86" s="178" t="s">
        <v>750</v>
      </c>
      <c r="G86" s="178" t="s">
        <v>751</v>
      </c>
      <c r="H86" s="180"/>
      <c r="I86" s="181"/>
      <c r="J86" s="180"/>
      <c r="K86" s="182" t="s">
        <v>142</v>
      </c>
      <c r="L86" s="183" t="s">
        <v>143</v>
      </c>
      <c r="M86" s="184" t="s">
        <v>144</v>
      </c>
      <c r="N86" s="50"/>
      <c r="O86" s="50"/>
      <c r="P86" s="50"/>
      <c r="Q86" s="50"/>
      <c r="R86" s="50"/>
      <c r="S86" s="50"/>
      <c r="T86" s="50"/>
      <c r="U86" s="50"/>
      <c r="V86" s="50"/>
      <c r="W86" s="50"/>
      <c r="X86" s="50"/>
      <c r="Y86" s="50"/>
      <c r="Z86" s="50"/>
      <c r="AA86" s="55" t="e">
        <f>IF(OR(I86="Fail",ISBLANK(I86)),INDEX('Issue Code Table'!C:C,MATCH(L:L,'Issue Code Table'!A:A,0)),IF(K86="Critical",6,IF(K86="Significant",5,IF(K86="Moderate",3,2))))</f>
        <v>#N/A</v>
      </c>
    </row>
    <row r="87" spans="1:27" ht="140.25" hidden="1" x14ac:dyDescent="0.2">
      <c r="A87" s="185" t="s">
        <v>752</v>
      </c>
      <c r="B87" s="185" t="s">
        <v>753</v>
      </c>
      <c r="C87" s="185" t="s">
        <v>754</v>
      </c>
      <c r="D87" s="185" t="s">
        <v>138</v>
      </c>
      <c r="E87" s="185" t="s">
        <v>755</v>
      </c>
      <c r="F87" s="185" t="s">
        <v>756</v>
      </c>
      <c r="G87" s="185" t="s">
        <v>757</v>
      </c>
      <c r="H87" s="187"/>
      <c r="I87" s="188"/>
      <c r="J87" s="187"/>
      <c r="K87" s="189" t="s">
        <v>142</v>
      </c>
      <c r="L87" s="190" t="s">
        <v>758</v>
      </c>
      <c r="M87" s="194" t="s">
        <v>759</v>
      </c>
      <c r="N87" s="50"/>
      <c r="O87" s="50"/>
      <c r="P87" s="50"/>
      <c r="Q87" s="50"/>
      <c r="R87" s="50"/>
      <c r="S87" s="50"/>
      <c r="T87" s="50"/>
      <c r="U87" s="50"/>
      <c r="V87" s="50"/>
      <c r="W87" s="50"/>
      <c r="X87" s="50"/>
      <c r="Y87" s="50"/>
      <c r="Z87" s="50"/>
      <c r="AA87" s="55">
        <f>IF(OR(I87="Fail",ISBLANK(I87)),INDEX('Issue Code Table'!C:C,MATCH(L:L,'Issue Code Table'!A:A,0)),IF(K87="Critical",6,IF(K87="Significant",5,IF(K87="Moderate",3,2))))</f>
        <v>2</v>
      </c>
    </row>
    <row r="88" spans="1:27" ht="267.75" hidden="1" x14ac:dyDescent="0.2">
      <c r="A88" s="178" t="s">
        <v>760</v>
      </c>
      <c r="B88" s="178" t="s">
        <v>761</v>
      </c>
      <c r="C88" s="178" t="s">
        <v>762</v>
      </c>
      <c r="D88" s="178" t="s">
        <v>138</v>
      </c>
      <c r="E88" s="178" t="s">
        <v>763</v>
      </c>
      <c r="F88" s="178" t="s">
        <v>756</v>
      </c>
      <c r="G88" s="178" t="s">
        <v>764</v>
      </c>
      <c r="H88" s="180"/>
      <c r="I88" s="181"/>
      <c r="J88" s="180"/>
      <c r="K88" s="182" t="s">
        <v>142</v>
      </c>
      <c r="L88" s="183" t="s">
        <v>758</v>
      </c>
      <c r="M88" s="197" t="s">
        <v>759</v>
      </c>
      <c r="N88" s="50"/>
      <c r="O88" s="50"/>
      <c r="P88" s="50"/>
      <c r="Q88" s="50"/>
      <c r="R88" s="50"/>
      <c r="S88" s="50"/>
      <c r="T88" s="50"/>
      <c r="U88" s="50"/>
      <c r="V88" s="50"/>
      <c r="W88" s="50"/>
      <c r="X88" s="50"/>
      <c r="Y88" s="50"/>
      <c r="Z88" s="50"/>
      <c r="AA88" s="55">
        <f>IF(OR(I88="Fail",ISBLANK(I88)),INDEX('Issue Code Table'!C:C,MATCH(L:L,'Issue Code Table'!A:A,0)),IF(K88="Critical",6,IF(K88="Significant",5,IF(K88="Moderate",3,2))))</f>
        <v>2</v>
      </c>
    </row>
    <row r="89" spans="1:27" ht="191.25" hidden="1" x14ac:dyDescent="0.2">
      <c r="A89" s="185" t="s">
        <v>765</v>
      </c>
      <c r="B89" s="185" t="s">
        <v>761</v>
      </c>
      <c r="C89" s="185" t="s">
        <v>762</v>
      </c>
      <c r="D89" s="185" t="s">
        <v>138</v>
      </c>
      <c r="E89" s="185" t="s">
        <v>766</v>
      </c>
      <c r="F89" s="185" t="s">
        <v>756</v>
      </c>
      <c r="G89" s="185" t="s">
        <v>767</v>
      </c>
      <c r="H89" s="187"/>
      <c r="I89" s="188"/>
      <c r="J89" s="187"/>
      <c r="K89" s="189" t="s">
        <v>155</v>
      </c>
      <c r="L89" s="190" t="s">
        <v>758</v>
      </c>
      <c r="M89" s="194" t="s">
        <v>759</v>
      </c>
      <c r="N89" s="50"/>
      <c r="O89" s="50"/>
      <c r="P89" s="50"/>
      <c r="Q89" s="50"/>
      <c r="R89" s="50"/>
      <c r="S89" s="50"/>
      <c r="T89" s="50"/>
      <c r="U89" s="50"/>
      <c r="V89" s="50"/>
      <c r="W89" s="50"/>
      <c r="X89" s="50"/>
      <c r="Y89" s="50"/>
      <c r="Z89" s="50"/>
      <c r="AA89" s="55">
        <f>IF(OR(I89="Fail",ISBLANK(I89)),INDEX('Issue Code Table'!C:C,MATCH(L:L,'Issue Code Table'!A:A,0)),IF(K89="Critical",6,IF(K89="Significant",5,IF(K89="Moderate",3,2))))</f>
        <v>2</v>
      </c>
    </row>
    <row r="90" spans="1:27" ht="127.5" hidden="1" x14ac:dyDescent="0.2">
      <c r="A90" s="178" t="s">
        <v>768</v>
      </c>
      <c r="B90" s="178" t="s">
        <v>769</v>
      </c>
      <c r="C90" s="178" t="s">
        <v>770</v>
      </c>
      <c r="D90" s="178" t="s">
        <v>178</v>
      </c>
      <c r="E90" s="178" t="s">
        <v>771</v>
      </c>
      <c r="F90" s="178" t="s">
        <v>756</v>
      </c>
      <c r="G90" s="178" t="s">
        <v>772</v>
      </c>
      <c r="H90" s="180"/>
      <c r="I90" s="181"/>
      <c r="J90" s="180"/>
      <c r="K90" s="182" t="s">
        <v>155</v>
      </c>
      <c r="L90" s="183" t="s">
        <v>773</v>
      </c>
      <c r="M90" s="184" t="s">
        <v>774</v>
      </c>
      <c r="N90" s="50"/>
      <c r="O90" s="50"/>
      <c r="P90" s="50"/>
      <c r="Q90" s="50"/>
      <c r="R90" s="50"/>
      <c r="S90" s="50"/>
      <c r="T90" s="50"/>
      <c r="U90" s="50"/>
      <c r="V90" s="50"/>
      <c r="W90" s="50"/>
      <c r="X90" s="50"/>
      <c r="Y90" s="50"/>
      <c r="Z90" s="50"/>
      <c r="AA90" s="55" t="e">
        <f>IF(OR(I90="Fail",ISBLANK(I90)),INDEX('Issue Code Table'!C:C,MATCH(L:L,'Issue Code Table'!A:A,0)),IF(K90="Critical",6,IF(K90="Significant",5,IF(K90="Moderate",3,2))))</f>
        <v>#N/A</v>
      </c>
    </row>
    <row r="91" spans="1:27" ht="242.25" hidden="1" x14ac:dyDescent="0.2">
      <c r="A91" s="185" t="s">
        <v>775</v>
      </c>
      <c r="B91" s="185" t="s">
        <v>776</v>
      </c>
      <c r="C91" s="185" t="s">
        <v>777</v>
      </c>
      <c r="D91" s="185" t="s">
        <v>178</v>
      </c>
      <c r="E91" s="185" t="s">
        <v>778</v>
      </c>
      <c r="F91" s="185" t="s">
        <v>756</v>
      </c>
      <c r="G91" s="185" t="s">
        <v>779</v>
      </c>
      <c r="H91" s="187"/>
      <c r="I91" s="188"/>
      <c r="J91" s="187" t="s">
        <v>780</v>
      </c>
      <c r="K91" s="189" t="s">
        <v>142</v>
      </c>
      <c r="L91" s="190" t="s">
        <v>143</v>
      </c>
      <c r="M91" s="191" t="s">
        <v>144</v>
      </c>
      <c r="N91" s="50"/>
      <c r="O91" s="50"/>
      <c r="P91" s="50"/>
      <c r="Q91" s="50"/>
      <c r="R91" s="50"/>
      <c r="S91" s="50"/>
      <c r="T91" s="50"/>
      <c r="U91" s="50"/>
      <c r="V91" s="50"/>
      <c r="W91" s="50"/>
      <c r="X91" s="50"/>
      <c r="Y91" s="50"/>
      <c r="Z91" s="50"/>
      <c r="AA91" s="55" t="e">
        <f>IF(OR(I91="Fail",ISBLANK(I91)),INDEX('Issue Code Table'!C:C,MATCH(L:L,'Issue Code Table'!A:A,0)),IF(K91="Critical",6,IF(K91="Significant",5,IF(K91="Moderate",3,2))))</f>
        <v>#N/A</v>
      </c>
    </row>
    <row r="92" spans="1:27" s="48" customFormat="1" ht="102" x14ac:dyDescent="0.2">
      <c r="A92" s="178" t="s">
        <v>781</v>
      </c>
      <c r="B92" s="178" t="s">
        <v>782</v>
      </c>
      <c r="C92" s="178" t="s">
        <v>783</v>
      </c>
      <c r="D92" s="178" t="s">
        <v>138</v>
      </c>
      <c r="E92" s="178" t="s">
        <v>784</v>
      </c>
      <c r="F92" s="178" t="s">
        <v>785</v>
      </c>
      <c r="G92" s="178" t="s">
        <v>786</v>
      </c>
      <c r="H92" s="180"/>
      <c r="I92" s="181"/>
      <c r="J92" s="180"/>
      <c r="K92" s="182" t="s">
        <v>142</v>
      </c>
      <c r="L92" s="183" t="s">
        <v>143</v>
      </c>
      <c r="M92" s="184" t="s">
        <v>144</v>
      </c>
      <c r="N92" s="51"/>
      <c r="O92" s="51"/>
      <c r="P92" s="51"/>
      <c r="Q92" s="51"/>
      <c r="R92" s="51"/>
      <c r="S92" s="51"/>
      <c r="T92" s="51"/>
      <c r="U92" s="51"/>
      <c r="V92" s="51"/>
      <c r="W92" s="51"/>
      <c r="X92" s="51"/>
      <c r="Y92" s="51"/>
      <c r="Z92" s="51"/>
      <c r="AA92" s="55" t="e">
        <f>IF(OR(I92="Fail",ISBLANK(I92)),INDEX('Issue Code Table'!C:C,MATCH(L:L,'Issue Code Table'!A:A,0)),IF(K92="Critical",6,IF(K92="Significant",5,IF(K92="Moderate",3,2))))</f>
        <v>#N/A</v>
      </c>
    </row>
    <row r="93" spans="1:27" s="48" customFormat="1" ht="102" x14ac:dyDescent="0.2">
      <c r="A93" s="185" t="s">
        <v>787</v>
      </c>
      <c r="B93" s="185" t="s">
        <v>782</v>
      </c>
      <c r="C93" s="185" t="s">
        <v>783</v>
      </c>
      <c r="D93" s="185" t="s">
        <v>138</v>
      </c>
      <c r="E93" s="185" t="s">
        <v>788</v>
      </c>
      <c r="F93" s="185" t="s">
        <v>789</v>
      </c>
      <c r="G93" s="185" t="s">
        <v>790</v>
      </c>
      <c r="H93" s="187"/>
      <c r="I93" s="188"/>
      <c r="J93" s="187"/>
      <c r="K93" s="189" t="s">
        <v>142</v>
      </c>
      <c r="L93" s="190" t="s">
        <v>143</v>
      </c>
      <c r="M93" s="191" t="s">
        <v>144</v>
      </c>
      <c r="N93" s="51"/>
      <c r="O93" s="51"/>
      <c r="P93" s="51"/>
      <c r="Q93" s="51"/>
      <c r="R93" s="51"/>
      <c r="S93" s="51"/>
      <c r="T93" s="51"/>
      <c r="U93" s="51"/>
      <c r="V93" s="51"/>
      <c r="W93" s="51"/>
      <c r="X93" s="51"/>
      <c r="Y93" s="51"/>
      <c r="Z93" s="51"/>
      <c r="AA93" s="55" t="e">
        <f>IF(OR(I93="Fail",ISBLANK(I93)),INDEX('Issue Code Table'!C:C,MATCH(L:L,'Issue Code Table'!A:A,0)),IF(K93="Critical",6,IF(K93="Significant",5,IF(K93="Moderate",3,2))))</f>
        <v>#N/A</v>
      </c>
    </row>
    <row r="94" spans="1:27" ht="76.5" hidden="1" x14ac:dyDescent="0.2">
      <c r="A94" s="178" t="s">
        <v>791</v>
      </c>
      <c r="B94" s="178" t="s">
        <v>792</v>
      </c>
      <c r="C94" s="178" t="s">
        <v>793</v>
      </c>
      <c r="D94" s="178" t="s">
        <v>178</v>
      </c>
      <c r="E94" s="178" t="s">
        <v>794</v>
      </c>
      <c r="F94" s="178" t="s">
        <v>795</v>
      </c>
      <c r="G94" s="178" t="s">
        <v>796</v>
      </c>
      <c r="H94" s="180"/>
      <c r="I94" s="181"/>
      <c r="J94" s="180"/>
      <c r="K94" s="182" t="s">
        <v>155</v>
      </c>
      <c r="L94" s="183" t="s">
        <v>797</v>
      </c>
      <c r="M94" s="184" t="s">
        <v>798</v>
      </c>
      <c r="N94" s="50"/>
      <c r="O94" s="50"/>
      <c r="P94" s="50"/>
      <c r="Q94" s="50"/>
      <c r="R94" s="50"/>
      <c r="S94" s="50"/>
      <c r="T94" s="50"/>
      <c r="U94" s="50"/>
      <c r="V94" s="50"/>
      <c r="W94" s="50"/>
      <c r="X94" s="50"/>
      <c r="Y94" s="50"/>
      <c r="Z94" s="50"/>
      <c r="AA94" s="55" t="e">
        <f>IF(OR(I94="Fail",ISBLANK(I94)),INDEX('Issue Code Table'!C:C,MATCH(L:L,'Issue Code Table'!A:A,0)),IF(K94="Critical",6,IF(K94="Significant",5,IF(K94="Moderate",3,2))))</f>
        <v>#N/A</v>
      </c>
    </row>
    <row r="95" spans="1:27" ht="165.75" hidden="1" x14ac:dyDescent="0.2">
      <c r="A95" s="185" t="s">
        <v>799</v>
      </c>
      <c r="B95" s="185" t="s">
        <v>800</v>
      </c>
      <c r="C95" s="185" t="s">
        <v>801</v>
      </c>
      <c r="D95" s="185" t="s">
        <v>138</v>
      </c>
      <c r="E95" s="185" t="s">
        <v>802</v>
      </c>
      <c r="F95" s="185" t="s">
        <v>803</v>
      </c>
      <c r="G95" s="185" t="s">
        <v>804</v>
      </c>
      <c r="H95" s="187"/>
      <c r="I95" s="188"/>
      <c r="J95" s="187"/>
      <c r="K95" s="189" t="s">
        <v>155</v>
      </c>
      <c r="L95" s="190" t="s">
        <v>805</v>
      </c>
      <c r="M95" s="194" t="s">
        <v>806</v>
      </c>
      <c r="N95" s="50"/>
      <c r="O95" s="50"/>
      <c r="P95" s="50"/>
      <c r="Q95" s="50"/>
      <c r="R95" s="50"/>
      <c r="S95" s="50"/>
      <c r="T95" s="50"/>
      <c r="U95" s="50"/>
      <c r="V95" s="50"/>
      <c r="W95" s="50"/>
      <c r="X95" s="50"/>
      <c r="Y95" s="50"/>
      <c r="Z95" s="50"/>
      <c r="AA95" s="55">
        <f>IF(OR(I95="Fail",ISBLANK(I95)),INDEX('Issue Code Table'!C:C,MATCH(L:L,'Issue Code Table'!A:A,0)),IF(K95="Critical",6,IF(K95="Significant",5,IF(K95="Moderate",3,2))))</f>
        <v>5</v>
      </c>
    </row>
    <row r="96" spans="1:27" ht="102" hidden="1" x14ac:dyDescent="0.2">
      <c r="A96" s="178" t="s">
        <v>807</v>
      </c>
      <c r="B96" s="178" t="s">
        <v>800</v>
      </c>
      <c r="C96" s="178" t="s">
        <v>801</v>
      </c>
      <c r="D96" s="178" t="s">
        <v>178</v>
      </c>
      <c r="E96" s="178" t="s">
        <v>808</v>
      </c>
      <c r="F96" s="178" t="s">
        <v>809</v>
      </c>
      <c r="G96" s="178" t="s">
        <v>810</v>
      </c>
      <c r="H96" s="180"/>
      <c r="I96" s="181"/>
      <c r="J96" s="180" t="s">
        <v>811</v>
      </c>
      <c r="K96" s="182" t="s">
        <v>155</v>
      </c>
      <c r="L96" s="183" t="s">
        <v>812</v>
      </c>
      <c r="M96" s="184" t="s">
        <v>813</v>
      </c>
      <c r="N96" s="50"/>
      <c r="O96" s="50"/>
      <c r="P96" s="50"/>
      <c r="Q96" s="50"/>
      <c r="R96" s="50"/>
      <c r="S96" s="50"/>
      <c r="T96" s="50"/>
      <c r="U96" s="50"/>
      <c r="V96" s="50"/>
      <c r="W96" s="50"/>
      <c r="X96" s="50"/>
      <c r="Y96" s="50"/>
      <c r="Z96" s="50"/>
      <c r="AA96" s="55">
        <f>IF(OR(I96="Fail",ISBLANK(I96)),INDEX('Issue Code Table'!C:C,MATCH(L:L,'Issue Code Table'!A:A,0)),IF(K96="Critical",6,IF(K96="Significant",5,IF(K96="Moderate",3,2))))</f>
        <v>6</v>
      </c>
    </row>
    <row r="97" spans="1:27" ht="165.75" hidden="1" x14ac:dyDescent="0.2">
      <c r="A97" s="185" t="s">
        <v>814</v>
      </c>
      <c r="B97" s="185" t="s">
        <v>815</v>
      </c>
      <c r="C97" s="185" t="s">
        <v>816</v>
      </c>
      <c r="D97" s="185" t="s">
        <v>138</v>
      </c>
      <c r="E97" s="185" t="s">
        <v>817</v>
      </c>
      <c r="F97" s="185" t="s">
        <v>818</v>
      </c>
      <c r="G97" s="185" t="s">
        <v>819</v>
      </c>
      <c r="H97" s="187"/>
      <c r="I97" s="188"/>
      <c r="J97" s="211" t="s">
        <v>820</v>
      </c>
      <c r="K97" s="189" t="s">
        <v>142</v>
      </c>
      <c r="L97" s="190" t="s">
        <v>821</v>
      </c>
      <c r="M97" s="194" t="s">
        <v>822</v>
      </c>
      <c r="N97" s="50"/>
      <c r="O97" s="50"/>
      <c r="P97" s="50"/>
      <c r="Q97" s="50"/>
      <c r="R97" s="50"/>
      <c r="S97" s="50"/>
      <c r="T97" s="50"/>
      <c r="U97" s="50"/>
      <c r="V97" s="50"/>
      <c r="W97" s="50"/>
      <c r="X97" s="50"/>
      <c r="Y97" s="50"/>
      <c r="Z97" s="50"/>
      <c r="AA97" s="55">
        <f>IF(OR(I97="Fail",ISBLANK(I97)),INDEX('Issue Code Table'!C:C,MATCH(L:L,'Issue Code Table'!A:A,0)),IF(K97="Critical",6,IF(K97="Significant",5,IF(K97="Moderate",3,2))))</f>
        <v>2</v>
      </c>
    </row>
    <row r="98" spans="1:27" ht="229.5" hidden="1" x14ac:dyDescent="0.2">
      <c r="A98" s="178" t="s">
        <v>823</v>
      </c>
      <c r="B98" s="178" t="s">
        <v>824</v>
      </c>
      <c r="C98" s="178" t="s">
        <v>825</v>
      </c>
      <c r="D98" s="178" t="s">
        <v>138</v>
      </c>
      <c r="E98" s="178" t="s">
        <v>826</v>
      </c>
      <c r="F98" s="178" t="s">
        <v>827</v>
      </c>
      <c r="G98" s="178" t="s">
        <v>828</v>
      </c>
      <c r="H98" s="180"/>
      <c r="I98" s="181"/>
      <c r="J98" s="180" t="s">
        <v>829</v>
      </c>
      <c r="K98" s="182" t="s">
        <v>142</v>
      </c>
      <c r="L98" s="183" t="s">
        <v>830</v>
      </c>
      <c r="M98" s="197" t="s">
        <v>831</v>
      </c>
      <c r="N98" s="50"/>
      <c r="O98" s="50"/>
      <c r="P98" s="50"/>
      <c r="Q98" s="50"/>
      <c r="R98" s="50"/>
      <c r="S98" s="50"/>
      <c r="T98" s="50"/>
      <c r="U98" s="50"/>
      <c r="V98" s="50"/>
      <c r="W98" s="50"/>
      <c r="X98" s="50"/>
      <c r="Y98" s="50"/>
      <c r="Z98" s="50"/>
      <c r="AA98" s="55">
        <f>IF(OR(I98="Fail",ISBLANK(I98)),INDEX('Issue Code Table'!C:C,MATCH(L:L,'Issue Code Table'!A:A,0)),IF(K98="Critical",6,IF(K98="Significant",5,IF(K98="Moderate",3,2))))</f>
        <v>2</v>
      </c>
    </row>
    <row r="99" spans="1:27" ht="140.25" hidden="1" x14ac:dyDescent="0.2">
      <c r="A99" s="185" t="s">
        <v>832</v>
      </c>
      <c r="B99" s="185" t="s">
        <v>833</v>
      </c>
      <c r="C99" s="185" t="s">
        <v>834</v>
      </c>
      <c r="D99" s="185" t="s">
        <v>138</v>
      </c>
      <c r="E99" s="185" t="s">
        <v>835</v>
      </c>
      <c r="F99" s="185" t="s">
        <v>836</v>
      </c>
      <c r="G99" s="185" t="s">
        <v>837</v>
      </c>
      <c r="H99" s="187"/>
      <c r="I99" s="188"/>
      <c r="J99" s="187"/>
      <c r="K99" s="189" t="s">
        <v>155</v>
      </c>
      <c r="L99" s="190" t="s">
        <v>812</v>
      </c>
      <c r="M99" s="194" t="s">
        <v>838</v>
      </c>
      <c r="N99" s="50"/>
      <c r="O99" s="50"/>
      <c r="P99" s="50"/>
      <c r="Q99" s="50"/>
      <c r="R99" s="50"/>
      <c r="S99" s="50"/>
      <c r="T99" s="50"/>
      <c r="U99" s="50"/>
      <c r="V99" s="50"/>
      <c r="W99" s="50"/>
      <c r="X99" s="50"/>
      <c r="Y99" s="50"/>
      <c r="Z99" s="50"/>
      <c r="AA99" s="55">
        <f>IF(OR(I99="Fail",ISBLANK(I99)),INDEX('Issue Code Table'!C:C,MATCH(L:L,'Issue Code Table'!A:A,0)),IF(K99="Critical",6,IF(K99="Significant",5,IF(K99="Moderate",3,2))))</f>
        <v>6</v>
      </c>
    </row>
    <row r="100" spans="1:27" ht="140.25" hidden="1" x14ac:dyDescent="0.2">
      <c r="A100" s="178" t="s">
        <v>839</v>
      </c>
      <c r="B100" s="178" t="s">
        <v>840</v>
      </c>
      <c r="C100" s="178" t="s">
        <v>841</v>
      </c>
      <c r="D100" s="178" t="s">
        <v>138</v>
      </c>
      <c r="E100" s="178" t="s">
        <v>842</v>
      </c>
      <c r="F100" s="178" t="s">
        <v>836</v>
      </c>
      <c r="G100" s="178" t="s">
        <v>843</v>
      </c>
      <c r="H100" s="180"/>
      <c r="I100" s="181"/>
      <c r="J100" s="180" t="s">
        <v>844</v>
      </c>
      <c r="K100" s="182" t="s">
        <v>142</v>
      </c>
      <c r="L100" s="183" t="s">
        <v>143</v>
      </c>
      <c r="M100" s="184" t="s">
        <v>845</v>
      </c>
      <c r="N100" s="50"/>
      <c r="O100" s="50"/>
      <c r="P100" s="50"/>
      <c r="Q100" s="50"/>
      <c r="R100" s="50"/>
      <c r="S100" s="50"/>
      <c r="T100" s="50"/>
      <c r="U100" s="50"/>
      <c r="V100" s="50"/>
      <c r="W100" s="50"/>
      <c r="X100" s="50"/>
      <c r="Y100" s="50"/>
      <c r="Z100" s="50"/>
      <c r="AA100" s="55" t="e">
        <f>IF(OR(I100="Fail",ISBLANK(I100)),INDEX('Issue Code Table'!C:C,MATCH(L:L,'Issue Code Table'!A:A,0)),IF(K100="Critical",6,IF(K100="Significant",5,IF(K100="Moderate",3,2))))</f>
        <v>#N/A</v>
      </c>
    </row>
    <row r="101" spans="1:27" ht="102" x14ac:dyDescent="0.2">
      <c r="A101" s="185" t="s">
        <v>846</v>
      </c>
      <c r="B101" s="185" t="s">
        <v>847</v>
      </c>
      <c r="C101" s="185" t="s">
        <v>848</v>
      </c>
      <c r="D101" s="185" t="s">
        <v>138</v>
      </c>
      <c r="E101" s="185" t="s">
        <v>849</v>
      </c>
      <c r="F101" s="185" t="s">
        <v>850</v>
      </c>
      <c r="G101" s="185" t="s">
        <v>851</v>
      </c>
      <c r="H101" s="187"/>
      <c r="I101" s="188"/>
      <c r="J101" s="187"/>
      <c r="K101" s="189" t="s">
        <v>142</v>
      </c>
      <c r="L101" s="190" t="s">
        <v>143</v>
      </c>
      <c r="M101" s="191" t="s">
        <v>144</v>
      </c>
      <c r="N101" s="50"/>
      <c r="O101" s="50"/>
      <c r="P101" s="50"/>
      <c r="Q101" s="50"/>
      <c r="R101" s="50"/>
      <c r="S101" s="50"/>
      <c r="T101" s="50"/>
      <c r="U101" s="50"/>
      <c r="V101" s="50"/>
      <c r="W101" s="50"/>
      <c r="X101" s="50"/>
      <c r="Y101" s="50"/>
      <c r="Z101" s="50"/>
      <c r="AA101" s="55" t="e">
        <f>IF(OR(I101="Fail",ISBLANK(I101)),INDEX('Issue Code Table'!C:C,MATCH(L:L,'Issue Code Table'!A:A,0)),IF(K101="Critical",6,IF(K101="Significant",5,IF(K101="Moderate",3,2))))</f>
        <v>#N/A</v>
      </c>
    </row>
    <row r="102" spans="1:27" ht="102" x14ac:dyDescent="0.2">
      <c r="A102" s="178" t="s">
        <v>852</v>
      </c>
      <c r="B102" s="178" t="s">
        <v>847</v>
      </c>
      <c r="C102" s="178" t="s">
        <v>848</v>
      </c>
      <c r="D102" s="178" t="s">
        <v>138</v>
      </c>
      <c r="E102" s="178" t="s">
        <v>853</v>
      </c>
      <c r="F102" s="178" t="s">
        <v>854</v>
      </c>
      <c r="G102" s="178" t="s">
        <v>855</v>
      </c>
      <c r="H102" s="180"/>
      <c r="I102" s="181"/>
      <c r="J102" s="180"/>
      <c r="K102" s="182" t="s">
        <v>142</v>
      </c>
      <c r="L102" s="183" t="s">
        <v>143</v>
      </c>
      <c r="M102" s="184" t="s">
        <v>144</v>
      </c>
      <c r="N102" s="50"/>
      <c r="O102" s="50"/>
      <c r="P102" s="50"/>
      <c r="Q102" s="50"/>
      <c r="R102" s="50"/>
      <c r="S102" s="50"/>
      <c r="T102" s="50"/>
      <c r="U102" s="50"/>
      <c r="V102" s="50"/>
      <c r="W102" s="50"/>
      <c r="X102" s="50"/>
      <c r="Y102" s="50"/>
      <c r="Z102" s="50"/>
      <c r="AA102" s="55" t="e">
        <f>IF(OR(I102="Fail",ISBLANK(I102)),INDEX('Issue Code Table'!C:C,MATCH(L:L,'Issue Code Table'!A:A,0)),IF(K102="Critical",6,IF(K102="Significant",5,IF(K102="Moderate",3,2))))</f>
        <v>#N/A</v>
      </c>
    </row>
    <row r="103" spans="1:27" ht="127.5" hidden="1" x14ac:dyDescent="0.2">
      <c r="A103" s="185" t="s">
        <v>856</v>
      </c>
      <c r="B103" s="185" t="s">
        <v>857</v>
      </c>
      <c r="C103" s="185" t="s">
        <v>858</v>
      </c>
      <c r="D103" s="185" t="s">
        <v>138</v>
      </c>
      <c r="E103" s="185" t="s">
        <v>859</v>
      </c>
      <c r="F103" s="185" t="s">
        <v>860</v>
      </c>
      <c r="G103" s="185" t="s">
        <v>861</v>
      </c>
      <c r="H103" s="187"/>
      <c r="I103" s="188"/>
      <c r="J103" s="187"/>
      <c r="K103" s="189" t="s">
        <v>142</v>
      </c>
      <c r="L103" s="190" t="s">
        <v>143</v>
      </c>
      <c r="M103" s="191" t="s">
        <v>144</v>
      </c>
      <c r="N103" s="50"/>
      <c r="O103" s="50"/>
      <c r="P103" s="50"/>
      <c r="Q103" s="50"/>
      <c r="R103" s="50"/>
      <c r="S103" s="50"/>
      <c r="T103" s="50"/>
      <c r="U103" s="50"/>
      <c r="V103" s="50"/>
      <c r="W103" s="50"/>
      <c r="X103" s="50"/>
      <c r="Y103" s="50"/>
      <c r="Z103" s="50"/>
      <c r="AA103" s="55" t="e">
        <f>IF(OR(I103="Fail",ISBLANK(I103)),INDEX('Issue Code Table'!C:C,MATCH(L:L,'Issue Code Table'!A:A,0)),IF(K103="Critical",6,IF(K103="Significant",5,IF(K103="Moderate",3,2))))</f>
        <v>#N/A</v>
      </c>
    </row>
    <row r="104" spans="1:27" ht="63.75" hidden="1" x14ac:dyDescent="0.2">
      <c r="A104" s="178" t="s">
        <v>862</v>
      </c>
      <c r="B104" s="178" t="s">
        <v>863</v>
      </c>
      <c r="C104" s="178" t="s">
        <v>864</v>
      </c>
      <c r="D104" s="178" t="s">
        <v>138</v>
      </c>
      <c r="E104" s="178" t="s">
        <v>865</v>
      </c>
      <c r="F104" s="178" t="s">
        <v>860</v>
      </c>
      <c r="G104" s="178" t="s">
        <v>866</v>
      </c>
      <c r="H104" s="180"/>
      <c r="I104" s="181"/>
      <c r="J104" s="180" t="s">
        <v>867</v>
      </c>
      <c r="K104" s="182" t="s">
        <v>142</v>
      </c>
      <c r="L104" s="183" t="s">
        <v>143</v>
      </c>
      <c r="M104" s="184" t="s">
        <v>144</v>
      </c>
      <c r="N104" s="50"/>
      <c r="O104" s="50"/>
      <c r="P104" s="50"/>
      <c r="Q104" s="50"/>
      <c r="R104" s="50"/>
      <c r="S104" s="50"/>
      <c r="T104" s="50"/>
      <c r="U104" s="50"/>
      <c r="V104" s="50"/>
      <c r="W104" s="50"/>
      <c r="X104" s="50"/>
      <c r="Y104" s="50"/>
      <c r="Z104" s="50"/>
      <c r="AA104" s="55" t="e">
        <f>IF(OR(I104="Fail",ISBLANK(I104)),INDEX('Issue Code Table'!C:C,MATCH(L:L,'Issue Code Table'!A:A,0)),IF(K104="Critical",6,IF(K104="Significant",5,IF(K104="Moderate",3,2))))</f>
        <v>#N/A</v>
      </c>
    </row>
    <row r="105" spans="1:27" ht="102" hidden="1" x14ac:dyDescent="0.2">
      <c r="A105" s="185" t="s">
        <v>868</v>
      </c>
      <c r="B105" s="185" t="s">
        <v>869</v>
      </c>
      <c r="C105" s="185" t="s">
        <v>870</v>
      </c>
      <c r="D105" s="185" t="s">
        <v>138</v>
      </c>
      <c r="E105" s="185" t="s">
        <v>871</v>
      </c>
      <c r="F105" s="185" t="s">
        <v>860</v>
      </c>
      <c r="G105" s="185" t="s">
        <v>872</v>
      </c>
      <c r="H105" s="187"/>
      <c r="I105" s="188"/>
      <c r="J105" s="187"/>
      <c r="K105" s="189" t="s">
        <v>155</v>
      </c>
      <c r="L105" s="190" t="s">
        <v>873</v>
      </c>
      <c r="M105" s="191" t="s">
        <v>874</v>
      </c>
      <c r="N105" s="50"/>
      <c r="O105" s="50"/>
      <c r="P105" s="50"/>
      <c r="Q105" s="50"/>
      <c r="R105" s="50"/>
      <c r="S105" s="50"/>
      <c r="T105" s="50"/>
      <c r="U105" s="50"/>
      <c r="V105" s="50"/>
      <c r="W105" s="50"/>
      <c r="X105" s="50"/>
      <c r="Y105" s="50"/>
      <c r="Z105" s="50"/>
      <c r="AA105" s="55">
        <f>IF(OR(I105="Fail",ISBLANK(I105)),INDEX('Issue Code Table'!C:C,MATCH(L:L,'Issue Code Table'!A:A,0)),IF(K105="Critical",6,IF(K105="Significant",5,IF(K105="Moderate",3,2))))</f>
        <v>5</v>
      </c>
    </row>
    <row r="106" spans="1:27" ht="102" x14ac:dyDescent="0.2">
      <c r="A106" s="178" t="s">
        <v>875</v>
      </c>
      <c r="B106" s="178" t="s">
        <v>876</v>
      </c>
      <c r="C106" s="178" t="s">
        <v>877</v>
      </c>
      <c r="D106" s="178" t="s">
        <v>138</v>
      </c>
      <c r="E106" s="178" t="s">
        <v>878</v>
      </c>
      <c r="F106" s="178" t="s">
        <v>879</v>
      </c>
      <c r="G106" s="178" t="s">
        <v>880</v>
      </c>
      <c r="H106" s="180"/>
      <c r="I106" s="181"/>
      <c r="J106" s="180"/>
      <c r="K106" s="182" t="s">
        <v>142</v>
      </c>
      <c r="L106" s="183" t="s">
        <v>143</v>
      </c>
      <c r="M106" s="184" t="s">
        <v>144</v>
      </c>
      <c r="N106" s="50"/>
      <c r="O106" s="50"/>
      <c r="P106" s="50"/>
      <c r="Q106" s="50"/>
      <c r="R106" s="50"/>
      <c r="S106" s="50"/>
      <c r="T106" s="50"/>
      <c r="U106" s="50"/>
      <c r="V106" s="50"/>
      <c r="W106" s="50"/>
      <c r="X106" s="50"/>
      <c r="Y106" s="50"/>
      <c r="Z106" s="50"/>
      <c r="AA106" s="55" t="e">
        <f>IF(OR(I106="Fail",ISBLANK(I106)),INDEX('Issue Code Table'!C:C,MATCH(L:L,'Issue Code Table'!A:A,0)),IF(K106="Critical",6,IF(K106="Significant",5,IF(K106="Moderate",3,2))))</f>
        <v>#N/A</v>
      </c>
    </row>
    <row r="107" spans="1:27" ht="102" x14ac:dyDescent="0.2">
      <c r="A107" s="185" t="s">
        <v>881</v>
      </c>
      <c r="B107" s="185" t="s">
        <v>876</v>
      </c>
      <c r="C107" s="185" t="s">
        <v>877</v>
      </c>
      <c r="D107" s="185" t="s">
        <v>138</v>
      </c>
      <c r="E107" s="185" t="s">
        <v>882</v>
      </c>
      <c r="F107" s="185" t="s">
        <v>883</v>
      </c>
      <c r="G107" s="185" t="s">
        <v>884</v>
      </c>
      <c r="H107" s="187"/>
      <c r="I107" s="188"/>
      <c r="J107" s="187"/>
      <c r="K107" s="189" t="s">
        <v>142</v>
      </c>
      <c r="L107" s="190" t="s">
        <v>143</v>
      </c>
      <c r="M107" s="191" t="s">
        <v>144</v>
      </c>
      <c r="N107" s="50"/>
      <c r="O107" s="50"/>
      <c r="P107" s="50"/>
      <c r="Q107" s="50"/>
      <c r="R107" s="50"/>
      <c r="S107" s="50"/>
      <c r="T107" s="50"/>
      <c r="U107" s="50"/>
      <c r="V107" s="50"/>
      <c r="W107" s="50"/>
      <c r="X107" s="50"/>
      <c r="Y107" s="50"/>
      <c r="Z107" s="50"/>
      <c r="AA107" s="55" t="e">
        <f>IF(OR(I107="Fail",ISBLANK(I107)),INDEX('Issue Code Table'!C:C,MATCH(L:L,'Issue Code Table'!A:A,0)),IF(K107="Critical",6,IF(K107="Significant",5,IF(K107="Moderate",3,2))))</f>
        <v>#N/A</v>
      </c>
    </row>
    <row r="108" spans="1:27" ht="178.5" hidden="1" x14ac:dyDescent="0.2">
      <c r="A108" s="178" t="s">
        <v>885</v>
      </c>
      <c r="B108" s="178" t="s">
        <v>886</v>
      </c>
      <c r="C108" s="178" t="s">
        <v>887</v>
      </c>
      <c r="D108" s="178" t="s">
        <v>138</v>
      </c>
      <c r="E108" s="178" t="s">
        <v>888</v>
      </c>
      <c r="F108" s="178" t="s">
        <v>889</v>
      </c>
      <c r="G108" s="178" t="s">
        <v>890</v>
      </c>
      <c r="H108" s="180"/>
      <c r="I108" s="181"/>
      <c r="J108" s="180" t="s">
        <v>891</v>
      </c>
      <c r="K108" s="182" t="s">
        <v>165</v>
      </c>
      <c r="L108" s="183" t="s">
        <v>892</v>
      </c>
      <c r="M108" s="184" t="s">
        <v>893</v>
      </c>
      <c r="N108" s="50"/>
      <c r="O108" s="50"/>
      <c r="P108" s="50"/>
      <c r="Q108" s="50"/>
      <c r="R108" s="50"/>
      <c r="S108" s="50"/>
      <c r="T108" s="50"/>
      <c r="U108" s="50"/>
      <c r="V108" s="50"/>
      <c r="W108" s="50"/>
      <c r="X108" s="50"/>
      <c r="Y108" s="50"/>
      <c r="Z108" s="50"/>
      <c r="AA108" s="55" t="e">
        <f>IF(OR(I108="Fail",ISBLANK(I108)),INDEX('Issue Code Table'!C:C,MATCH(L:L,'Issue Code Table'!A:A,0)),IF(K108="Critical",6,IF(K108="Significant",5,IF(K108="Moderate",3,2))))</f>
        <v>#N/A</v>
      </c>
    </row>
    <row r="109" spans="1:27" ht="204" hidden="1" x14ac:dyDescent="0.2">
      <c r="A109" s="185" t="s">
        <v>894</v>
      </c>
      <c r="B109" s="185" t="s">
        <v>895</v>
      </c>
      <c r="C109" s="185" t="s">
        <v>896</v>
      </c>
      <c r="D109" s="185" t="s">
        <v>138</v>
      </c>
      <c r="E109" s="212" t="s">
        <v>897</v>
      </c>
      <c r="F109" s="213" t="s">
        <v>898</v>
      </c>
      <c r="G109" s="212" t="s">
        <v>899</v>
      </c>
      <c r="H109" s="214"/>
      <c r="I109" s="188"/>
      <c r="J109" s="187" t="s">
        <v>900</v>
      </c>
      <c r="K109" s="189" t="s">
        <v>142</v>
      </c>
      <c r="L109" s="190" t="s">
        <v>143</v>
      </c>
      <c r="M109" s="191" t="s">
        <v>144</v>
      </c>
      <c r="N109" s="50"/>
      <c r="O109" s="50"/>
      <c r="P109" s="50"/>
      <c r="Q109" s="50"/>
      <c r="R109" s="50"/>
      <c r="S109" s="50"/>
      <c r="T109" s="50"/>
      <c r="U109" s="50"/>
      <c r="V109" s="50"/>
      <c r="W109" s="50"/>
      <c r="X109" s="50"/>
      <c r="Y109" s="50"/>
      <c r="Z109" s="50"/>
      <c r="AA109" s="55" t="e">
        <f>IF(OR(I109="Fail",ISBLANK(I109)),INDEX('Issue Code Table'!C:C,MATCH(L:L,'Issue Code Table'!A:A,0)),IF(K109="Critical",6,IF(K109="Significant",5,IF(K109="Moderate",3,2))))</f>
        <v>#N/A</v>
      </c>
    </row>
    <row r="110" spans="1:27" ht="89.25" hidden="1" x14ac:dyDescent="0.2">
      <c r="A110" s="178" t="s">
        <v>901</v>
      </c>
      <c r="B110" s="178" t="s">
        <v>902</v>
      </c>
      <c r="C110" s="178" t="s">
        <v>903</v>
      </c>
      <c r="D110" s="178" t="s">
        <v>138</v>
      </c>
      <c r="E110" s="215" t="s">
        <v>904</v>
      </c>
      <c r="F110" s="178" t="s">
        <v>905</v>
      </c>
      <c r="G110" s="215" t="s">
        <v>906</v>
      </c>
      <c r="H110" s="180"/>
      <c r="I110" s="181"/>
      <c r="J110" s="180" t="s">
        <v>907</v>
      </c>
      <c r="K110" s="182" t="s">
        <v>165</v>
      </c>
      <c r="L110" s="183" t="s">
        <v>908</v>
      </c>
      <c r="M110" s="184" t="s">
        <v>909</v>
      </c>
      <c r="N110" s="50"/>
      <c r="O110" s="50"/>
      <c r="P110" s="50"/>
      <c r="Q110" s="50"/>
      <c r="R110" s="50"/>
      <c r="S110" s="50"/>
      <c r="T110" s="50"/>
      <c r="U110" s="50"/>
      <c r="V110" s="50"/>
      <c r="W110" s="50"/>
      <c r="X110" s="50"/>
      <c r="Y110" s="50"/>
      <c r="Z110" s="50"/>
      <c r="AA110" s="55" t="e">
        <f>IF(OR(I110="Fail",ISBLANK(I110)),INDEX('Issue Code Table'!C:C,MATCH(L:L,'Issue Code Table'!A:A,0)),IF(K110="Critical",6,IF(K110="Significant",5,IF(K110="Moderate",3,2))))</f>
        <v>#N/A</v>
      </c>
    </row>
    <row r="111" spans="1:27" ht="140.25" hidden="1" x14ac:dyDescent="0.2">
      <c r="A111" s="185" t="s">
        <v>910</v>
      </c>
      <c r="B111" s="185" t="s">
        <v>911</v>
      </c>
      <c r="C111" s="185" t="s">
        <v>912</v>
      </c>
      <c r="D111" s="185" t="s">
        <v>138</v>
      </c>
      <c r="E111" s="185" t="s">
        <v>913</v>
      </c>
      <c r="F111" s="185" t="s">
        <v>914</v>
      </c>
      <c r="G111" s="185" t="s">
        <v>915</v>
      </c>
      <c r="H111" s="187"/>
      <c r="I111" s="188"/>
      <c r="J111" s="187" t="s">
        <v>916</v>
      </c>
      <c r="K111" s="189" t="s">
        <v>142</v>
      </c>
      <c r="L111" s="190" t="s">
        <v>143</v>
      </c>
      <c r="M111" s="191" t="s">
        <v>144</v>
      </c>
      <c r="N111" s="50"/>
      <c r="O111" s="50"/>
      <c r="P111" s="50"/>
      <c r="Q111" s="50"/>
      <c r="R111" s="50"/>
      <c r="S111" s="50"/>
      <c r="T111" s="50"/>
      <c r="U111" s="50"/>
      <c r="V111" s="50"/>
      <c r="W111" s="50"/>
      <c r="X111" s="50"/>
      <c r="Y111" s="50"/>
      <c r="Z111" s="50"/>
      <c r="AA111" s="55" t="e">
        <f>IF(OR(I111="Fail",ISBLANK(I111)),INDEX('Issue Code Table'!C:C,MATCH(L:L,'Issue Code Table'!A:A,0)),IF(K111="Critical",6,IF(K111="Significant",5,IF(K111="Moderate",3,2))))</f>
        <v>#N/A</v>
      </c>
    </row>
    <row r="112" spans="1:27" ht="165.75" x14ac:dyDescent="0.2">
      <c r="A112" s="178" t="s">
        <v>917</v>
      </c>
      <c r="B112" s="178" t="s">
        <v>876</v>
      </c>
      <c r="C112" s="178" t="s">
        <v>877</v>
      </c>
      <c r="D112" s="178" t="s">
        <v>138</v>
      </c>
      <c r="E112" s="178" t="s">
        <v>918</v>
      </c>
      <c r="F112" s="178" t="s">
        <v>919</v>
      </c>
      <c r="G112" s="178" t="s">
        <v>920</v>
      </c>
      <c r="H112" s="180"/>
      <c r="I112" s="181"/>
      <c r="J112" s="180" t="s">
        <v>921</v>
      </c>
      <c r="K112" s="182" t="s">
        <v>142</v>
      </c>
      <c r="L112" s="183" t="s">
        <v>143</v>
      </c>
      <c r="M112" s="184" t="s">
        <v>144</v>
      </c>
      <c r="N112" s="50"/>
      <c r="O112" s="50"/>
      <c r="P112" s="50"/>
      <c r="Q112" s="50"/>
      <c r="R112" s="50"/>
      <c r="S112" s="50"/>
      <c r="T112" s="50"/>
      <c r="U112" s="50"/>
      <c r="V112" s="50"/>
      <c r="W112" s="50"/>
      <c r="X112" s="50"/>
      <c r="Y112" s="50"/>
      <c r="Z112" s="50"/>
      <c r="AA112" s="55" t="e">
        <f>IF(OR(I112="Fail",ISBLANK(I112)),INDEX('Issue Code Table'!C:C,MATCH(L:L,'Issue Code Table'!A:A,0)),IF(K112="Critical",6,IF(K112="Significant",5,IF(K112="Moderate",3,2))))</f>
        <v>#N/A</v>
      </c>
    </row>
    <row r="113" spans="1:27" ht="140.25" hidden="1" x14ac:dyDescent="0.2">
      <c r="A113" s="185" t="s">
        <v>922</v>
      </c>
      <c r="B113" s="185" t="s">
        <v>923</v>
      </c>
      <c r="C113" s="185" t="s">
        <v>924</v>
      </c>
      <c r="D113" s="185" t="s">
        <v>138</v>
      </c>
      <c r="E113" s="185" t="s">
        <v>925</v>
      </c>
      <c r="F113" s="185" t="s">
        <v>926</v>
      </c>
      <c r="G113" s="185" t="s">
        <v>927</v>
      </c>
      <c r="H113" s="187"/>
      <c r="I113" s="188"/>
      <c r="J113" s="187" t="s">
        <v>928</v>
      </c>
      <c r="K113" s="189" t="s">
        <v>155</v>
      </c>
      <c r="L113" s="190" t="s">
        <v>929</v>
      </c>
      <c r="M113" s="194" t="s">
        <v>930</v>
      </c>
      <c r="N113" s="50"/>
      <c r="O113" s="50"/>
      <c r="P113" s="50"/>
      <c r="Q113" s="50"/>
      <c r="R113" s="50"/>
      <c r="S113" s="50"/>
      <c r="T113" s="50"/>
      <c r="U113" s="50"/>
      <c r="V113" s="50"/>
      <c r="W113" s="50"/>
      <c r="X113" s="50"/>
      <c r="Y113" s="50"/>
      <c r="Z113" s="50"/>
      <c r="AA113" s="55">
        <f>IF(OR(I113="Fail",ISBLANK(I113)),INDEX('Issue Code Table'!C:C,MATCH(L:L,'Issue Code Table'!A:A,0)),IF(K113="Critical",6,IF(K113="Significant",5,IF(K113="Moderate",3,2))))</f>
        <v>6</v>
      </c>
    </row>
    <row r="114" spans="1:27" ht="102" x14ac:dyDescent="0.2">
      <c r="A114" s="178" t="s">
        <v>931</v>
      </c>
      <c r="B114" s="178" t="s">
        <v>932</v>
      </c>
      <c r="C114" s="178" t="s">
        <v>933</v>
      </c>
      <c r="D114" s="178" t="s">
        <v>138</v>
      </c>
      <c r="E114" s="178" t="s">
        <v>934</v>
      </c>
      <c r="F114" s="178" t="s">
        <v>935</v>
      </c>
      <c r="G114" s="178" t="s">
        <v>936</v>
      </c>
      <c r="H114" s="180"/>
      <c r="I114" s="181"/>
      <c r="J114" s="180"/>
      <c r="K114" s="182" t="s">
        <v>142</v>
      </c>
      <c r="L114" s="183" t="s">
        <v>143</v>
      </c>
      <c r="M114" s="184" t="s">
        <v>144</v>
      </c>
      <c r="N114" s="50"/>
      <c r="O114" s="50"/>
      <c r="P114" s="50"/>
      <c r="Q114" s="50"/>
      <c r="R114" s="50"/>
      <c r="S114" s="50"/>
      <c r="T114" s="50"/>
      <c r="U114" s="50"/>
      <c r="V114" s="50"/>
      <c r="W114" s="50"/>
      <c r="X114" s="50"/>
      <c r="Y114" s="50"/>
      <c r="Z114" s="50"/>
      <c r="AA114" s="55" t="e">
        <f>IF(OR(I114="Fail",ISBLANK(I114)),INDEX('Issue Code Table'!C:C,MATCH(L:L,'Issue Code Table'!A:A,0)),IF(K114="Critical",6,IF(K114="Significant",5,IF(K114="Moderate",3,2))))</f>
        <v>#N/A</v>
      </c>
    </row>
    <row r="115" spans="1:27" ht="102" hidden="1" x14ac:dyDescent="0.2">
      <c r="A115" s="185" t="s">
        <v>937</v>
      </c>
      <c r="B115" s="185" t="s">
        <v>938</v>
      </c>
      <c r="C115" s="185" t="s">
        <v>939</v>
      </c>
      <c r="D115" s="185" t="s">
        <v>138</v>
      </c>
      <c r="E115" s="185" t="s">
        <v>940</v>
      </c>
      <c r="F115" s="185" t="s">
        <v>941</v>
      </c>
      <c r="G115" s="185" t="s">
        <v>942</v>
      </c>
      <c r="H115" s="187"/>
      <c r="I115" s="188"/>
      <c r="J115" s="187"/>
      <c r="K115" s="189" t="s">
        <v>142</v>
      </c>
      <c r="L115" s="190" t="s">
        <v>143</v>
      </c>
      <c r="M115" s="191" t="s">
        <v>144</v>
      </c>
      <c r="N115" s="50"/>
      <c r="O115" s="50"/>
      <c r="P115" s="50"/>
      <c r="Q115" s="50"/>
      <c r="R115" s="50"/>
      <c r="S115" s="50"/>
      <c r="T115" s="50"/>
      <c r="U115" s="50"/>
      <c r="V115" s="50"/>
      <c r="W115" s="50"/>
      <c r="X115" s="50"/>
      <c r="Y115" s="50"/>
      <c r="Z115" s="50"/>
      <c r="AA115" s="55" t="e">
        <f>IF(OR(I115="Fail",ISBLANK(I115)),INDEX('Issue Code Table'!C:C,MATCH(L:L,'Issue Code Table'!A:A,0)),IF(K115="Critical",6,IF(K115="Significant",5,IF(K115="Moderate",3,2))))</f>
        <v>#N/A</v>
      </c>
    </row>
    <row r="116" spans="1:27" ht="102" hidden="1" x14ac:dyDescent="0.2">
      <c r="A116" s="216" t="s">
        <v>943</v>
      </c>
      <c r="B116" s="216" t="s">
        <v>944</v>
      </c>
      <c r="C116" s="216" t="s">
        <v>945</v>
      </c>
      <c r="D116" s="216" t="s">
        <v>138</v>
      </c>
      <c r="E116" s="216" t="s">
        <v>946</v>
      </c>
      <c r="F116" s="216" t="s">
        <v>947</v>
      </c>
      <c r="G116" s="216" t="s">
        <v>948</v>
      </c>
      <c r="H116" s="217"/>
      <c r="I116" s="218"/>
      <c r="J116" s="217"/>
      <c r="K116" s="219" t="s">
        <v>142</v>
      </c>
      <c r="L116" s="220" t="s">
        <v>949</v>
      </c>
      <c r="M116" s="221" t="s">
        <v>950</v>
      </c>
      <c r="N116" s="50"/>
      <c r="O116" s="50"/>
      <c r="P116" s="50"/>
      <c r="Q116" s="50"/>
      <c r="R116" s="50"/>
      <c r="S116" s="50"/>
      <c r="T116" s="50"/>
      <c r="U116" s="50"/>
      <c r="V116" s="50"/>
      <c r="W116" s="50"/>
      <c r="X116" s="50"/>
      <c r="Y116" s="50"/>
      <c r="Z116" s="50"/>
      <c r="AA116" s="55" t="e">
        <f>IF(OR(I116="Fail",ISBLANK(I116)),INDEX('Issue Code Table'!C:C,MATCH(L:L,'Issue Code Table'!A:A,0)),IF(K116="Critical",6,IF(K116="Significant",5,IF(K116="Moderate",3,2))))</f>
        <v>#N/A</v>
      </c>
    </row>
    <row r="117" spans="1:27" x14ac:dyDescent="0.2">
      <c r="A117" s="20"/>
      <c r="B117" s="162"/>
      <c r="C117" s="20"/>
      <c r="D117" s="20"/>
      <c r="E117" s="20"/>
      <c r="F117" s="20"/>
      <c r="G117" s="20"/>
      <c r="H117" s="20"/>
      <c r="I117" s="20"/>
      <c r="J117" s="20"/>
      <c r="K117" s="20"/>
      <c r="L117" s="20"/>
      <c r="M117" s="20"/>
      <c r="AA117" s="20"/>
    </row>
    <row r="118" spans="1:27" hidden="1" x14ac:dyDescent="0.2"/>
    <row r="119" spans="1:27" hidden="1" x14ac:dyDescent="0.2"/>
    <row r="120" spans="1:27" hidden="1" x14ac:dyDescent="0.2">
      <c r="H120" t="s">
        <v>951</v>
      </c>
    </row>
    <row r="121" spans="1:27" hidden="1" x14ac:dyDescent="0.2">
      <c r="H121" t="s">
        <v>52</v>
      </c>
    </row>
    <row r="122" spans="1:27" hidden="1" x14ac:dyDescent="0.2">
      <c r="H122" t="s">
        <v>53</v>
      </c>
    </row>
    <row r="123" spans="1:27" hidden="1" x14ac:dyDescent="0.2">
      <c r="H123" t="s">
        <v>41</v>
      </c>
    </row>
    <row r="124" spans="1:27" hidden="1" x14ac:dyDescent="0.2">
      <c r="H124" t="s">
        <v>952</v>
      </c>
    </row>
    <row r="125" spans="1:27" hidden="1" x14ac:dyDescent="0.2">
      <c r="H125" t="s">
        <v>953</v>
      </c>
    </row>
    <row r="126" spans="1:27" hidden="1" x14ac:dyDescent="0.2">
      <c r="H126" t="s">
        <v>954</v>
      </c>
    </row>
    <row r="127" spans="1:27" hidden="1" x14ac:dyDescent="0.2"/>
    <row r="128" spans="1:27" hidden="1" x14ac:dyDescent="0.2">
      <c r="H128" s="46" t="s">
        <v>955</v>
      </c>
    </row>
    <row r="129" spans="8:8" hidden="1" x14ac:dyDescent="0.2">
      <c r="H129" s="47" t="s">
        <v>956</v>
      </c>
    </row>
    <row r="130" spans="8:8" hidden="1" x14ac:dyDescent="0.2">
      <c r="H130" s="46" t="s">
        <v>155</v>
      </c>
    </row>
    <row r="131" spans="8:8" hidden="1" x14ac:dyDescent="0.2">
      <c r="H131" s="46" t="s">
        <v>165</v>
      </c>
    </row>
    <row r="132" spans="8:8" hidden="1" x14ac:dyDescent="0.2">
      <c r="H132" s="46" t="s">
        <v>142</v>
      </c>
    </row>
    <row r="133" spans="8:8" hidden="1" x14ac:dyDescent="0.2"/>
  </sheetData>
  <sheetProtection sort="0" autoFilter="0"/>
  <protectedRanges>
    <protectedRange password="E1A2" sqref="AA2" name="Range1"/>
    <protectedRange password="E1A2" sqref="L53" name="Range1_1"/>
    <protectedRange password="E1A2" sqref="M2" name="Range1_5_1"/>
  </protectedRanges>
  <autoFilter ref="A2:M116" xr:uid="{00000000-0001-0000-0300-000000000000}">
    <filterColumn colId="1">
      <filters>
        <filter val="AC-1"/>
        <filter val="AT-1"/>
        <filter val="AU-1"/>
        <filter val="CA-1"/>
        <filter val="CM-1"/>
        <filter val="CP-1"/>
        <filter val="IA-1"/>
        <filter val="IR-1"/>
        <filter val="MA-1"/>
        <filter val="PL-1"/>
        <filter val="PM-1"/>
        <filter val="RA-1"/>
        <filter val="SA-1"/>
        <filter val="SC-1"/>
        <filter val="SI-1"/>
        <filter val="SR-1"/>
      </filters>
    </filterColumn>
  </autoFilter>
  <phoneticPr fontId="1" type="noConversion"/>
  <conditionalFormatting sqref="A3:AA116">
    <cfRule type="expression" dxfId="26" priority="36" stopIfTrue="1">
      <formula>AND($A13&lt;&gt;"", MOD(ROW()-2,2)=1)</formula>
    </cfRule>
    <cfRule type="expression" dxfId="25" priority="37" stopIfTrue="1">
      <formula>AND($A13&lt;&gt;"", MOD(ROW()-2,2)=0)</formula>
    </cfRule>
  </conditionalFormatting>
  <conditionalFormatting sqref="I3:I116">
    <cfRule type="expression" dxfId="24" priority="2" stopIfTrue="1">
      <formula>LOWER(TRIM($I3))="pass"</formula>
    </cfRule>
    <cfRule type="expression" dxfId="23" priority="3" stopIfTrue="1">
      <formula>LOWER(TRIM($I3))="fail"</formula>
    </cfRule>
    <cfRule type="expression" dxfId="22" priority="4" stopIfTrue="1">
      <formula>LOWER(TRIM($I3))="info"</formula>
    </cfRule>
  </conditionalFormatting>
  <conditionalFormatting sqref="L117">
    <cfRule type="expression" dxfId="20" priority="35" stopIfTrue="1">
      <formula>ISERROR(AA117)</formula>
    </cfRule>
  </conditionalFormatting>
  <dataValidations count="2">
    <dataValidation type="list" allowBlank="1" showInputMessage="1" showErrorMessage="1" sqref="I3:I116" xr:uid="{00000000-0002-0000-0300-000000000000}">
      <formula1>$H$121:$H$124</formula1>
    </dataValidation>
    <dataValidation type="list" allowBlank="1" showInputMessage="1" showErrorMessage="1" sqref="K3:K116" xr:uid="{00000000-0002-0000-0300-000001000000}">
      <formula1>$H$129:$H$132</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stopIfTrue="1" id="{BA36C663-4DDA-4194-8A72-BAF772429C11}">
            <xm:f>AND($L3&lt;&gt;"", ISNA(MATCH($L3,'Issue Code Table'!$A:$A,0)))</xm:f>
            <x14:dxf>
              <font>
                <b/>
                <i val="0"/>
                <color rgb="FFFF0101"/>
              </font>
              <fill>
                <patternFill>
                  <bgColor rgb="FFFFFF00"/>
                </patternFill>
              </fill>
            </x14:dxf>
          </x14:cfRule>
          <xm:sqref>L3:L116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3" tint="0.59999389629810485"/>
  </sheetPr>
  <dimension ref="A1:AA22"/>
  <sheetViews>
    <sheetView showGridLines="0" zoomScaleNormal="100" workbookViewId="0">
      <pane ySplit="2" topLeftCell="A3" activePane="bottomLeft" state="frozen"/>
      <selection pane="bottomLeft"/>
    </sheetView>
  </sheetViews>
  <sheetFormatPr defaultColWidth="9.28515625" defaultRowHeight="12.75" x14ac:dyDescent="0.2"/>
  <cols>
    <col min="1" max="1" width="10.28515625" customWidth="1"/>
    <col min="2" max="2" width="8.85546875" customWidth="1"/>
    <col min="3" max="3" width="18.85546875" customWidth="1"/>
    <col min="4" max="4" width="13.140625" customWidth="1"/>
    <col min="5" max="5" width="34.7109375" customWidth="1"/>
    <col min="6" max="6" width="32" customWidth="1"/>
    <col min="7" max="7" width="22" customWidth="1"/>
    <col min="9" max="9" width="27.42578125" customWidth="1"/>
    <col min="10" max="10" width="10.5703125" customWidth="1"/>
    <col min="11" max="11" width="19.7109375" customWidth="1"/>
    <col min="12" max="12" width="61.28515625" customWidth="1"/>
    <col min="13" max="22" width="9.28515625" hidden="1" customWidth="1"/>
    <col min="23" max="23" width="7.42578125" hidden="1" customWidth="1"/>
    <col min="24" max="24" width="9.28515625" hidden="1" customWidth="1"/>
    <col min="25" max="25" width="8.7109375" hidden="1" customWidth="1"/>
    <col min="26" max="26" width="0" hidden="1" customWidth="1"/>
    <col min="27" max="27" width="15" hidden="1" customWidth="1"/>
  </cols>
  <sheetData>
    <row r="1" spans="1:27" x14ac:dyDescent="0.2">
      <c r="A1" s="176" t="s">
        <v>957</v>
      </c>
      <c r="B1" s="177"/>
      <c r="C1" s="177"/>
      <c r="D1" s="177"/>
      <c r="E1" s="177"/>
      <c r="F1" s="177"/>
      <c r="G1" s="177"/>
      <c r="H1" s="177"/>
      <c r="I1" s="177"/>
      <c r="J1" s="177"/>
      <c r="K1" s="177"/>
      <c r="L1" s="177"/>
      <c r="AA1" s="117"/>
    </row>
    <row r="2" spans="1:27" ht="39" customHeight="1" x14ac:dyDescent="0.2">
      <c r="A2" s="236" t="s">
        <v>121</v>
      </c>
      <c r="B2" s="236" t="s">
        <v>122</v>
      </c>
      <c r="C2" s="236" t="s">
        <v>123</v>
      </c>
      <c r="D2" s="236" t="s">
        <v>124</v>
      </c>
      <c r="E2" s="236" t="s">
        <v>125</v>
      </c>
      <c r="F2" s="236" t="s">
        <v>127</v>
      </c>
      <c r="G2" s="236" t="s">
        <v>128</v>
      </c>
      <c r="H2" s="236" t="s">
        <v>129</v>
      </c>
      <c r="I2" s="236" t="s">
        <v>130</v>
      </c>
      <c r="J2" s="236" t="s">
        <v>131</v>
      </c>
      <c r="K2" s="236" t="s">
        <v>132</v>
      </c>
      <c r="L2" s="241" t="s">
        <v>958</v>
      </c>
      <c r="M2" s="240"/>
      <c r="N2" s="240"/>
      <c r="O2" s="240"/>
      <c r="P2" s="240"/>
      <c r="Q2" s="240"/>
      <c r="R2" s="240"/>
      <c r="S2" s="240"/>
      <c r="T2" s="240"/>
      <c r="U2" s="240"/>
      <c r="V2" s="240"/>
      <c r="W2" s="240"/>
      <c r="X2" s="240"/>
      <c r="Y2" s="240"/>
      <c r="Z2" s="240"/>
      <c r="AA2" s="239" t="s">
        <v>134</v>
      </c>
    </row>
    <row r="3" spans="1:27" ht="127.5" customHeight="1" x14ac:dyDescent="0.2">
      <c r="A3" s="178" t="s">
        <v>959</v>
      </c>
      <c r="B3" s="183" t="s">
        <v>960</v>
      </c>
      <c r="C3" s="183" t="s">
        <v>961</v>
      </c>
      <c r="D3" s="183" t="s">
        <v>962</v>
      </c>
      <c r="E3" s="222" t="s">
        <v>963</v>
      </c>
      <c r="F3" s="178" t="s">
        <v>964</v>
      </c>
      <c r="G3" s="180"/>
      <c r="H3" s="180"/>
      <c r="I3" s="180"/>
      <c r="J3" s="180" t="s">
        <v>155</v>
      </c>
      <c r="K3" s="183" t="s">
        <v>965</v>
      </c>
      <c r="L3" s="184" t="s">
        <v>966</v>
      </c>
      <c r="M3" s="50"/>
      <c r="N3" s="50"/>
      <c r="O3" s="50"/>
      <c r="P3" s="50"/>
      <c r="Q3" s="50"/>
      <c r="R3" s="50"/>
      <c r="S3" s="50"/>
      <c r="T3" s="50"/>
      <c r="U3" s="50"/>
      <c r="V3" s="50"/>
      <c r="W3" s="50"/>
      <c r="X3" s="50"/>
      <c r="AA3" s="55" t="e">
        <f>IF(OR(H3="Fail",ISBLANK(H3)),INDEX(#REF!,MATCH(K:K,#REF!,0)),IF(J3="Critical",6,IF(J3="Significant",5,IF(J3="Moderate",3,2))))</f>
        <v>#REF!</v>
      </c>
    </row>
    <row r="4" spans="1:27" ht="127.5" customHeight="1" x14ac:dyDescent="0.2">
      <c r="A4" s="185" t="s">
        <v>967</v>
      </c>
      <c r="B4" s="223" t="s">
        <v>968</v>
      </c>
      <c r="C4" s="223" t="s">
        <v>969</v>
      </c>
      <c r="D4" s="223" t="s">
        <v>970</v>
      </c>
      <c r="E4" s="185" t="s">
        <v>971</v>
      </c>
      <c r="F4" s="185" t="s">
        <v>972</v>
      </c>
      <c r="G4" s="187"/>
      <c r="H4" s="187"/>
      <c r="I4" s="187"/>
      <c r="J4" s="187" t="s">
        <v>142</v>
      </c>
      <c r="K4" s="190" t="s">
        <v>973</v>
      </c>
      <c r="L4" s="210" t="s">
        <v>974</v>
      </c>
      <c r="M4" s="50"/>
      <c r="N4" s="50"/>
      <c r="O4" s="50"/>
      <c r="P4" s="50"/>
      <c r="Q4" s="50"/>
      <c r="R4" s="50"/>
      <c r="S4" s="50"/>
      <c r="T4" s="50"/>
      <c r="U4" s="50"/>
      <c r="V4" s="50"/>
      <c r="W4" s="50"/>
      <c r="X4" s="50"/>
      <c r="AA4" s="55" t="e">
        <f>IF(OR(H4="Fail",ISBLANK(H4)),INDEX(#REF!,MATCH(K:K,#REF!,0)),IF(J4="Critical",6,IF(J4="Significant",5,IF(J4="Moderate",3,2))))</f>
        <v>#REF!</v>
      </c>
    </row>
    <row r="5" spans="1:27" ht="89.25" x14ac:dyDescent="0.2">
      <c r="A5" s="224" t="s">
        <v>975</v>
      </c>
      <c r="B5" s="224" t="s">
        <v>968</v>
      </c>
      <c r="C5" s="224" t="s">
        <v>969</v>
      </c>
      <c r="D5" s="224" t="s">
        <v>962</v>
      </c>
      <c r="E5" s="224" t="s">
        <v>976</v>
      </c>
      <c r="F5" s="224" t="s">
        <v>977</v>
      </c>
      <c r="G5" s="225"/>
      <c r="H5" s="225"/>
      <c r="I5" s="225"/>
      <c r="J5" s="225" t="s">
        <v>165</v>
      </c>
      <c r="K5" s="226" t="s">
        <v>978</v>
      </c>
      <c r="L5" s="227" t="s">
        <v>979</v>
      </c>
      <c r="M5" s="50"/>
      <c r="N5" s="50"/>
      <c r="O5" s="50"/>
      <c r="P5" s="50"/>
      <c r="Q5" s="50"/>
      <c r="R5" s="50"/>
      <c r="S5" s="50"/>
      <c r="T5" s="50"/>
      <c r="U5" s="50"/>
      <c r="V5" s="50"/>
      <c r="W5" s="50"/>
      <c r="X5" s="50"/>
      <c r="AA5" s="55" t="e">
        <f>IF(OR(H5="Fail",ISBLANK(H5)),INDEX(#REF!,MATCH(K:K,#REF!,0)),IF(J5="Critical",6,IF(J5="Significant",5,IF(J5="Moderate",3,2))))</f>
        <v>#REF!</v>
      </c>
    </row>
    <row r="6" spans="1:27" x14ac:dyDescent="0.2">
      <c r="A6" s="20"/>
      <c r="B6" s="162"/>
      <c r="C6" s="20"/>
      <c r="D6" s="20"/>
      <c r="E6" s="20"/>
      <c r="F6" s="20"/>
      <c r="G6" s="20"/>
      <c r="H6" s="20"/>
      <c r="I6" s="20"/>
      <c r="J6" s="20"/>
      <c r="K6" s="20"/>
      <c r="L6" s="20"/>
      <c r="AA6" s="20"/>
    </row>
    <row r="7" spans="1:27" hidden="1" x14ac:dyDescent="0.2"/>
    <row r="8" spans="1:27" hidden="1" x14ac:dyDescent="0.2"/>
    <row r="9" spans="1:27" hidden="1" x14ac:dyDescent="0.2">
      <c r="G9" t="s">
        <v>951</v>
      </c>
    </row>
    <row r="10" spans="1:27" hidden="1" x14ac:dyDescent="0.2">
      <c r="G10" t="s">
        <v>52</v>
      </c>
    </row>
    <row r="11" spans="1:27" hidden="1" x14ac:dyDescent="0.2">
      <c r="G11" t="s">
        <v>53</v>
      </c>
    </row>
    <row r="12" spans="1:27" hidden="1" x14ac:dyDescent="0.2">
      <c r="G12" t="s">
        <v>41</v>
      </c>
    </row>
    <row r="13" spans="1:27" hidden="1" x14ac:dyDescent="0.2">
      <c r="G13" t="s">
        <v>952</v>
      </c>
    </row>
    <row r="14" spans="1:27" hidden="1" x14ac:dyDescent="0.2">
      <c r="G14" t="s">
        <v>953</v>
      </c>
    </row>
    <row r="15" spans="1:27" hidden="1" x14ac:dyDescent="0.2">
      <c r="G15" t="s">
        <v>954</v>
      </c>
    </row>
    <row r="16" spans="1:27" hidden="1" x14ac:dyDescent="0.2"/>
    <row r="17" spans="7:7" hidden="1" x14ac:dyDescent="0.2">
      <c r="G17" s="46" t="s">
        <v>955</v>
      </c>
    </row>
    <row r="18" spans="7:7" hidden="1" x14ac:dyDescent="0.2">
      <c r="G18" s="47" t="s">
        <v>956</v>
      </c>
    </row>
    <row r="19" spans="7:7" hidden="1" x14ac:dyDescent="0.2">
      <c r="G19" s="46" t="s">
        <v>155</v>
      </c>
    </row>
    <row r="20" spans="7:7" hidden="1" x14ac:dyDescent="0.2">
      <c r="G20" s="46" t="s">
        <v>165</v>
      </c>
    </row>
    <row r="21" spans="7:7" hidden="1" x14ac:dyDescent="0.2">
      <c r="G21" s="46" t="s">
        <v>142</v>
      </c>
    </row>
    <row r="22" spans="7:7" hidden="1" x14ac:dyDescent="0.2"/>
  </sheetData>
  <sheetProtection sort="0" autoFilter="0"/>
  <protectedRanges>
    <protectedRange password="E1A2" sqref="AA2" name="Range1"/>
    <protectedRange password="E1A2" sqref="AA3:AA5" name="Range1_1_1"/>
    <protectedRange password="E1A2" sqref="K3" name="Range1_1_2"/>
  </protectedRanges>
  <dataConsolidate/>
  <phoneticPr fontId="15" type="noConversion"/>
  <conditionalFormatting sqref="A3:AA5">
    <cfRule type="expression" dxfId="19" priority="5" stopIfTrue="1">
      <formula>AND($A13&lt;&gt;"", MOD(ROW()-2,2)=1)</formula>
    </cfRule>
    <cfRule type="expression" dxfId="18" priority="6" stopIfTrue="1">
      <formula>AND($A13&lt;&gt;"", MOD(ROW()-2,2)=0)</formula>
    </cfRule>
  </conditionalFormatting>
  <conditionalFormatting sqref="H3:H5">
    <cfRule type="expression" dxfId="17" priority="2" stopIfTrue="1">
      <formula>LOWER(TRIM($H3))="pass"</formula>
    </cfRule>
    <cfRule type="expression" dxfId="16" priority="3" stopIfTrue="1">
      <formula>LOWER(TRIM($H3))="fail"</formula>
    </cfRule>
    <cfRule type="expression" dxfId="15" priority="4" stopIfTrue="1">
      <formula>LOWER(TRIM($H3))="info"</formula>
    </cfRule>
  </conditionalFormatting>
  <dataValidations count="2">
    <dataValidation type="list" allowBlank="1" showInputMessage="1" showErrorMessage="1" sqref="H3:H5" xr:uid="{00000000-0002-0000-0400-000000000000}">
      <formula1>$G$10:$G$13</formula1>
    </dataValidation>
    <dataValidation type="list" allowBlank="1" showInputMessage="1" showErrorMessage="1" sqref="J3:J5" xr:uid="{00000000-0002-0000-0400-000001000000}">
      <formula1>$G$18:$G$21</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stopIfTrue="1" id="{53D12BEA-41A8-4DD5-94A9-5BB18D904BB7}">
            <xm:f>AND($K3&lt;&gt;"", ISNA(MATCH($K3,'Issue Code Table'!$A:$A,0)))</xm:f>
            <x14:dxf>
              <font>
                <b/>
                <i val="0"/>
                <color rgb="FFFF0101"/>
              </font>
              <fill>
                <patternFill>
                  <bgColor rgb="FFFFFF00"/>
                </patternFill>
              </fill>
            </x14:dxf>
          </x14:cfRule>
          <xm:sqref>K3:K5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3" tint="0.59999389629810485"/>
  </sheetPr>
  <dimension ref="A1:AA20"/>
  <sheetViews>
    <sheetView showGridLines="0" zoomScaleNormal="100" workbookViewId="0">
      <pane ySplit="2" topLeftCell="A3" activePane="bottomLeft" state="frozen"/>
      <selection pane="bottomLeft" activeCell="A2" sqref="A2"/>
    </sheetView>
  </sheetViews>
  <sheetFormatPr defaultColWidth="9.28515625" defaultRowHeight="12.75" x14ac:dyDescent="0.2"/>
  <cols>
    <col min="1" max="1" width="10.28515625" customWidth="1"/>
    <col min="2" max="2" width="8.85546875" customWidth="1"/>
    <col min="3" max="3" width="18.85546875" customWidth="1"/>
    <col min="4" max="4" width="13.140625" customWidth="1"/>
    <col min="5" max="5" width="40.7109375" customWidth="1"/>
    <col min="6" max="6" width="44.7109375" customWidth="1"/>
    <col min="7" max="7" width="22" customWidth="1"/>
    <col min="9" max="9" width="27" customWidth="1"/>
    <col min="10" max="10" width="10.5703125" customWidth="1"/>
    <col min="11" max="11" width="19.7109375" customWidth="1"/>
    <col min="12" max="12" width="58.5703125" customWidth="1"/>
    <col min="13" max="24" width="9.28515625" hidden="1" customWidth="1"/>
    <col min="25" max="25" width="8.7109375" hidden="1" customWidth="1"/>
    <col min="26" max="26" width="0" hidden="1" customWidth="1"/>
    <col min="27" max="27" width="15" hidden="1" customWidth="1"/>
  </cols>
  <sheetData>
    <row r="1" spans="1:27" x14ac:dyDescent="0.2">
      <c r="A1" s="176" t="s">
        <v>980</v>
      </c>
      <c r="B1" s="177"/>
      <c r="C1" s="177"/>
      <c r="D1" s="177"/>
      <c r="E1" s="177"/>
      <c r="F1" s="177"/>
      <c r="G1" s="177"/>
      <c r="H1" s="177"/>
      <c r="I1" s="177"/>
      <c r="J1" s="177"/>
      <c r="K1" s="177"/>
      <c r="L1" s="177"/>
      <c r="AA1" s="117"/>
    </row>
    <row r="2" spans="1:27" ht="39" customHeight="1" x14ac:dyDescent="0.2">
      <c r="A2" s="236" t="s">
        <v>121</v>
      </c>
      <c r="B2" s="236" t="s">
        <v>122</v>
      </c>
      <c r="C2" s="236" t="s">
        <v>123</v>
      </c>
      <c r="D2" s="236" t="s">
        <v>124</v>
      </c>
      <c r="E2" s="236" t="s">
        <v>125</v>
      </c>
      <c r="F2" s="236" t="s">
        <v>127</v>
      </c>
      <c r="G2" s="236" t="s">
        <v>128</v>
      </c>
      <c r="H2" s="236" t="s">
        <v>129</v>
      </c>
      <c r="I2" s="236" t="s">
        <v>130</v>
      </c>
      <c r="J2" s="236" t="s">
        <v>131</v>
      </c>
      <c r="K2" s="236" t="s">
        <v>132</v>
      </c>
      <c r="L2" s="241" t="s">
        <v>958</v>
      </c>
      <c r="M2" s="240"/>
      <c r="N2" s="240"/>
      <c r="O2" s="240"/>
      <c r="P2" s="240"/>
      <c r="Q2" s="240"/>
      <c r="R2" s="240"/>
      <c r="S2" s="240"/>
      <c r="T2" s="240"/>
      <c r="U2" s="240"/>
      <c r="V2" s="240"/>
      <c r="W2" s="240"/>
      <c r="X2" s="240"/>
      <c r="Y2" s="240"/>
      <c r="Z2" s="240"/>
      <c r="AA2" s="239" t="s">
        <v>134</v>
      </c>
    </row>
    <row r="3" spans="1:27" ht="106.5" customHeight="1" x14ac:dyDescent="0.2">
      <c r="A3" s="180" t="s">
        <v>981</v>
      </c>
      <c r="B3" s="180" t="s">
        <v>515</v>
      </c>
      <c r="C3" s="180" t="s">
        <v>516</v>
      </c>
      <c r="D3" s="180" t="s">
        <v>962</v>
      </c>
      <c r="E3" s="205" t="s">
        <v>982</v>
      </c>
      <c r="F3" s="205" t="s">
        <v>983</v>
      </c>
      <c r="G3" s="228"/>
      <c r="H3" s="181"/>
      <c r="I3" s="180"/>
      <c r="J3" s="182" t="s">
        <v>155</v>
      </c>
      <c r="K3" s="182" t="s">
        <v>984</v>
      </c>
      <c r="L3" s="184" t="s">
        <v>985</v>
      </c>
      <c r="M3" s="50"/>
      <c r="N3" s="50"/>
      <c r="O3" s="50"/>
      <c r="P3" s="50"/>
      <c r="Q3" s="50"/>
      <c r="R3" s="50"/>
      <c r="S3" s="50"/>
      <c r="T3" s="50"/>
      <c r="U3" s="50"/>
      <c r="V3" s="50"/>
      <c r="W3" s="50"/>
      <c r="X3" s="50"/>
      <c r="AA3" s="52" t="e">
        <f>IF(OR(H3="Fail",ISBLANK(H3)),INDEX(#REF!,MATCH(K:K,#REF!,0)),IF(J3="Critical",6,IF(J3="Significant",5,IF(J3="Moderate",3,2))))</f>
        <v>#REF!</v>
      </c>
    </row>
    <row r="4" spans="1:27" ht="160.5" customHeight="1" x14ac:dyDescent="0.2">
      <c r="A4" s="229" t="s">
        <v>986</v>
      </c>
      <c r="B4" s="229" t="s">
        <v>987</v>
      </c>
      <c r="C4" s="229" t="s">
        <v>988</v>
      </c>
      <c r="D4" s="229" t="s">
        <v>962</v>
      </c>
      <c r="E4" s="230" t="s">
        <v>989</v>
      </c>
      <c r="F4" s="230" t="s">
        <v>990</v>
      </c>
      <c r="G4" s="231"/>
      <c r="H4" s="232"/>
      <c r="I4" s="229"/>
      <c r="J4" s="233" t="s">
        <v>155</v>
      </c>
      <c r="K4" s="233" t="s">
        <v>991</v>
      </c>
      <c r="L4" s="234" t="s">
        <v>992</v>
      </c>
      <c r="M4" s="50"/>
      <c r="N4" s="50"/>
      <c r="O4" s="50"/>
      <c r="P4" s="50"/>
      <c r="Q4" s="50"/>
      <c r="R4" s="50"/>
      <c r="S4" s="50"/>
      <c r="T4" s="50"/>
      <c r="U4" s="50"/>
      <c r="V4" s="50"/>
      <c r="W4" s="50"/>
      <c r="X4" s="50"/>
      <c r="AA4" s="52" t="e">
        <f>IF(OR(H4="Fail",ISBLANK(H4)),INDEX(#REF!,MATCH(K:K,#REF!,0)),IF(J4="Critical",6,IF(J4="Significant",5,IF(J4="Moderate",3,2))))</f>
        <v>#REF!</v>
      </c>
    </row>
    <row r="5" spans="1:27" x14ac:dyDescent="0.2">
      <c r="A5" s="20"/>
      <c r="B5" s="162"/>
      <c r="C5" s="20"/>
      <c r="D5" s="20"/>
      <c r="E5" s="20"/>
      <c r="F5" s="20"/>
      <c r="G5" s="20"/>
      <c r="H5" s="20"/>
      <c r="I5" s="20"/>
      <c r="J5" s="20"/>
      <c r="K5" s="20"/>
      <c r="L5" s="20"/>
      <c r="AA5" s="20"/>
    </row>
    <row r="6" spans="1:27" hidden="1" x14ac:dyDescent="0.2"/>
    <row r="7" spans="1:27" hidden="1" x14ac:dyDescent="0.2"/>
    <row r="8" spans="1:27" hidden="1" x14ac:dyDescent="0.2">
      <c r="G8" t="s">
        <v>951</v>
      </c>
    </row>
    <row r="9" spans="1:27" hidden="1" x14ac:dyDescent="0.2">
      <c r="G9" t="s">
        <v>52</v>
      </c>
    </row>
    <row r="10" spans="1:27" hidden="1" x14ac:dyDescent="0.2">
      <c r="G10" t="s">
        <v>53</v>
      </c>
    </row>
    <row r="11" spans="1:27" hidden="1" x14ac:dyDescent="0.2">
      <c r="G11" t="s">
        <v>41</v>
      </c>
    </row>
    <row r="12" spans="1:27" hidden="1" x14ac:dyDescent="0.2">
      <c r="G12" t="s">
        <v>952</v>
      </c>
    </row>
    <row r="13" spans="1:27" hidden="1" x14ac:dyDescent="0.2">
      <c r="G13" t="s">
        <v>953</v>
      </c>
    </row>
    <row r="14" spans="1:27" hidden="1" x14ac:dyDescent="0.2">
      <c r="G14" t="s">
        <v>954</v>
      </c>
    </row>
    <row r="15" spans="1:27" hidden="1" x14ac:dyDescent="0.2"/>
    <row r="16" spans="1:27" hidden="1" x14ac:dyDescent="0.2">
      <c r="G16" s="46" t="s">
        <v>955</v>
      </c>
    </row>
    <row r="17" spans="7:7" hidden="1" x14ac:dyDescent="0.2">
      <c r="G17" s="47" t="s">
        <v>956</v>
      </c>
    </row>
    <row r="18" spans="7:7" hidden="1" x14ac:dyDescent="0.2">
      <c r="G18" s="46" t="s">
        <v>155</v>
      </c>
    </row>
    <row r="19" spans="7:7" hidden="1" x14ac:dyDescent="0.2">
      <c r="G19" s="46" t="s">
        <v>165</v>
      </c>
    </row>
    <row r="20" spans="7:7" hidden="1" x14ac:dyDescent="0.2">
      <c r="G20" s="46" t="s">
        <v>142</v>
      </c>
    </row>
  </sheetData>
  <sheetProtection sort="0" autoFilter="0"/>
  <protectedRanges>
    <protectedRange password="E1A2" sqref="AA2" name="Range1_1"/>
  </protectedRanges>
  <dataConsolidate/>
  <conditionalFormatting sqref="A3:AA4">
    <cfRule type="expression" dxfId="13" priority="5" stopIfTrue="1">
      <formula>AND($A13&lt;&gt;"", MOD(ROW()-2,2)=1)</formula>
    </cfRule>
    <cfRule type="expression" dxfId="12" priority="6" stopIfTrue="1">
      <formula>AND($A13&lt;&gt;"", MOD(ROW()-2,2)=0)</formula>
    </cfRule>
  </conditionalFormatting>
  <conditionalFormatting sqref="H3:H4">
    <cfRule type="expression" dxfId="11" priority="2" stopIfTrue="1">
      <formula>LOWER(TRIM($H3))="pass"</formula>
    </cfRule>
    <cfRule type="expression" dxfId="10" priority="3" stopIfTrue="1">
      <formula>LOWER(TRIM($H3))="fail"</formula>
    </cfRule>
    <cfRule type="expression" dxfId="9" priority="4" stopIfTrue="1">
      <formula>LOWER(TRIM($H3))="info"</formula>
    </cfRule>
  </conditionalFormatting>
  <dataValidations count="2">
    <dataValidation type="list" allowBlank="1" showInputMessage="1" showErrorMessage="1" sqref="H3:H4" xr:uid="{00000000-0002-0000-0500-000000000000}">
      <formula1>$G$9:$G$12</formula1>
    </dataValidation>
    <dataValidation type="list" allowBlank="1" showInputMessage="1" showErrorMessage="1" sqref="J3:J4" xr:uid="{00000000-0002-0000-0500-000001000000}">
      <formula1>$G$17:$G$20</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stopIfTrue="1" id="{B52323BC-F550-4C84-966F-20511A36BF6E}">
            <xm:f>AND($K3&lt;&gt;"", ISNA(MATCH($K3,'Issue Code Table'!$A:$A,0)))</xm:f>
            <x14:dxf>
              <font>
                <b/>
                <i val="0"/>
                <color rgb="FFFF0101"/>
              </font>
              <fill>
                <patternFill>
                  <bgColor rgb="FFFFFF00"/>
                </patternFill>
              </fill>
            </x14:dxf>
          </x14:cfRule>
          <xm:sqref>K3:K4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3" tint="0.59999389629810485"/>
  </sheetPr>
  <dimension ref="A1:AA20"/>
  <sheetViews>
    <sheetView showGridLines="0" zoomScaleNormal="100" workbookViewId="0">
      <pane ySplit="2" topLeftCell="A3" activePane="bottomLeft" state="frozen"/>
      <selection pane="bottomLeft"/>
    </sheetView>
  </sheetViews>
  <sheetFormatPr defaultColWidth="9.28515625" defaultRowHeight="12.75" x14ac:dyDescent="0.2"/>
  <cols>
    <col min="1" max="1" width="10.28515625" customWidth="1"/>
    <col min="2" max="2" width="9.42578125" customWidth="1"/>
    <col min="3" max="3" width="19.5703125" customWidth="1"/>
    <col min="4" max="4" width="13.85546875" customWidth="1"/>
    <col min="5" max="5" width="40.7109375" customWidth="1"/>
    <col min="6" max="6" width="44.7109375" customWidth="1"/>
    <col min="7" max="7" width="22" customWidth="1"/>
    <col min="8" max="8" width="9.28515625" customWidth="1"/>
    <col min="9" max="9" width="27" customWidth="1"/>
    <col min="10" max="10" width="11" customWidth="1"/>
    <col min="11" max="11" width="20.7109375" customWidth="1"/>
    <col min="12" max="12" width="64.28515625" customWidth="1"/>
    <col min="13" max="25" width="9.28515625" hidden="1" customWidth="1"/>
    <col min="26" max="26" width="8.7109375" hidden="1" customWidth="1"/>
    <col min="27" max="27" width="15" hidden="1" customWidth="1"/>
  </cols>
  <sheetData>
    <row r="1" spans="1:27" x14ac:dyDescent="0.2">
      <c r="A1" s="176" t="s">
        <v>993</v>
      </c>
      <c r="B1" s="177"/>
      <c r="C1" s="177"/>
      <c r="D1" s="177"/>
      <c r="E1" s="177"/>
      <c r="F1" s="177"/>
      <c r="G1" s="177"/>
      <c r="H1" s="177"/>
      <c r="I1" s="177"/>
      <c r="J1" s="177"/>
      <c r="K1" s="177"/>
      <c r="L1" s="177"/>
      <c r="AA1" s="117"/>
    </row>
    <row r="2" spans="1:27" ht="39" customHeight="1" x14ac:dyDescent="0.2">
      <c r="A2" s="236" t="s">
        <v>121</v>
      </c>
      <c r="B2" s="236" t="s">
        <v>122</v>
      </c>
      <c r="C2" s="236" t="s">
        <v>123</v>
      </c>
      <c r="D2" s="236" t="s">
        <v>124</v>
      </c>
      <c r="E2" s="236" t="s">
        <v>125</v>
      </c>
      <c r="F2" s="236" t="s">
        <v>127</v>
      </c>
      <c r="G2" s="236" t="s">
        <v>128</v>
      </c>
      <c r="H2" s="236" t="s">
        <v>129</v>
      </c>
      <c r="I2" s="236" t="s">
        <v>130</v>
      </c>
      <c r="J2" s="236" t="s">
        <v>131</v>
      </c>
      <c r="K2" s="236" t="s">
        <v>132</v>
      </c>
      <c r="L2" s="241" t="s">
        <v>958</v>
      </c>
      <c r="M2" s="240"/>
      <c r="N2" s="240"/>
      <c r="O2" s="240"/>
      <c r="P2" s="240"/>
      <c r="Q2" s="240"/>
      <c r="R2" s="240"/>
      <c r="S2" s="240"/>
      <c r="T2" s="240"/>
      <c r="U2" s="240"/>
      <c r="V2" s="240"/>
      <c r="W2" s="240"/>
      <c r="X2" s="240"/>
      <c r="Y2" s="240"/>
      <c r="Z2" s="240"/>
      <c r="AA2" s="239" t="s">
        <v>134</v>
      </c>
    </row>
    <row r="3" spans="1:27" ht="216.75" x14ac:dyDescent="0.2">
      <c r="A3" s="180" t="s">
        <v>994</v>
      </c>
      <c r="B3" s="180" t="s">
        <v>987</v>
      </c>
      <c r="C3" s="180" t="s">
        <v>988</v>
      </c>
      <c r="D3" s="180" t="s">
        <v>962</v>
      </c>
      <c r="E3" s="195" t="s">
        <v>995</v>
      </c>
      <c r="F3" s="195" t="s">
        <v>996</v>
      </c>
      <c r="G3" s="228"/>
      <c r="H3" s="181"/>
      <c r="I3" s="180"/>
      <c r="J3" s="182" t="s">
        <v>155</v>
      </c>
      <c r="K3" s="183" t="s">
        <v>991</v>
      </c>
      <c r="L3" s="184" t="s">
        <v>992</v>
      </c>
      <c r="M3" s="50"/>
      <c r="N3" s="50"/>
      <c r="O3" s="50"/>
      <c r="P3" s="50"/>
      <c r="Q3" s="50"/>
      <c r="R3" s="50"/>
      <c r="S3" s="50"/>
      <c r="T3" s="50"/>
      <c r="U3" s="50"/>
      <c r="V3" s="50"/>
      <c r="W3" s="50"/>
      <c r="X3" s="50"/>
      <c r="Y3" s="50"/>
      <c r="AA3" s="55" t="e">
        <f>IF(OR(H3="Fail",ISBLANK(H3)),INDEX(#REF!,MATCH(K:K,#REF!,0)),IF(J3="Critical",6,IF(J3="Significant",5,IF(J3="Moderate",3,2))))</f>
        <v>#REF!</v>
      </c>
    </row>
    <row r="4" spans="1:27" ht="108" customHeight="1" x14ac:dyDescent="0.2">
      <c r="A4" s="229" t="s">
        <v>997</v>
      </c>
      <c r="B4" s="229" t="s">
        <v>998</v>
      </c>
      <c r="C4" s="229" t="s">
        <v>999</v>
      </c>
      <c r="D4" s="229" t="s">
        <v>962</v>
      </c>
      <c r="E4" s="235" t="s">
        <v>1000</v>
      </c>
      <c r="F4" s="235" t="s">
        <v>1001</v>
      </c>
      <c r="G4" s="231"/>
      <c r="H4" s="232"/>
      <c r="I4" s="229"/>
      <c r="J4" s="233" t="s">
        <v>155</v>
      </c>
      <c r="K4" s="235" t="s">
        <v>1002</v>
      </c>
      <c r="L4" s="234" t="s">
        <v>1003</v>
      </c>
      <c r="M4" s="50"/>
      <c r="N4" s="50"/>
      <c r="O4" s="50"/>
      <c r="P4" s="50"/>
      <c r="Q4" s="50"/>
      <c r="R4" s="50"/>
      <c r="S4" s="50"/>
      <c r="T4" s="50"/>
      <c r="U4" s="50"/>
      <c r="V4" s="50"/>
      <c r="W4" s="50"/>
      <c r="X4" s="50"/>
      <c r="Y4" s="50"/>
      <c r="AA4" s="55" t="e">
        <f>IF(OR(H4="Fail",ISBLANK(H4)),INDEX(#REF!,MATCH(K:K,#REF!,0)),IF(J4="Critical",6,IF(J4="Significant",5,IF(J4="Moderate",3,2))))</f>
        <v>#REF!</v>
      </c>
    </row>
    <row r="5" spans="1:27" x14ac:dyDescent="0.2">
      <c r="A5" s="20"/>
      <c r="B5" s="162"/>
      <c r="C5" s="20"/>
      <c r="D5" s="20"/>
      <c r="E5" s="20"/>
      <c r="F5" s="20"/>
      <c r="G5" s="20"/>
      <c r="H5" s="20"/>
      <c r="I5" s="20"/>
      <c r="J5" s="20"/>
      <c r="K5" s="20"/>
      <c r="L5" s="20"/>
      <c r="AA5" s="20"/>
    </row>
    <row r="6" spans="1:27" ht="10.5" hidden="1" customHeight="1" x14ac:dyDescent="0.2"/>
    <row r="7" spans="1:27" hidden="1" x14ac:dyDescent="0.2"/>
    <row r="8" spans="1:27" hidden="1" x14ac:dyDescent="0.2">
      <c r="G8" t="s">
        <v>951</v>
      </c>
    </row>
    <row r="9" spans="1:27" hidden="1" x14ac:dyDescent="0.2">
      <c r="G9" t="s">
        <v>52</v>
      </c>
    </row>
    <row r="10" spans="1:27" hidden="1" x14ac:dyDescent="0.2">
      <c r="G10" t="s">
        <v>53</v>
      </c>
    </row>
    <row r="11" spans="1:27" hidden="1" x14ac:dyDescent="0.2">
      <c r="G11" t="s">
        <v>41</v>
      </c>
    </row>
    <row r="12" spans="1:27" hidden="1" x14ac:dyDescent="0.2">
      <c r="G12" t="s">
        <v>952</v>
      </c>
    </row>
    <row r="13" spans="1:27" hidden="1" x14ac:dyDescent="0.2">
      <c r="G13" t="s">
        <v>953</v>
      </c>
    </row>
    <row r="14" spans="1:27" hidden="1" x14ac:dyDescent="0.2">
      <c r="G14" t="s">
        <v>954</v>
      </c>
    </row>
    <row r="15" spans="1:27" hidden="1" x14ac:dyDescent="0.2"/>
    <row r="16" spans="1:27" hidden="1" x14ac:dyDescent="0.2">
      <c r="G16" s="46" t="s">
        <v>955</v>
      </c>
    </row>
    <row r="17" spans="7:7" hidden="1" x14ac:dyDescent="0.2">
      <c r="G17" s="47" t="s">
        <v>956</v>
      </c>
    </row>
    <row r="18" spans="7:7" hidden="1" x14ac:dyDescent="0.2">
      <c r="G18" s="46" t="s">
        <v>155</v>
      </c>
    </row>
    <row r="19" spans="7:7" hidden="1" x14ac:dyDescent="0.2">
      <c r="G19" s="46" t="s">
        <v>165</v>
      </c>
    </row>
    <row r="20" spans="7:7" hidden="1" x14ac:dyDescent="0.2">
      <c r="G20" s="46" t="s">
        <v>142</v>
      </c>
    </row>
  </sheetData>
  <sheetProtection sort="0" autoFilter="0"/>
  <protectedRanges>
    <protectedRange password="E1A2" sqref="AA2" name="Range1_1"/>
    <protectedRange password="E1A2" sqref="AA3:AA4" name="Range1_1_1"/>
  </protectedRanges>
  <conditionalFormatting sqref="A3:AA4">
    <cfRule type="expression" dxfId="7" priority="5" stopIfTrue="1">
      <formula>AND($A13&lt;&gt;"", MOD(ROW()-2,2)=1)</formula>
    </cfRule>
    <cfRule type="expression" dxfId="6" priority="6" stopIfTrue="1">
      <formula>AND($A13&lt;&gt;"", MOD(ROW()-2,2)=0)</formula>
    </cfRule>
  </conditionalFormatting>
  <conditionalFormatting sqref="H3:H4">
    <cfRule type="expression" dxfId="5" priority="2" stopIfTrue="1">
      <formula>LOWER(TRIM($H3))="pass"</formula>
    </cfRule>
    <cfRule type="expression" dxfId="4" priority="3" stopIfTrue="1">
      <formula>LOWER(TRIM($H3))="fail"</formula>
    </cfRule>
    <cfRule type="expression" dxfId="3" priority="4" stopIfTrue="1">
      <formula>LOWER(TRIM($H3))="info"</formula>
    </cfRule>
  </conditionalFormatting>
  <dataValidations count="2">
    <dataValidation type="list" allowBlank="1" showInputMessage="1" showErrorMessage="1" sqref="J3:J4" xr:uid="{00000000-0002-0000-0600-000000000000}">
      <formula1>$G$17:$G$20</formula1>
    </dataValidation>
    <dataValidation type="list" allowBlank="1" showInputMessage="1" showErrorMessage="1" sqref="H3:H4" xr:uid="{00000000-0002-0000-0600-000001000000}">
      <formula1>$G$9:$G$12</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stopIfTrue="1" id="{554BAD30-B3E1-4764-B57D-A2DEEA163FDB}">
            <xm:f>AND($K3&lt;&gt;"", ISNA(MATCH($K3,'Issue Code Table'!$A:$A,0)))</xm:f>
            <x14:dxf>
              <font>
                <b/>
                <i val="0"/>
                <color rgb="FFFF0101"/>
              </font>
              <fill>
                <patternFill>
                  <bgColor rgb="FFFFFF00"/>
                </patternFill>
              </fill>
            </x14:dxf>
          </x14:cfRule>
          <xm:sqref>K3:K4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39"/>
  <sheetViews>
    <sheetView showGridLines="0" zoomScaleNormal="100" workbookViewId="0">
      <pane ySplit="1" topLeftCell="A27" activePane="bottomLeft" state="frozen"/>
      <selection pane="bottomLeft" activeCell="C39" sqref="C39"/>
    </sheetView>
  </sheetViews>
  <sheetFormatPr defaultColWidth="0" defaultRowHeight="12.75" zeroHeight="1" x14ac:dyDescent="0.2"/>
  <cols>
    <col min="1" max="1" width="8.85546875" customWidth="1"/>
    <col min="2" max="2" width="13.28515625" style="175" customWidth="1"/>
    <col min="3" max="3" width="84.42578125" customWidth="1"/>
    <col min="4" max="4" width="60.7109375" customWidth="1"/>
    <col min="5" max="16384" width="8.85546875" hidden="1"/>
  </cols>
  <sheetData>
    <row r="1" spans="1:4" x14ac:dyDescent="0.2">
      <c r="A1" s="163" t="s">
        <v>1004</v>
      </c>
      <c r="B1" s="174"/>
      <c r="C1" s="117"/>
      <c r="D1" s="117"/>
    </row>
    <row r="2" spans="1:4" ht="21" customHeight="1" thickBot="1" x14ac:dyDescent="0.25">
      <c r="A2" s="165" t="s">
        <v>1005</v>
      </c>
      <c r="B2" s="255" t="s">
        <v>1006</v>
      </c>
      <c r="C2" s="165" t="s">
        <v>1007</v>
      </c>
      <c r="D2" s="165" t="s">
        <v>1008</v>
      </c>
    </row>
    <row r="3" spans="1:4" s="97" customFormat="1" ht="28.15" customHeight="1" thickBot="1" x14ac:dyDescent="0.25">
      <c r="A3" s="24">
        <v>0.1</v>
      </c>
      <c r="B3" s="169">
        <v>39437</v>
      </c>
      <c r="C3" s="95" t="s">
        <v>1009</v>
      </c>
      <c r="D3" s="96" t="s">
        <v>1010</v>
      </c>
    </row>
    <row r="4" spans="1:4" s="97" customFormat="1" ht="28.15" customHeight="1" thickBot="1" x14ac:dyDescent="0.25">
      <c r="A4" s="25">
        <v>0.2</v>
      </c>
      <c r="B4" s="170">
        <v>39561</v>
      </c>
      <c r="C4" s="98" t="s">
        <v>1011</v>
      </c>
      <c r="D4" s="96" t="s">
        <v>1010</v>
      </c>
    </row>
    <row r="5" spans="1:4" s="97" customFormat="1" ht="28.15" customHeight="1" thickBot="1" x14ac:dyDescent="0.25">
      <c r="A5" s="25">
        <v>0.3</v>
      </c>
      <c r="B5" s="170">
        <v>39584</v>
      </c>
      <c r="C5" s="98" t="s">
        <v>1012</v>
      </c>
      <c r="D5" s="96" t="s">
        <v>1010</v>
      </c>
    </row>
    <row r="6" spans="1:4" s="97" customFormat="1" ht="28.15" customHeight="1" thickBot="1" x14ac:dyDescent="0.25">
      <c r="A6" s="25">
        <v>0.4</v>
      </c>
      <c r="B6" s="170">
        <v>39618</v>
      </c>
      <c r="C6" s="98" t="s">
        <v>1013</v>
      </c>
      <c r="D6" s="96" t="s">
        <v>1010</v>
      </c>
    </row>
    <row r="7" spans="1:4" s="97" customFormat="1" ht="28.15" customHeight="1" thickBot="1" x14ac:dyDescent="0.25">
      <c r="A7" s="25">
        <v>0.5</v>
      </c>
      <c r="B7" s="170">
        <v>39637</v>
      </c>
      <c r="C7" s="98" t="s">
        <v>1014</v>
      </c>
      <c r="D7" s="96" t="s">
        <v>1010</v>
      </c>
    </row>
    <row r="8" spans="1:4" s="97" customFormat="1" ht="28.15" customHeight="1" thickBot="1" x14ac:dyDescent="0.25">
      <c r="A8" s="25">
        <v>0.6</v>
      </c>
      <c r="B8" s="170">
        <v>39654</v>
      </c>
      <c r="C8" s="98" t="s">
        <v>1015</v>
      </c>
      <c r="D8" s="96" t="s">
        <v>1010</v>
      </c>
    </row>
    <row r="9" spans="1:4" s="97" customFormat="1" ht="28.15" customHeight="1" thickBot="1" x14ac:dyDescent="0.25">
      <c r="A9" s="25">
        <v>0.6</v>
      </c>
      <c r="B9" s="170">
        <v>39709</v>
      </c>
      <c r="C9" s="98" t="s">
        <v>1016</v>
      </c>
      <c r="D9" s="96" t="s">
        <v>1010</v>
      </c>
    </row>
    <row r="10" spans="1:4" s="97" customFormat="1" ht="28.15" customHeight="1" thickBot="1" x14ac:dyDescent="0.25">
      <c r="A10" s="25">
        <v>0.7</v>
      </c>
      <c r="B10" s="170">
        <v>39756</v>
      </c>
      <c r="C10" s="98" t="s">
        <v>1017</v>
      </c>
      <c r="D10" s="96" t="s">
        <v>1010</v>
      </c>
    </row>
    <row r="11" spans="1:4" s="97" customFormat="1" ht="28.15" customHeight="1" thickBot="1" x14ac:dyDescent="0.25">
      <c r="A11" s="25">
        <v>0.8</v>
      </c>
      <c r="B11" s="170">
        <v>39783</v>
      </c>
      <c r="C11" s="98" t="s">
        <v>1018</v>
      </c>
      <c r="D11" s="96" t="s">
        <v>1010</v>
      </c>
    </row>
    <row r="12" spans="1:4" s="97" customFormat="1" ht="28.15" customHeight="1" thickBot="1" x14ac:dyDescent="0.25">
      <c r="A12" s="25">
        <v>0.9</v>
      </c>
      <c r="B12" s="170">
        <v>40016</v>
      </c>
      <c r="C12" s="98" t="s">
        <v>1019</v>
      </c>
      <c r="D12" s="96" t="s">
        <v>1010</v>
      </c>
    </row>
    <row r="13" spans="1:4" s="97" customFormat="1" ht="28.15" customHeight="1" thickBot="1" x14ac:dyDescent="0.25">
      <c r="A13" s="26">
        <v>1</v>
      </c>
      <c r="B13" s="170">
        <v>40128</v>
      </c>
      <c r="C13" s="98" t="s">
        <v>1020</v>
      </c>
      <c r="D13" s="96" t="s">
        <v>1010</v>
      </c>
    </row>
    <row r="14" spans="1:4" s="97" customFormat="1" ht="28.15" customHeight="1" thickBot="1" x14ac:dyDescent="0.25">
      <c r="A14" s="25">
        <v>1.1000000000000001</v>
      </c>
      <c r="B14" s="170">
        <v>40389</v>
      </c>
      <c r="C14" s="98" t="s">
        <v>1021</v>
      </c>
      <c r="D14" s="96" t="s">
        <v>1010</v>
      </c>
    </row>
    <row r="15" spans="1:4" s="97" customFormat="1" ht="28.15" customHeight="1" thickBot="1" x14ac:dyDescent="0.25">
      <c r="A15" s="25">
        <v>1.2</v>
      </c>
      <c r="B15" s="170">
        <v>40630</v>
      </c>
      <c r="C15" s="98" t="s">
        <v>1022</v>
      </c>
      <c r="D15" s="96" t="s">
        <v>1010</v>
      </c>
    </row>
    <row r="16" spans="1:4" s="97" customFormat="1" ht="28.15" customHeight="1" thickBot="1" x14ac:dyDescent="0.25">
      <c r="A16" s="25">
        <v>1.3</v>
      </c>
      <c r="B16" s="170">
        <v>40815</v>
      </c>
      <c r="C16" s="98" t="s">
        <v>1023</v>
      </c>
      <c r="D16" s="96" t="s">
        <v>1010</v>
      </c>
    </row>
    <row r="17" spans="1:4" s="97" customFormat="1" ht="28.15" customHeight="1" thickBot="1" x14ac:dyDescent="0.25">
      <c r="A17" s="25">
        <v>1.4</v>
      </c>
      <c r="B17" s="170">
        <v>41183</v>
      </c>
      <c r="C17" s="98" t="s">
        <v>1024</v>
      </c>
      <c r="D17" s="96" t="s">
        <v>1010</v>
      </c>
    </row>
    <row r="18" spans="1:4" s="97" customFormat="1" ht="28.15" customHeight="1" thickBot="1" x14ac:dyDescent="0.25">
      <c r="A18" s="166">
        <v>1.5</v>
      </c>
      <c r="B18" s="171">
        <v>41317</v>
      </c>
      <c r="C18" s="256" t="s">
        <v>1025</v>
      </c>
      <c r="D18" s="96" t="s">
        <v>1010</v>
      </c>
    </row>
    <row r="19" spans="1:4" s="97" customFormat="1" ht="28.15" customHeight="1" thickBot="1" x14ac:dyDescent="0.25">
      <c r="A19" s="26">
        <v>2</v>
      </c>
      <c r="B19" s="170">
        <v>41543</v>
      </c>
      <c r="C19" s="98" t="s">
        <v>1026</v>
      </c>
      <c r="D19" s="96" t="s">
        <v>1010</v>
      </c>
    </row>
    <row r="20" spans="1:4" s="97" customFormat="1" ht="28.15" customHeight="1" thickBot="1" x14ac:dyDescent="0.25">
      <c r="A20" s="25">
        <v>2.1</v>
      </c>
      <c r="B20" s="170">
        <v>41694</v>
      </c>
      <c r="C20" s="98" t="s">
        <v>1027</v>
      </c>
      <c r="D20" s="96" t="s">
        <v>1010</v>
      </c>
    </row>
    <row r="21" spans="1:4" s="97" customFormat="1" ht="28.15" customHeight="1" thickBot="1" x14ac:dyDescent="0.25">
      <c r="A21" s="25">
        <v>2.2000000000000002</v>
      </c>
      <c r="B21" s="170">
        <v>41740</v>
      </c>
      <c r="C21" s="99" t="s">
        <v>1028</v>
      </c>
      <c r="D21" s="96" t="s">
        <v>1010</v>
      </c>
    </row>
    <row r="22" spans="1:4" s="97" customFormat="1" ht="28.15" customHeight="1" thickBot="1" x14ac:dyDescent="0.25">
      <c r="A22" s="25">
        <v>2.2999999999999998</v>
      </c>
      <c r="B22" s="170">
        <v>41778</v>
      </c>
      <c r="C22" s="98" t="s">
        <v>1029</v>
      </c>
      <c r="D22" s="96" t="s">
        <v>1010</v>
      </c>
    </row>
    <row r="23" spans="1:4" s="97" customFormat="1" ht="28.15" customHeight="1" thickBot="1" x14ac:dyDescent="0.25">
      <c r="A23" s="25" t="s">
        <v>1030</v>
      </c>
      <c r="B23" s="170">
        <v>41815</v>
      </c>
      <c r="C23" s="98" t="s">
        <v>1031</v>
      </c>
      <c r="D23" s="96" t="s">
        <v>1010</v>
      </c>
    </row>
    <row r="24" spans="1:4" s="97" customFormat="1" ht="28.15" customHeight="1" thickBot="1" x14ac:dyDescent="0.25">
      <c r="A24" s="25">
        <v>2.4</v>
      </c>
      <c r="B24" s="170">
        <v>42034</v>
      </c>
      <c r="C24" s="98" t="s">
        <v>1032</v>
      </c>
      <c r="D24" s="96" t="s">
        <v>1010</v>
      </c>
    </row>
    <row r="25" spans="1:4" s="97" customFormat="1" ht="28.15" customHeight="1" thickBot="1" x14ac:dyDescent="0.25">
      <c r="A25" s="26">
        <v>3</v>
      </c>
      <c r="B25" s="170">
        <v>42454</v>
      </c>
      <c r="C25" s="257" t="s">
        <v>1033</v>
      </c>
      <c r="D25" s="96" t="s">
        <v>1010</v>
      </c>
    </row>
    <row r="26" spans="1:4" s="97" customFormat="1" ht="28.15" customHeight="1" thickBot="1" x14ac:dyDescent="0.25">
      <c r="A26" s="26">
        <v>3.1</v>
      </c>
      <c r="B26" s="170">
        <v>42735</v>
      </c>
      <c r="C26" s="256" t="s">
        <v>1034</v>
      </c>
      <c r="D26" s="96" t="s">
        <v>1010</v>
      </c>
    </row>
    <row r="27" spans="1:4" ht="13.5" thickBot="1" x14ac:dyDescent="0.25">
      <c r="A27" s="26">
        <v>3.1</v>
      </c>
      <c r="B27" s="170">
        <v>42766</v>
      </c>
      <c r="C27" s="257" t="s">
        <v>1035</v>
      </c>
      <c r="D27" s="96" t="s">
        <v>1010</v>
      </c>
    </row>
    <row r="28" spans="1:4" ht="13.5" thickBot="1" x14ac:dyDescent="0.25">
      <c r="A28" s="26">
        <v>3.1</v>
      </c>
      <c r="B28" s="170">
        <v>43008</v>
      </c>
      <c r="C28" s="257" t="s">
        <v>1036</v>
      </c>
      <c r="D28" s="96" t="s">
        <v>1010</v>
      </c>
    </row>
    <row r="29" spans="1:4" ht="13.5" thickBot="1" x14ac:dyDescent="0.25">
      <c r="A29" s="26">
        <v>3.1</v>
      </c>
      <c r="B29" s="170">
        <v>43373</v>
      </c>
      <c r="C29" s="256" t="s">
        <v>1037</v>
      </c>
      <c r="D29" s="96" t="s">
        <v>1010</v>
      </c>
    </row>
    <row r="30" spans="1:4" ht="13.5" thickBot="1" x14ac:dyDescent="0.25">
      <c r="A30" s="26">
        <v>3.1</v>
      </c>
      <c r="B30" s="170">
        <v>43555</v>
      </c>
      <c r="C30" s="256" t="s">
        <v>1038</v>
      </c>
      <c r="D30" s="96" t="s">
        <v>1010</v>
      </c>
    </row>
    <row r="31" spans="1:4" ht="13.5" thickBot="1" x14ac:dyDescent="0.25">
      <c r="A31" s="26">
        <v>3.2</v>
      </c>
      <c r="B31" s="170">
        <v>43921</v>
      </c>
      <c r="C31" s="257" t="s">
        <v>1036</v>
      </c>
      <c r="D31" s="96" t="s">
        <v>1010</v>
      </c>
    </row>
    <row r="32" spans="1:4" ht="13.5" thickBot="1" x14ac:dyDescent="0.25">
      <c r="A32" s="26">
        <v>3.3</v>
      </c>
      <c r="B32" s="170">
        <v>44104</v>
      </c>
      <c r="C32" s="256" t="s">
        <v>1038</v>
      </c>
      <c r="D32" s="96" t="s">
        <v>1010</v>
      </c>
    </row>
    <row r="33" spans="1:4" ht="23.25" customHeight="1" thickBot="1" x14ac:dyDescent="0.25">
      <c r="A33" s="26">
        <v>4</v>
      </c>
      <c r="B33" s="170">
        <v>44469</v>
      </c>
      <c r="C33" s="256" t="s">
        <v>1039</v>
      </c>
      <c r="D33" s="96" t="s">
        <v>1010</v>
      </c>
    </row>
    <row r="34" spans="1:4" ht="13.5" thickBot="1" x14ac:dyDescent="0.25">
      <c r="A34" s="26">
        <v>4.0999999999999996</v>
      </c>
      <c r="B34" s="258">
        <v>44834</v>
      </c>
      <c r="C34" s="259" t="s">
        <v>1040</v>
      </c>
      <c r="D34" s="96" t="s">
        <v>1010</v>
      </c>
    </row>
    <row r="35" spans="1:4" x14ac:dyDescent="0.2">
      <c r="A35" s="26">
        <v>4.2</v>
      </c>
      <c r="B35" s="170">
        <v>45174</v>
      </c>
      <c r="C35" s="257" t="s">
        <v>1041</v>
      </c>
      <c r="D35" s="96" t="s">
        <v>1010</v>
      </c>
    </row>
    <row r="36" spans="1:4" x14ac:dyDescent="0.2">
      <c r="A36" s="26">
        <v>4.3</v>
      </c>
      <c r="B36" s="172">
        <v>45199</v>
      </c>
      <c r="C36" s="53" t="s">
        <v>1042</v>
      </c>
      <c r="D36" s="53" t="s">
        <v>1010</v>
      </c>
    </row>
    <row r="37" spans="1:4" x14ac:dyDescent="0.2">
      <c r="A37" s="26">
        <v>5</v>
      </c>
      <c r="B37" s="173">
        <v>45657</v>
      </c>
      <c r="C37" s="256" t="s">
        <v>1043</v>
      </c>
      <c r="D37" s="53" t="s">
        <v>1010</v>
      </c>
    </row>
    <row r="38" spans="1:4" x14ac:dyDescent="0.2">
      <c r="A38" s="26">
        <v>6</v>
      </c>
      <c r="B38" s="170">
        <v>46037</v>
      </c>
      <c r="C38" s="257" t="s">
        <v>1044</v>
      </c>
      <c r="D38" s="53" t="s">
        <v>1010</v>
      </c>
    </row>
    <row r="39" spans="1:4" x14ac:dyDescent="0.2">
      <c r="A39" s="26">
        <v>6.1</v>
      </c>
      <c r="B39" s="170">
        <v>46071</v>
      </c>
      <c r="C39" s="257" t="s">
        <v>1045</v>
      </c>
      <c r="D39" s="53" t="s">
        <v>1010</v>
      </c>
    </row>
  </sheetData>
  <sheetProtection sort="0" autoFilter="0"/>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37524-D988-4E55-B45E-AAAD26D2C106}">
  <sheetPr codeName="Sheet10">
    <pageSetUpPr fitToPage="1"/>
  </sheetPr>
  <dimension ref="A1:D76"/>
  <sheetViews>
    <sheetView showGridLines="0" zoomScaleNormal="100" workbookViewId="0">
      <pane ySplit="1" topLeftCell="A10" activePane="bottomLeft" state="frozen"/>
      <selection pane="bottomLeft" activeCell="A2" sqref="A2"/>
    </sheetView>
  </sheetViews>
  <sheetFormatPr defaultColWidth="0" defaultRowHeight="12.75" zeroHeight="1" x14ac:dyDescent="0.2"/>
  <cols>
    <col min="1" max="1" width="8.7109375" customWidth="1"/>
    <col min="2" max="2" width="18.5703125" customWidth="1"/>
    <col min="3" max="3" width="103.42578125" customWidth="1"/>
    <col min="4" max="4" width="22.42578125" customWidth="1"/>
    <col min="5" max="16384" width="8.85546875" hidden="1"/>
  </cols>
  <sheetData>
    <row r="1" spans="1:4" x14ac:dyDescent="0.2">
      <c r="A1" s="141" t="s">
        <v>1004</v>
      </c>
      <c r="B1" s="117"/>
      <c r="C1" s="117"/>
      <c r="D1" s="117"/>
    </row>
    <row r="2" spans="1:4" ht="12.6" customHeight="1" x14ac:dyDescent="0.2">
      <c r="A2" s="165" t="s">
        <v>1005</v>
      </c>
      <c r="B2" s="165" t="s">
        <v>1046</v>
      </c>
      <c r="C2" s="165" t="s">
        <v>1007</v>
      </c>
      <c r="D2" s="165" t="s">
        <v>1047</v>
      </c>
    </row>
    <row r="3" spans="1:4" x14ac:dyDescent="0.2">
      <c r="A3" s="166">
        <v>6</v>
      </c>
      <c r="B3" s="164" t="s">
        <v>1048</v>
      </c>
      <c r="C3" s="167" t="s">
        <v>1049</v>
      </c>
      <c r="D3" s="168">
        <v>46035</v>
      </c>
    </row>
    <row r="4" spans="1:4" x14ac:dyDescent="0.2">
      <c r="A4" s="166">
        <v>6</v>
      </c>
      <c r="B4" s="164" t="s">
        <v>1050</v>
      </c>
      <c r="C4" s="167" t="s">
        <v>1049</v>
      </c>
      <c r="D4" s="168">
        <v>46035</v>
      </c>
    </row>
    <row r="5" spans="1:4" x14ac:dyDescent="0.2">
      <c r="A5" s="166">
        <v>6</v>
      </c>
      <c r="B5" s="164" t="s">
        <v>1051</v>
      </c>
      <c r="C5" s="167" t="s">
        <v>1049</v>
      </c>
      <c r="D5" s="168">
        <v>46035</v>
      </c>
    </row>
    <row r="6" spans="1:4" x14ac:dyDescent="0.2">
      <c r="A6" s="166">
        <v>6</v>
      </c>
      <c r="B6" s="186" t="s">
        <v>175</v>
      </c>
      <c r="C6" s="167" t="s">
        <v>1052</v>
      </c>
      <c r="D6" s="168">
        <v>46035</v>
      </c>
    </row>
    <row r="7" spans="1:4" x14ac:dyDescent="0.2">
      <c r="A7" s="166">
        <v>6</v>
      </c>
      <c r="B7" s="193" t="s">
        <v>411</v>
      </c>
      <c r="C7" s="167" t="s">
        <v>1052</v>
      </c>
      <c r="D7" s="168">
        <v>46035</v>
      </c>
    </row>
    <row r="8" spans="1:4" x14ac:dyDescent="0.2">
      <c r="A8" s="166">
        <v>6</v>
      </c>
      <c r="B8" s="193" t="s">
        <v>444</v>
      </c>
      <c r="C8" s="167" t="s">
        <v>1052</v>
      </c>
      <c r="D8" s="168">
        <v>46035</v>
      </c>
    </row>
    <row r="9" spans="1:4" x14ac:dyDescent="0.2">
      <c r="A9" s="166">
        <v>6</v>
      </c>
      <c r="B9" s="193" t="s">
        <v>495</v>
      </c>
      <c r="C9" s="167" t="s">
        <v>1052</v>
      </c>
      <c r="D9" s="168">
        <v>46035</v>
      </c>
    </row>
    <row r="10" spans="1:4" x14ac:dyDescent="0.2">
      <c r="A10" s="166">
        <v>6</v>
      </c>
      <c r="B10" s="193" t="s">
        <v>582</v>
      </c>
      <c r="C10" s="167" t="s">
        <v>1052</v>
      </c>
      <c r="D10" s="168">
        <v>46035</v>
      </c>
    </row>
    <row r="11" spans="1:4" x14ac:dyDescent="0.2">
      <c r="A11" s="166">
        <v>6</v>
      </c>
      <c r="B11" s="193" t="s">
        <v>590</v>
      </c>
      <c r="C11" s="167" t="s">
        <v>1052</v>
      </c>
      <c r="D11" s="168">
        <v>46035</v>
      </c>
    </row>
    <row r="12" spans="1:4" x14ac:dyDescent="0.2">
      <c r="A12" s="166">
        <v>6</v>
      </c>
      <c r="B12" s="193" t="s">
        <v>596</v>
      </c>
      <c r="C12" s="167" t="s">
        <v>1052</v>
      </c>
      <c r="D12" s="168">
        <v>46035</v>
      </c>
    </row>
    <row r="13" spans="1:4" x14ac:dyDescent="0.2">
      <c r="A13" s="166">
        <v>6</v>
      </c>
      <c r="B13" s="164" t="s">
        <v>175</v>
      </c>
      <c r="C13" s="167" t="s">
        <v>1053</v>
      </c>
      <c r="D13" s="168">
        <v>46035</v>
      </c>
    </row>
    <row r="14" spans="1:4" x14ac:dyDescent="0.2">
      <c r="A14" s="166">
        <v>6</v>
      </c>
      <c r="B14" s="164" t="s">
        <v>710</v>
      </c>
      <c r="C14" s="167" t="s">
        <v>1054</v>
      </c>
      <c r="D14" s="168">
        <v>46035</v>
      </c>
    </row>
    <row r="15" spans="1:4" x14ac:dyDescent="0.2">
      <c r="A15" s="166">
        <v>6.1</v>
      </c>
      <c r="B15" s="193" t="s">
        <v>683</v>
      </c>
      <c r="C15" s="167" t="s">
        <v>1055</v>
      </c>
      <c r="D15" s="168">
        <v>46071</v>
      </c>
    </row>
    <row r="16" spans="1:4" x14ac:dyDescent="0.2">
      <c r="A16" s="166">
        <v>6.1</v>
      </c>
      <c r="B16" s="185" t="s">
        <v>856</v>
      </c>
      <c r="C16" s="167" t="s">
        <v>1055</v>
      </c>
      <c r="D16" s="168">
        <v>46071</v>
      </c>
    </row>
    <row r="17" spans="1:4" x14ac:dyDescent="0.2">
      <c r="A17" s="166">
        <v>6.1</v>
      </c>
      <c r="B17" s="185" t="s">
        <v>158</v>
      </c>
      <c r="C17" s="167" t="s">
        <v>1056</v>
      </c>
      <c r="D17" s="168">
        <v>46071</v>
      </c>
    </row>
    <row r="18" spans="1:4" x14ac:dyDescent="0.2">
      <c r="A18" s="166">
        <v>6.1</v>
      </c>
      <c r="B18" s="185" t="s">
        <v>260</v>
      </c>
      <c r="C18" s="167" t="s">
        <v>1056</v>
      </c>
      <c r="D18" s="168">
        <v>46071</v>
      </c>
    </row>
    <row r="19" spans="1:4" x14ac:dyDescent="0.2">
      <c r="A19" s="166">
        <v>6.1</v>
      </c>
      <c r="B19" s="193" t="s">
        <v>557</v>
      </c>
      <c r="C19" s="167" t="s">
        <v>1056</v>
      </c>
      <c r="D19" s="168">
        <v>46071</v>
      </c>
    </row>
    <row r="20" spans="1:4" x14ac:dyDescent="0.2">
      <c r="A20" s="166"/>
      <c r="B20" s="164"/>
      <c r="C20" s="167"/>
      <c r="D20" s="168"/>
    </row>
    <row r="21" spans="1:4" x14ac:dyDescent="0.2">
      <c r="A21" s="166"/>
      <c r="B21" s="164"/>
      <c r="C21" s="167"/>
      <c r="D21" s="168"/>
    </row>
    <row r="22" spans="1:4" x14ac:dyDescent="0.2">
      <c r="A22" s="166"/>
      <c r="B22" s="164"/>
      <c r="C22" s="167"/>
      <c r="D22" s="168"/>
    </row>
    <row r="23" spans="1:4" x14ac:dyDescent="0.2">
      <c r="A23" s="166"/>
      <c r="B23" s="164"/>
      <c r="C23" s="167"/>
      <c r="D23" s="168"/>
    </row>
    <row r="24" spans="1:4" x14ac:dyDescent="0.2">
      <c r="A24" s="166"/>
      <c r="B24" s="164"/>
      <c r="C24" s="167"/>
      <c r="D24" s="168"/>
    </row>
    <row r="25" spans="1:4" x14ac:dyDescent="0.2">
      <c r="A25" s="166"/>
      <c r="B25" s="164"/>
      <c r="C25" s="167"/>
      <c r="D25" s="168"/>
    </row>
    <row r="26" spans="1:4" x14ac:dyDescent="0.2">
      <c r="A26" s="166"/>
      <c r="B26" s="164"/>
      <c r="C26" s="167"/>
      <c r="D26" s="168"/>
    </row>
    <row r="27" spans="1:4" x14ac:dyDescent="0.2">
      <c r="A27" s="166"/>
      <c r="B27" s="164"/>
      <c r="C27" s="167"/>
      <c r="D27" s="168"/>
    </row>
    <row r="28" spans="1:4" x14ac:dyDescent="0.2">
      <c r="A28" s="166"/>
      <c r="B28" s="164"/>
      <c r="C28" s="167"/>
      <c r="D28" s="168"/>
    </row>
    <row r="29" spans="1:4" x14ac:dyDescent="0.2">
      <c r="A29" s="166"/>
      <c r="B29" s="164"/>
      <c r="C29" s="167"/>
      <c r="D29" s="168"/>
    </row>
    <row r="30" spans="1:4" x14ac:dyDescent="0.2">
      <c r="A30" s="166"/>
      <c r="B30" s="164"/>
      <c r="C30" s="167"/>
      <c r="D30" s="168"/>
    </row>
    <row r="31" spans="1:4" x14ac:dyDescent="0.2">
      <c r="A31" s="166"/>
      <c r="B31" s="164"/>
      <c r="C31" s="167"/>
      <c r="D31" s="168"/>
    </row>
    <row r="32" spans="1:4" x14ac:dyDescent="0.2">
      <c r="A32" s="166"/>
      <c r="B32" s="164"/>
      <c r="C32" s="167"/>
      <c r="D32" s="168"/>
    </row>
    <row r="33" spans="1:4" x14ac:dyDescent="0.2">
      <c r="A33" s="166"/>
      <c r="B33" s="164"/>
      <c r="C33" s="167"/>
      <c r="D33" s="168"/>
    </row>
    <row r="34" spans="1:4" x14ac:dyDescent="0.2">
      <c r="A34" s="166"/>
      <c r="B34" s="164"/>
      <c r="C34" s="167"/>
      <c r="D34" s="168"/>
    </row>
    <row r="35" spans="1:4" x14ac:dyDescent="0.2">
      <c r="A35" s="166"/>
      <c r="B35" s="164"/>
      <c r="C35" s="167"/>
      <c r="D35" s="168"/>
    </row>
    <row r="36" spans="1:4" x14ac:dyDescent="0.2">
      <c r="A36" s="166"/>
      <c r="B36" s="164"/>
      <c r="C36" s="167"/>
      <c r="D36" s="168"/>
    </row>
    <row r="37" spans="1:4" x14ac:dyDescent="0.2">
      <c r="A37" s="166"/>
      <c r="B37" s="164"/>
      <c r="C37" s="167"/>
      <c r="D37" s="168"/>
    </row>
    <row r="38" spans="1:4" x14ac:dyDescent="0.2">
      <c r="A38" s="166"/>
      <c r="B38" s="164"/>
      <c r="C38" s="167"/>
      <c r="D38" s="168"/>
    </row>
    <row r="39" spans="1:4" x14ac:dyDescent="0.2">
      <c r="A39" s="166"/>
      <c r="B39" s="164"/>
      <c r="C39" s="167"/>
      <c r="D39" s="168"/>
    </row>
    <row r="40" spans="1:4" x14ac:dyDescent="0.2">
      <c r="A40" s="166"/>
      <c r="B40" s="164"/>
      <c r="C40" s="167"/>
      <c r="D40" s="168"/>
    </row>
    <row r="41" spans="1:4" x14ac:dyDescent="0.2">
      <c r="A41" s="166"/>
      <c r="B41" s="164"/>
      <c r="C41" s="167"/>
      <c r="D41" s="168"/>
    </row>
    <row r="42" spans="1:4" x14ac:dyDescent="0.2">
      <c r="A42" s="166"/>
      <c r="B42" s="164"/>
      <c r="C42" s="167"/>
      <c r="D42" s="168"/>
    </row>
    <row r="43" spans="1:4" x14ac:dyDescent="0.2">
      <c r="A43" s="166"/>
      <c r="B43" s="164"/>
      <c r="C43" s="167"/>
      <c r="D43" s="168"/>
    </row>
    <row r="44" spans="1:4" x14ac:dyDescent="0.2">
      <c r="A44" s="166"/>
      <c r="B44" s="164"/>
      <c r="C44" s="167"/>
      <c r="D44" s="168"/>
    </row>
    <row r="45" spans="1:4" x14ac:dyDescent="0.2">
      <c r="A45" s="166"/>
      <c r="B45" s="164"/>
      <c r="C45" s="167"/>
      <c r="D45" s="168"/>
    </row>
    <row r="46" spans="1:4" x14ac:dyDescent="0.2">
      <c r="A46" s="166"/>
      <c r="B46" s="164"/>
      <c r="C46" s="167"/>
      <c r="D46" s="168"/>
    </row>
    <row r="47" spans="1:4" x14ac:dyDescent="0.2">
      <c r="A47" s="166"/>
      <c r="B47" s="164"/>
      <c r="C47" s="167"/>
      <c r="D47" s="168"/>
    </row>
    <row r="48" spans="1:4" x14ac:dyDescent="0.2">
      <c r="A48" s="166"/>
      <c r="B48" s="164"/>
      <c r="C48" s="167"/>
      <c r="D48" s="168"/>
    </row>
    <row r="49" spans="1:4" x14ac:dyDescent="0.2">
      <c r="A49" s="166"/>
      <c r="B49" s="164"/>
      <c r="C49" s="167"/>
      <c r="D49" s="168"/>
    </row>
    <row r="50" spans="1:4" x14ac:dyDescent="0.2">
      <c r="A50" s="166"/>
      <c r="B50" s="164"/>
      <c r="C50" s="167"/>
      <c r="D50" s="168"/>
    </row>
    <row r="51" spans="1:4" x14ac:dyDescent="0.2">
      <c r="A51" s="166"/>
      <c r="B51" s="164"/>
      <c r="C51" s="167"/>
      <c r="D51" s="168"/>
    </row>
    <row r="52" spans="1:4" x14ac:dyDescent="0.2">
      <c r="A52" s="166"/>
      <c r="B52" s="164"/>
      <c r="C52" s="167"/>
      <c r="D52" s="168"/>
    </row>
    <row r="53" spans="1:4" x14ac:dyDescent="0.2">
      <c r="A53" s="166"/>
      <c r="B53" s="164"/>
      <c r="C53" s="167"/>
      <c r="D53" s="168"/>
    </row>
    <row r="54" spans="1:4" x14ac:dyDescent="0.2">
      <c r="A54" s="166"/>
      <c r="B54" s="164"/>
      <c r="C54" s="167"/>
      <c r="D54" s="168"/>
    </row>
    <row r="55" spans="1:4" x14ac:dyDescent="0.2">
      <c r="A55" s="166"/>
      <c r="B55" s="164"/>
      <c r="C55" s="167"/>
      <c r="D55" s="168"/>
    </row>
    <row r="56" spans="1:4" x14ac:dyDescent="0.2">
      <c r="A56" s="166"/>
      <c r="B56" s="164"/>
      <c r="C56" s="167"/>
      <c r="D56" s="168"/>
    </row>
    <row r="57" spans="1:4" x14ac:dyDescent="0.2">
      <c r="A57" s="166"/>
      <c r="B57" s="164"/>
      <c r="C57" s="167"/>
      <c r="D57" s="168"/>
    </row>
    <row r="58" spans="1:4" x14ac:dyDescent="0.2">
      <c r="A58" s="166"/>
      <c r="B58" s="164"/>
      <c r="C58" s="167"/>
      <c r="D58" s="168"/>
    </row>
    <row r="59" spans="1:4" x14ac:dyDescent="0.2">
      <c r="A59" s="166"/>
      <c r="B59" s="164"/>
      <c r="C59" s="167"/>
      <c r="D59" s="168"/>
    </row>
    <row r="60" spans="1:4" x14ac:dyDescent="0.2">
      <c r="A60" s="166"/>
      <c r="B60" s="164"/>
      <c r="C60" s="167"/>
      <c r="D60" s="168"/>
    </row>
    <row r="61" spans="1:4" x14ac:dyDescent="0.2">
      <c r="A61" s="166"/>
      <c r="B61" s="164"/>
      <c r="C61" s="167"/>
      <c r="D61" s="168"/>
    </row>
    <row r="62" spans="1:4" x14ac:dyDescent="0.2">
      <c r="A62" s="166"/>
      <c r="B62" s="164"/>
      <c r="C62" s="167"/>
      <c r="D62" s="168"/>
    </row>
    <row r="63" spans="1:4" x14ac:dyDescent="0.2">
      <c r="A63" s="166"/>
      <c r="B63" s="164"/>
      <c r="C63" s="167"/>
      <c r="D63" s="168"/>
    </row>
    <row r="64" spans="1:4" x14ac:dyDescent="0.2">
      <c r="A64" s="166"/>
      <c r="B64" s="164"/>
      <c r="C64" s="167"/>
      <c r="D64" s="168"/>
    </row>
    <row r="65" spans="1:4" x14ac:dyDescent="0.2">
      <c r="A65" s="166"/>
      <c r="B65" s="164"/>
      <c r="C65" s="167"/>
      <c r="D65" s="168"/>
    </row>
    <row r="66" spans="1:4" x14ac:dyDescent="0.2">
      <c r="A66" s="166"/>
      <c r="B66" s="164"/>
      <c r="C66" s="167"/>
      <c r="D66" s="168"/>
    </row>
    <row r="67" spans="1:4" x14ac:dyDescent="0.2">
      <c r="A67" s="166"/>
      <c r="B67" s="164"/>
      <c r="C67" s="167"/>
      <c r="D67" s="168"/>
    </row>
    <row r="68" spans="1:4" x14ac:dyDescent="0.2">
      <c r="A68" s="166"/>
      <c r="B68" s="164"/>
      <c r="C68" s="167"/>
      <c r="D68" s="168"/>
    </row>
    <row r="69" spans="1:4" x14ac:dyDescent="0.2">
      <c r="A69" s="166"/>
      <c r="B69" s="164"/>
      <c r="C69" s="167"/>
      <c r="D69" s="168"/>
    </row>
    <row r="70" spans="1:4" x14ac:dyDescent="0.2">
      <c r="A70" s="166"/>
      <c r="B70" s="164"/>
      <c r="C70" s="167"/>
      <c r="D70" s="168"/>
    </row>
    <row r="71" spans="1:4" x14ac:dyDescent="0.2">
      <c r="A71" s="166"/>
      <c r="B71" s="164"/>
      <c r="C71" s="167"/>
      <c r="D71" s="168"/>
    </row>
    <row r="72" spans="1:4" x14ac:dyDescent="0.2">
      <c r="A72" s="166"/>
      <c r="B72" s="164"/>
      <c r="C72" s="167"/>
      <c r="D72" s="168"/>
    </row>
    <row r="73" spans="1:4" x14ac:dyDescent="0.2">
      <c r="A73" s="166"/>
      <c r="B73" s="164"/>
      <c r="C73" s="167"/>
      <c r="D73" s="168"/>
    </row>
    <row r="74" spans="1:4" x14ac:dyDescent="0.2">
      <c r="A74" s="166"/>
      <c r="B74" s="164"/>
      <c r="C74" s="167"/>
      <c r="D74" s="168"/>
    </row>
    <row r="75" spans="1:4" x14ac:dyDescent="0.2">
      <c r="A75" s="166"/>
      <c r="B75" s="164"/>
      <c r="C75" s="167"/>
      <c r="D75" s="168"/>
    </row>
    <row r="76" spans="1:4" x14ac:dyDescent="0.2"/>
  </sheetData>
  <sheetProtection sort="0" autoFilter="0"/>
  <conditionalFormatting sqref="B15:B19">
    <cfRule type="expression" dxfId="1" priority="1" stopIfTrue="1">
      <formula>AND($A25&lt;&gt;"", MOD(ROW()-2,2)=1)</formula>
    </cfRule>
    <cfRule type="expression" dxfId="0" priority="2" stopIfTrue="1">
      <formula>AND($A25&lt;&gt;"", MOD(ROW()-2,2)=0)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c75e67c-ed2d-4c91-baba-8aa4949e551e" xsi:nil="true"/>
    <lcf76f155ced4ddcb4097134ff3c332f xmlns="be105e32-4fe1-4160-ab0f-41a15f6ce0eb">
      <Terms xmlns="http://schemas.microsoft.com/office/infopath/2007/PartnerControls"/>
    </lcf76f155ced4ddcb4097134ff3c332f>
    <Document_x0020_Type xmlns="be105e32-4fe1-4160-ab0f-41a15f6ce0e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3" ma:contentTypeDescription="Create a new document." ma:contentTypeScope="" ma:versionID="e08f4d05191f8059b0d4b1e09994242a">
  <xsd:schema xmlns:xsd="http://www.w3.org/2001/XMLSchema" xmlns:xs="http://www.w3.org/2001/XMLSchema" xmlns:p="http://schemas.microsoft.com/office/2006/metadata/properties" xmlns:ns1="http://schemas.microsoft.com/sharepoint/v3" xmlns:ns2="be105e32-4fe1-4160-ab0f-41a15f6ce0eb" xmlns:ns3="2c75e67c-ed2d-4c91-baba-8aa4949e551e" targetNamespace="http://schemas.microsoft.com/office/2006/metadata/properties" ma:root="true" ma:fieldsID="1b8e24f92483f2162cd71ff0559cad46" ns1:_="" ns2:_="" ns3:_="">
    <xsd:import namespace="http://schemas.microsoft.com/sharepoint/v3"/>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B43498-2EBF-46DE-AB9E-A14CEFDC7BCD}">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063D4351-5971-4D8C-B620-F9973331D0DC}">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microsoft.com/sharepoint/v3"/>
    <ds:schemaRef ds:uri="2c75e67c-ed2d-4c91-baba-8aa4949e551e"/>
    <ds:schemaRef ds:uri="http://purl.org/dc/terms/"/>
    <ds:schemaRef ds:uri="http://schemas.openxmlformats.org/package/2006/metadata/core-properties"/>
    <ds:schemaRef ds:uri="http://purl.org/dc/elements/1.1/"/>
    <ds:schemaRef ds:uri="be105e32-4fe1-4160-ab0f-41a15f6ce0eb"/>
    <ds:schemaRef ds:uri="http://www.w3.org/XML/1998/namespace"/>
  </ds:schemaRefs>
</ds:datastoreItem>
</file>

<file path=customXml/itemProps3.xml><?xml version="1.0" encoding="utf-8"?>
<ds:datastoreItem xmlns:ds="http://schemas.openxmlformats.org/officeDocument/2006/customXml" ds:itemID="{CBD37E44-40E5-4610-9E5F-E2A40684F7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278B1A3-044F-4FB8-935C-C880819A1DAF}">
  <ds:schemaRefs>
    <ds:schemaRef ds:uri="http://schemas.microsoft.com/sharepoint/v3/contenttype/forms"/>
  </ds:schemaRefs>
</ds:datastoreItem>
</file>

<file path=docMetadata/LabelInfo.xml><?xml version="1.0" encoding="utf-8"?>
<clbl:labelList xmlns:clbl="http://schemas.microsoft.com/office/2020/mipLabelMetadata">
  <clbl:label id="{f2372b85-8802-490c-b196-7b96c73fee3b}" enabled="0" method="" siteId="{f2372b85-8802-490c-b196-7b96c73fee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Dashboard</vt:lpstr>
      <vt:lpstr>Results</vt:lpstr>
      <vt:lpstr>Instructions</vt:lpstr>
      <vt:lpstr>MOT</vt:lpstr>
      <vt:lpstr>Tumbleweed-Axway</vt:lpstr>
      <vt:lpstr>Web Portal</vt:lpstr>
      <vt:lpstr>IVR</vt:lpstr>
      <vt:lpstr>Change Log</vt:lpstr>
      <vt:lpstr>New Release Changes</vt:lpstr>
      <vt:lpstr>Issue Code Table</vt:lpstr>
      <vt:lpstr>'Change Log'!Print_Area</vt:lpstr>
      <vt:lpstr>Dashboard!Print_Area</vt:lpstr>
      <vt:lpstr>Instructions!Print_Area</vt:lpstr>
      <vt:lpstr>IVR!Print_Area</vt:lpstr>
      <vt:lpstr>MOT!Print_Area</vt:lpstr>
      <vt:lpstr>'New Release Changes'!Print_Area</vt:lpstr>
      <vt:lpstr>Results!Print_Area</vt:lpstr>
      <vt:lpstr>'Tumbleweed-Axway'!Print_Area</vt:lpstr>
      <vt:lpstr>'Web Portal'!Print_Area</vt:lpstr>
      <vt:lpstr>IVR!Print_Titles</vt:lpstr>
      <vt:lpstr>MOT!Print_Titles</vt:lpstr>
      <vt:lpstr>'Tumbleweed-Axway'!Print_Titles</vt:lpstr>
      <vt:lpstr>'Web Portal'!Print_Titles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Lancaster Shannon E</cp:lastModifiedBy>
  <cp:revision/>
  <dcterms:created xsi:type="dcterms:W3CDTF">2012-09-21T14:43:24Z</dcterms:created>
  <dcterms:modified xsi:type="dcterms:W3CDTF">2026-04-13T17:40:09Z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0x0101005F9A23EE154DD5418D5EADA94C08CC29</vt:lpwstr>
  </property>
  <property fmtid="{D5CDD505-2E9C-101B-9397-08002B2CF9AE}" pid="13" name="MediaServiceImageTags">
    <vt:lpwstr/>
  </property>
</Properties>
</file>