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lx8pb\Downloads\FY23\Methodology\Updated Package\SCSEM Package 09052023\SCSEM Package 09052023\UNIX-Linux\"/>
    </mc:Choice>
  </mc:AlternateContent>
  <xr:revisionPtr revIDLastSave="0" documentId="13_ncr:1_{A4DA8643-9EB1-4D9D-A394-B6A1CD07C0BC}" xr6:coauthVersionLast="47" xr6:coauthVersionMax="47" xr10:uidLastSave="{00000000-0000-0000-0000-000000000000}"/>
  <bookViews>
    <workbookView xWindow="-110" yWindow="-110" windowWidth="19420" windowHeight="10420" tabRatio="837" xr2:uid="{00000000-000D-0000-FFFF-FFFF00000000}"/>
  </bookViews>
  <sheets>
    <sheet name="Dashboard" sheetId="5" r:id="rId1"/>
    <sheet name="Results" sheetId="4" r:id="rId2"/>
    <sheet name="Instructions" sheetId="6" r:id="rId3"/>
    <sheet name="Gen Test Cases" sheetId="9" r:id="rId4"/>
    <sheet name="Solaris 10 Test Cases" sheetId="14" r:id="rId5"/>
    <sheet name="Solaris 11 Test Cases" sheetId="11" r:id="rId6"/>
    <sheet name="Solaris 11.1 Test Cases" sheetId="13" r:id="rId7"/>
    <sheet name="Solaris 11.2 Test Cases" sheetId="17" r:id="rId8"/>
    <sheet name="Solaris 11.4 Test Cases " sheetId="16" r:id="rId9"/>
    <sheet name="Change Log" sheetId="7" r:id="rId10"/>
    <sheet name="Appendix" sheetId="8" r:id="rId11"/>
    <sheet name="New Release Changes" sheetId="18" r:id="rId12"/>
    <sheet name="Issue Code Table" sheetId="15" r:id="rId13"/>
  </sheets>
  <definedNames>
    <definedName name="_xlnm._FilterDatabase" localSheetId="10" hidden="1">Appendix!#REF!</definedName>
    <definedName name="_xlnm._FilterDatabase" localSheetId="3" hidden="1">'Gen Test Cases'!$A$2:$L$11</definedName>
    <definedName name="_xlnm._FilterDatabase" localSheetId="11" hidden="1">'New Release Changes'!$A$2:$D$6</definedName>
    <definedName name="_xlnm._FilterDatabase" localSheetId="4" hidden="1">'Solaris 10 Test Cases'!$A$2:$AA$124</definedName>
    <definedName name="_xlnm._FilterDatabase" localSheetId="5" hidden="1">'Solaris 11 Test Cases'!$A$2:$AA$94</definedName>
    <definedName name="_xlnm._FilterDatabase" localSheetId="6" hidden="1">'Solaris 11.1 Test Cases'!$A$2:$AA$2</definedName>
    <definedName name="_xlnm._FilterDatabase" localSheetId="7" hidden="1">'Solaris 11.2 Test Cases'!$A$2:$O$96</definedName>
    <definedName name="_xlnm._FilterDatabase" localSheetId="8" hidden="1">'Solaris 11.4 Test Cases '!$A$2:$AA$95</definedName>
    <definedName name="_xlnm.Print_Area" localSheetId="11">'New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3" i="4" l="1"/>
  <c r="AC13" i="4"/>
  <c r="D51" i="4"/>
  <c r="AE32" i="4"/>
  <c r="AC32" i="4"/>
  <c r="U32" i="4"/>
  <c r="T32" i="4"/>
  <c r="S32" i="4"/>
  <c r="R32" i="4"/>
  <c r="O32" i="4"/>
  <c r="M32" i="4"/>
  <c r="E32" i="4"/>
  <c r="D32" i="4"/>
  <c r="C32" i="4"/>
  <c r="B32" i="4"/>
  <c r="U13" i="4"/>
  <c r="T13" i="4"/>
  <c r="S13" i="4"/>
  <c r="R13" i="4"/>
  <c r="AA41" i="4"/>
  <c r="AA40" i="4"/>
  <c r="Z40" i="4"/>
  <c r="AA37" i="4"/>
  <c r="AA36" i="4"/>
  <c r="K41" i="4"/>
  <c r="K40" i="4"/>
  <c r="K37" i="4"/>
  <c r="K36" i="4"/>
  <c r="AA22" i="4"/>
  <c r="AA21" i="4"/>
  <c r="Z21" i="4"/>
  <c r="AA18" i="4"/>
  <c r="AA17" i="4"/>
  <c r="O51" i="4"/>
  <c r="E51" i="4"/>
  <c r="C51" i="4"/>
  <c r="B51" i="4"/>
  <c r="AA4" i="9"/>
  <c r="AA5" i="9"/>
  <c r="AA6" i="9"/>
  <c r="AA7" i="9"/>
  <c r="AA8" i="9"/>
  <c r="AA9" i="9"/>
  <c r="AA10" i="9"/>
  <c r="AA11" i="9"/>
  <c r="M51" i="4"/>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N32" i="4" l="1"/>
  <c r="J36" i="4" s="1"/>
  <c r="AD13" i="4"/>
  <c r="Z17" i="4" s="1"/>
  <c r="AD32" i="4"/>
  <c r="Z36" i="4" s="1"/>
  <c r="V32" i="4"/>
  <c r="F32" i="4"/>
  <c r="V13" i="4"/>
  <c r="AA3" i="17"/>
  <c r="AA4" i="13" l="1"/>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K60" i="4" l="1"/>
  <c r="K59" i="4"/>
  <c r="K56" i="4"/>
  <c r="K55" i="4"/>
  <c r="F51" i="4" l="1"/>
  <c r="N51" i="4"/>
  <c r="J55" i="4" s="1"/>
  <c r="AA3" i="16" l="1"/>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3" i="13"/>
  <c r="AA3" i="11"/>
  <c r="AA3" i="14"/>
  <c r="AA3" i="9"/>
  <c r="K22" i="4"/>
  <c r="K21" i="4"/>
  <c r="K18" i="4"/>
  <c r="K17" i="4"/>
  <c r="O13" i="4"/>
  <c r="M13" i="4"/>
  <c r="E13" i="4"/>
  <c r="D13" i="4"/>
  <c r="C13" i="4"/>
  <c r="B13" i="4"/>
  <c r="S43" i="4" l="1"/>
  <c r="F40" i="4"/>
  <c r="E36" i="4"/>
  <c r="F38" i="4"/>
  <c r="S38" i="4"/>
  <c r="T39" i="4"/>
  <c r="Y39" i="4" s="1"/>
  <c r="E40" i="4"/>
  <c r="T40" i="4"/>
  <c r="Y40" i="4" s="1"/>
  <c r="U43" i="4"/>
  <c r="D42" i="4"/>
  <c r="I42" i="4" s="1"/>
  <c r="E37" i="4"/>
  <c r="C39" i="4"/>
  <c r="D39" i="4"/>
  <c r="I39" i="4" s="1"/>
  <c r="D38" i="4"/>
  <c r="I38" i="4" s="1"/>
  <c r="V36" i="4"/>
  <c r="U40" i="4"/>
  <c r="U39" i="4"/>
  <c r="S39" i="4"/>
  <c r="E39" i="4"/>
  <c r="F39" i="4"/>
  <c r="E41" i="4"/>
  <c r="T41" i="4"/>
  <c r="Y41" i="4" s="1"/>
  <c r="U38" i="4"/>
  <c r="D43" i="4"/>
  <c r="I43" i="4" s="1"/>
  <c r="T42" i="4"/>
  <c r="Y42" i="4" s="1"/>
  <c r="D41" i="4"/>
  <c r="I41" i="4" s="1"/>
  <c r="T37" i="4"/>
  <c r="Y37" i="4" s="1"/>
  <c r="C43" i="4"/>
  <c r="T38" i="4"/>
  <c r="Y38" i="4" s="1"/>
  <c r="D40" i="4"/>
  <c r="I40" i="4" s="1"/>
  <c r="E42" i="4"/>
  <c r="F43" i="4"/>
  <c r="U41" i="4"/>
  <c r="U36" i="4"/>
  <c r="C42" i="4"/>
  <c r="S36" i="4"/>
  <c r="C40" i="4"/>
  <c r="H40" i="4" s="1"/>
  <c r="C41" i="4"/>
  <c r="V42" i="4"/>
  <c r="F36" i="4"/>
  <c r="F41" i="4"/>
  <c r="D36" i="4"/>
  <c r="I36" i="4" s="1"/>
  <c r="F42" i="4"/>
  <c r="S40" i="4"/>
  <c r="S37" i="4"/>
  <c r="E38" i="4"/>
  <c r="U37" i="4"/>
  <c r="V37" i="4"/>
  <c r="C38" i="4"/>
  <c r="H38" i="4" s="1"/>
  <c r="V43" i="4"/>
  <c r="E43" i="4"/>
  <c r="C37" i="4"/>
  <c r="V38" i="4"/>
  <c r="V39" i="4"/>
  <c r="S41" i="4"/>
  <c r="V40" i="4"/>
  <c r="U42" i="4"/>
  <c r="S42" i="4"/>
  <c r="F37" i="4"/>
  <c r="T36" i="4"/>
  <c r="Y36" i="4" s="1"/>
  <c r="D37" i="4"/>
  <c r="I37" i="4" s="1"/>
  <c r="C36" i="4"/>
  <c r="T43" i="4"/>
  <c r="Y43" i="4" s="1"/>
  <c r="V41" i="4"/>
  <c r="J40" i="4"/>
  <c r="E60" i="4"/>
  <c r="C58" i="4"/>
  <c r="D62" i="4"/>
  <c r="F55" i="4"/>
  <c r="D61" i="4"/>
  <c r="I61" i="4" s="1"/>
  <c r="C55" i="4"/>
  <c r="E57" i="4"/>
  <c r="F62" i="4"/>
  <c r="D55" i="4"/>
  <c r="E56" i="4"/>
  <c r="F60" i="4"/>
  <c r="D58" i="4"/>
  <c r="I58" i="4" s="1"/>
  <c r="F59" i="4"/>
  <c r="D60" i="4"/>
  <c r="I60" i="4" s="1"/>
  <c r="E55" i="4"/>
  <c r="F61" i="4"/>
  <c r="C59" i="4"/>
  <c r="D59" i="4"/>
  <c r="I59" i="4" s="1"/>
  <c r="F56" i="4"/>
  <c r="C61" i="4"/>
  <c r="E62" i="4"/>
  <c r="C60" i="4"/>
  <c r="F58" i="4"/>
  <c r="F57" i="4"/>
  <c r="C62" i="4"/>
  <c r="E59" i="4"/>
  <c r="C57" i="4"/>
  <c r="E58" i="4"/>
  <c r="C56" i="4"/>
  <c r="E61" i="4"/>
  <c r="D57" i="4"/>
  <c r="I57" i="4" s="1"/>
  <c r="D56" i="4"/>
  <c r="I56" i="4" s="1"/>
  <c r="V18" i="4"/>
  <c r="V22" i="4"/>
  <c r="U19" i="4"/>
  <c r="U23" i="4"/>
  <c r="T20" i="4"/>
  <c r="Y20" i="4" s="1"/>
  <c r="T24" i="4"/>
  <c r="Y24" i="4" s="1"/>
  <c r="V19" i="4"/>
  <c r="V23" i="4"/>
  <c r="U20" i="4"/>
  <c r="U24" i="4"/>
  <c r="T21" i="4"/>
  <c r="Y21" i="4" s="1"/>
  <c r="S18" i="4"/>
  <c r="S22" i="4"/>
  <c r="U17" i="4"/>
  <c r="V20" i="4"/>
  <c r="V24" i="4"/>
  <c r="U21" i="4"/>
  <c r="T18" i="4"/>
  <c r="Y18" i="4" s="1"/>
  <c r="T22" i="4"/>
  <c r="Y22" i="4" s="1"/>
  <c r="S19" i="4"/>
  <c r="S23" i="4"/>
  <c r="T17" i="4"/>
  <c r="Y17" i="4" s="1"/>
  <c r="V21" i="4"/>
  <c r="U18" i="4"/>
  <c r="U22" i="4"/>
  <c r="T19" i="4"/>
  <c r="Y19" i="4" s="1"/>
  <c r="T23" i="4"/>
  <c r="Y23" i="4" s="1"/>
  <c r="S20" i="4"/>
  <c r="S24" i="4"/>
  <c r="S17" i="4"/>
  <c r="S21" i="4"/>
  <c r="V17" i="4"/>
  <c r="I62" i="4"/>
  <c r="I55" i="4"/>
  <c r="J59" i="4"/>
  <c r="N13" i="4"/>
  <c r="J17" i="4" s="1"/>
  <c r="D17" i="4"/>
  <c r="I17" i="4" s="1"/>
  <c r="F17" i="4"/>
  <c r="C22" i="4"/>
  <c r="F13" i="4"/>
  <c r="D22" i="4"/>
  <c r="I22" i="4" s="1"/>
  <c r="F20" i="4"/>
  <c r="D23" i="4"/>
  <c r="I23" i="4" s="1"/>
  <c r="D20" i="4"/>
  <c r="I20" i="4" s="1"/>
  <c r="D19" i="4"/>
  <c r="I19" i="4" s="1"/>
  <c r="C17" i="4"/>
  <c r="C20" i="4"/>
  <c r="E23" i="4"/>
  <c r="E20" i="4"/>
  <c r="F22" i="4"/>
  <c r="C24" i="4"/>
  <c r="C18" i="4"/>
  <c r="E19" i="4"/>
  <c r="C23" i="4"/>
  <c r="D24" i="4"/>
  <c r="I24" i="4" s="1"/>
  <c r="E24" i="4"/>
  <c r="F19" i="4"/>
  <c r="C21" i="4"/>
  <c r="F24" i="4"/>
  <c r="E22" i="4"/>
  <c r="E18" i="4"/>
  <c r="J21" i="4"/>
  <c r="D21" i="4"/>
  <c r="I21" i="4" s="1"/>
  <c r="C19" i="4"/>
  <c r="E21" i="4"/>
  <c r="E17" i="4"/>
  <c r="F18" i="4"/>
  <c r="F23" i="4"/>
  <c r="F21" i="4"/>
  <c r="D18" i="4"/>
  <c r="I18" i="4" s="1"/>
  <c r="H59" i="4" l="1"/>
  <c r="X18" i="4"/>
  <c r="H57" i="4"/>
  <c r="H60" i="4"/>
  <c r="H56" i="4"/>
  <c r="H41" i="4"/>
  <c r="X42" i="4"/>
  <c r="X17" i="4"/>
  <c r="X41" i="4"/>
  <c r="X24" i="4"/>
  <c r="X23" i="4"/>
  <c r="H36" i="4"/>
  <c r="X19" i="4"/>
  <c r="X37" i="4"/>
  <c r="X38" i="4"/>
  <c r="H37" i="4"/>
  <c r="X40" i="4"/>
  <c r="X36" i="4"/>
  <c r="H43" i="4"/>
  <c r="H39" i="4"/>
  <c r="H42" i="4"/>
  <c r="X39" i="4"/>
  <c r="X43" i="4"/>
  <c r="X21" i="4"/>
  <c r="X20" i="4"/>
  <c r="X22" i="4"/>
  <c r="H19" i="4"/>
  <c r="H22" i="4"/>
  <c r="H55" i="4"/>
  <c r="H62" i="4"/>
  <c r="H61" i="4"/>
  <c r="H58" i="4"/>
  <c r="H20" i="4"/>
  <c r="H17" i="4"/>
  <c r="H21" i="4"/>
  <c r="H23" i="4"/>
  <c r="H24" i="4"/>
  <c r="H18" i="4"/>
  <c r="D44" i="4" l="1"/>
  <c r="G32" i="4" s="1"/>
  <c r="T44" i="4"/>
  <c r="W32" i="4" s="1"/>
  <c r="T25" i="4"/>
  <c r="W13" i="4" s="1"/>
  <c r="D63" i="4"/>
  <c r="G51" i="4" s="1"/>
  <c r="D25" i="4"/>
  <c r="G13" i="4" s="1"/>
</calcChain>
</file>

<file path=xl/sharedStrings.xml><?xml version="1.0" encoding="utf-8"?>
<sst xmlns="http://schemas.openxmlformats.org/spreadsheetml/2006/main" count="9729" uniqueCount="4162">
  <si>
    <t>Internal Revenue Service</t>
  </si>
  <si>
    <t>Office of Safeguards</t>
  </si>
  <si>
    <t xml:space="preserve"> ▪ SCSEM Subject: Oracle Solaris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</si>
  <si>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</si>
  <si>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</si>
  <si>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</si>
  <si>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</si>
  <si>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</si>
  <si>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</si>
  <si>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</si>
  <si>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</si>
  <si>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</si>
  <si>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</si>
  <si>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</si>
  <si>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</si>
  <si>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</si>
  <si>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</si>
  <si>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</si>
  <si>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</si>
  <si>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</si>
  <si>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</si>
  <si>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</si>
  <si>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</si>
  <si>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</si>
  <si>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</si>
  <si>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</si>
  <si>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</si>
  <si>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</si>
  <si>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</si>
  <si>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</si>
  <si>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</si>
  <si>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</si>
  <si>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</si>
  <si>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</si>
  <si>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</si>
  <si>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</si>
  <si>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</si>
  <si>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</si>
  <si>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Oracle Solaris 10 Test Results</t>
  </si>
  <si>
    <t xml:space="preserve">       Use this box if Oracle Solaris 10 tests were conducted.</t>
  </si>
  <si>
    <t>This table calculates all tests in the Gen Test Cases + Oracle Solaris 10 Test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</si>
  <si>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</si>
  <si>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</si>
  <si>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</si>
  <si>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</si>
  <si>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</si>
  <si>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</si>
  <si>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</si>
  <si>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</si>
  <si>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</si>
  <si>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</si>
  <si>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</si>
  <si>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</si>
  <si>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</si>
  <si>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</si>
  <si>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</si>
  <si>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</si>
  <si>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</si>
  <si>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</si>
  <si>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</si>
  <si>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</si>
  <si>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</si>
  <si>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</si>
  <si>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Oracle Solaris 11 Test Results</t>
  </si>
  <si>
    <t xml:space="preserve">       Use this box if Oracle Solaris 11 tests were conducted.</t>
  </si>
  <si>
    <t>This table calculates all tests in the Gen Test Cases + Oracle Solaris 11 Test Cases tabs.</t>
  </si>
  <si>
    <t>3.  Oracle Solaris 11.1 Test Results</t>
  </si>
  <si>
    <t xml:space="preserve">       Use this box if Oracle Solaris 11.1 tests were conducted.</t>
  </si>
  <si>
    <t>This table calculates all tests in the Gen Test Cases + Oracle Solaris 11.1 Test Cases tabs.</t>
  </si>
  <si>
    <t xml:space="preserve">       Use this box if Oracle Solaris 11.4 tests were conducted.</t>
  </si>
  <si>
    <t>This table calculates all tests in the Gen Test Cases + Oracle Solaris 11.4 Test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</si>
  <si>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</si>
  <si>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</si>
  <si>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</si>
  <si>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</si>
  <si>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</si>
  <si>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</si>
  <si>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</si>
  <si>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</si>
  <si>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</si>
  <si>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</si>
  <si>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</si>
  <si>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</si>
  <si>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</si>
  <si>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</si>
  <si>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</si>
  <si>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</si>
  <si>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</si>
  <si>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</si>
  <si>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</si>
  <si>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</si>
  <si>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</si>
  <si>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</si>
  <si>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</si>
  <si>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</si>
  <si>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</si>
  <si>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</si>
  <si>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</si>
  <si>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</si>
  <si>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</si>
  <si>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</si>
  <si>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</si>
  <si>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</si>
  <si>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</si>
  <si>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</si>
  <si>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</si>
  <si>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</si>
  <si>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</si>
  <si>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</si>
  <si>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</si>
  <si>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</si>
  <si>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</si>
  <si>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</si>
  <si>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</si>
  <si>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</si>
  <si>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</si>
  <si>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</si>
  <si>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</si>
  <si>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Section Title</t>
  </si>
  <si>
    <t>Description</t>
  </si>
  <si>
    <t>Expected Results</t>
  </si>
  <si>
    <t>Actual Results</t>
  </si>
  <si>
    <t>Status</t>
  </si>
  <si>
    <t>Finding (Internal Use Only)</t>
  </si>
  <si>
    <t>Notes/Evidence</t>
  </si>
  <si>
    <t>Criticality</t>
  </si>
  <si>
    <t>Issue Code</t>
  </si>
  <si>
    <t>Issue Code Mapping</t>
  </si>
  <si>
    <t>CIS Benchmark Section #</t>
  </si>
  <si>
    <t>Recommendation #</t>
  </si>
  <si>
    <t>Rationale Statement</t>
  </si>
  <si>
    <t>Remediation Procedure</t>
  </si>
  <si>
    <t>Remediation Statement (Internal Use Only)</t>
  </si>
  <si>
    <t>CAP Request Statement (Internal Use Only)</t>
  </si>
  <si>
    <t>Risk Rating (Do Not Edit)</t>
  </si>
  <si>
    <t>SLR10-01</t>
  </si>
  <si>
    <t>SI-2</t>
  </si>
  <si>
    <t>Flaw Remediation</t>
  </si>
  <si>
    <t>Test (Manual)</t>
  </si>
  <si>
    <t>Use the Latest OS Release</t>
  </si>
  <si>
    <t>Periodically, Oracle releases updates to the Solaris 10 operating system to support new hardware platforms, deliver new functionality as well as the bundle together a set of patches that can be tested as a unit.</t>
  </si>
  <si>
    <t>Run the following command to determine the current OS level:
# head -1 /etc/release</t>
  </si>
  <si>
    <t>The latest version of Solaris 10 OS software is installed (Solaris 01/13).</t>
  </si>
  <si>
    <t>The latest security patches have not been applied.</t>
  </si>
  <si>
    <t>Solaris 01/13 is the latest as of March 2015.</t>
  </si>
  <si>
    <t>Significant</t>
  </si>
  <si>
    <t>HSI2
HSI27</t>
  </si>
  <si>
    <t xml:space="preserve">HSI2: System patch level is insufficient
HSI27: Critical security patches have not been applied </t>
  </si>
  <si>
    <t>Newer updates may contain security enhancements that would not be available through the standard patching process. As a result, it is recommended that the latest update of the Solaris 10 OS software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</si>
  <si>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Obtain and install the latest update of the Solaris 10 OS software.</t>
  </si>
  <si>
    <t xml:space="preserve">Obtain and install the latest update of the Solaris 10 OS software or go to a later version of Solaris and apply all security updates.  </t>
  </si>
  <si>
    <t xml:space="preserve">To close this finding,  please provide a screenshot of the full Solaris version or a copy of the /etc/release file with the agency's CAP. </t>
  </si>
  <si>
    <t>SLR10-02</t>
  </si>
  <si>
    <t>Apply Latest OS Patches</t>
  </si>
  <si>
    <t>During the patch cluster installation process, administrators may ignore individual patches that fail to install returning either code 2 (indicates that the patch has already been installed on the system) or code 8 (the patch applies to an operating system package which is not installed on the machine). If a patch install fails with any other return code, consult the patch installation log in /var/sadm/install_data.
	Note that in addition to installing the Patch Clusters as described above, administrators may wish to also check the Solaris.PatchReport file (available from the same FTP site as the patch clusters) for additional security or functionality patches that may be required on the local system. Administrators are also encouraged to check the individual README files provided with each patch for further information and post-install instructions. Automated tools for maintaining current patch levels are also available, such as the Oracle Patch Manager tool ("man smpatch" for more info). 
	Note that best practices recommend verifying the integrity of downloaded software and patches using file or package signatures. Failure to do so may result in the system being compromised by a "Trojan Horse" created by an attacker with unauthorized access to the archive site. Oracle provides digital signatures for its patches.</t>
  </si>
  <si>
    <t>Automated tools for maintaining current patch levels are available, such as the Oracle Patch Manager tool ("man smpatch" for more info). There are also a number of auditing tools that are designed to check for patch levels.</t>
  </si>
  <si>
    <t>Solaris 10 patches are regularly installed.</t>
  </si>
  <si>
    <t>Patches are not regularly installed on the system.</t>
  </si>
  <si>
    <t>Installing the latest available patches provides protection from exploitation of known vulnerabilities that have been patched.</t>
  </si>
  <si>
    <t>Create a directory to extract the patches. Make sure this directory is owned by root and mode 755, such as /var/tmp/patches. Obtain OraclePatch Cluster from http://sunsolve.sun.com/show.do?target=patches/patch-access [http://sunsolve.sun.com/show.do?target=patches/patch-access ] and look for the Recommended Patch Clusters. The downloaded file will, by default, be named _Recommended.zip, where  is the Solaris OS release number. Download the Patch Cluster into /var/tmp/patches using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The  may be found in the patch cluster README file and is required to ensure the README has been read.</t>
  </si>
  <si>
    <t xml:space="preserve">To close this finding, please provide a screenshot of the full Solaris version or a copy of the /etc/release file with the agency's CAP. </t>
  </si>
  <si>
    <t>SLR10-03</t>
  </si>
  <si>
    <t xml:space="preserve">SI-7 </t>
  </si>
  <si>
    <t>Software, Firmware and Information Integrity</t>
  </si>
  <si>
    <t>Test (Automated)</t>
  </si>
  <si>
    <t>Install Solaris Encryption Kit</t>
  </si>
  <si>
    <t>The Solaris 10 Encryption Kit contains kernel modules that implement various encryption
algorithms for IPsec and Kerberos, utilities that encrypt and decrypt files from the
command line, and libraries with functions that application programs call to perform
encryption. The Encryption Kit enables larger key sizes (&gt; 128) of the following
algorithms:
	AES (128, 192, and 256-bit key sizes)
Blowfish (32 to 448-bit key sizes in 8-bit increments)
RCFOUR/RC4 (8 to 2048-bit key sizes)
	Please see the documentation included with the package for more information.
Regulations on the export of encryption software are subject to change
This action is not needed for systems running Solaris 10 08/07 and newer as the Solaris 10
Encryption Kit is installed by default. Do not use this software download on systems
running Solaris 10 08/07 or newer versions of the operating system.
	NOTE: If you are installing the Encryption Kit on Solaris 10 11/06 or older versions of the
Solaris OS, the package will also install SUNWcryman. On newer versions, the manual pages
are included in the system manual pages by default.</t>
  </si>
  <si>
    <t>Perform the following to determine if the system is configured as recommended:
# pkgchk SUNWcry
# pkgchk SUNWcryr</t>
  </si>
  <si>
    <t>The Solaris 10 encryption kit is installed to provide secure protocol support for IPSec and Kerberos.</t>
  </si>
  <si>
    <t>The Solaris 10 encryption kit is not installed, which causes a lack of secure protocol support for IPSec and Kerberos.</t>
  </si>
  <si>
    <t>HSC15</t>
  </si>
  <si>
    <t>Stronger encryption algorithms aid in protecting data from unauthorized access or
disclosure.</t>
  </si>
  <si>
    <t>For Solaris 10 11/06 or older versions of the Solaris OS, obtain the Solaris 10 Encryption
Kit from https://cds.sun.com/is-bin/INTERSHOP.enfinity/WFS/CDS-CDS_SMISite/
en_US/-/USD/ViewProductDetail-Start?ProductRef=Sol10-GA-Encryption-G-F@CDSCDS_
SMI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t>
  </si>
  <si>
    <t xml:space="preserve">To close this finding, please provide a screenshot showing the encryption packages have been installed with the agency's CAP. </t>
  </si>
  <si>
    <t>SLR10-04</t>
  </si>
  <si>
    <t>CM-7</t>
  </si>
  <si>
    <t>Least Functionality</t>
  </si>
  <si>
    <t>Disable Local CDE ToolTalk Database Server</t>
  </si>
  <si>
    <t>The ToolTalk service enables independent CDE applications to communicate with each
other without having direct knowledge of each other. Applications create and send
ToolTalk messages to communicate with each other. The ToolTalk service receives these
messages, determines the recipients, and then delivers the messages to the appropriate
applications.</t>
  </si>
  <si>
    <t>Perform the following to determine if the system is configured as recommended:
# svcs -Ho state svc:/network/rpc/cde-ttdbserver:tcp
disabled</t>
  </si>
  <si>
    <t>The ToolTalk service is disabled. Output contains the following: 
disabled</t>
  </si>
  <si>
    <t>The ToolTalk service is enabled on the server.</t>
  </si>
  <si>
    <t>HCM10</t>
  </si>
  <si>
    <t>HCM10:  System has unneeded functionality installed</t>
  </si>
  <si>
    <t>2.1.1</t>
  </si>
  <si>
    <t>Unless your organization is specifically using the ToolTalk service, disable it. The best
defense against a service being exploited is to disable it.</t>
  </si>
  <si>
    <t>The ToolTalk service is disabled
# svcadm disable svc:/network/rpc/cde-ttdbserver:tcp</t>
  </si>
  <si>
    <t>SLR10-05</t>
  </si>
  <si>
    <t>Disable Local CDE Calendar Manager</t>
  </si>
  <si>
    <t>CDE Calendar Manager is an appointment and resource scheduling tool. CDE Calendar
Manager can help you schedule and keep track of your daily appointments. Upon request,
Calendar Manager can send you reminders in advance of your appointments.
If you place the CDE Calendar Manager in local only mode, users on other computers will
not be able to attach to the system calendar manager and look at the local user's calendar.</t>
  </si>
  <si>
    <t>Perform the following to determine if the system is configured as recommended:
# svcs -Ho state svc:/network/rpc/cde-calendar-manager:default
disabled</t>
  </si>
  <si>
    <t>The CDE Calendar Manager service is disabled. Output contains the following:
disabled</t>
  </si>
  <si>
    <t>The CDE Calendar Manager service is enabled on the server.</t>
  </si>
  <si>
    <t>2.1.2</t>
  </si>
  <si>
    <t>Unless your organization is specifically using the CDE Calendar Manager service, disable it.</t>
  </si>
  <si>
    <t>The CDE Calendar Manager service is disabled
# svcadm disable svc:/network/rpc/cde-calendar-manager:default</t>
  </si>
  <si>
    <t xml:space="preserve">To close this finding, please provide a screenshot showing the CDE Calendar Manager service has been disabled with the agency's CAP. </t>
  </si>
  <si>
    <t>SLR10-06</t>
  </si>
  <si>
    <t>Disable Local Graphical Login Environment</t>
  </si>
  <si>
    <t>The CDE login service provides the capability of logging into the system using an Xwindows type interface from the console. If XDMCP remote session access to a machine is not required at all, but graphical login access for the console is required, leave the service in local-only mode. If there is no requirement for graphical services on the console, disable this service. Run this command from the command-line interface as disabling it will kill any active graphical sessions.
	CDE login manager is just one of two available in the Solaris OS, the other being the GNOME Display Manager which is not enabled by default in Solaris.</t>
  </si>
  <si>
    <t>Perform the following to determine if the system is configured as recommended:
# svcs -Ho state svc:/application/graphical-login/cde-login
disabled
# svcs -Ho state svc:/application/gdm2-login
disabled</t>
  </si>
  <si>
    <t>Graphical login access from the console is disabled. Output contains the following:
disabled</t>
  </si>
  <si>
    <t>Graphical login access from the console is enabled on the server.</t>
  </si>
  <si>
    <t>2.1.3</t>
  </si>
  <si>
    <t>Unless your organization specifically requires graphical login access from the console, disable it.</t>
  </si>
  <si>
    <t>To disable graphical login access from the console is disabled
# svcadm disable svc:/application/graphical-login/cde-login</t>
  </si>
  <si>
    <t xml:space="preserve">To close this finding, please provide a screenshot showing the graphical interface / cde-login has been disabled with the agency's CAP. </t>
  </si>
  <si>
    <t>SLR10-07</t>
  </si>
  <si>
    <t>Disable Local sendmail Service</t>
  </si>
  <si>
    <t>Perform the following to determine if the system is configured as recommended:
# svcs -Ho state svc:/network/smtp:sendmail
disabled</t>
  </si>
  <si>
    <t>Sendmail for local use is disabled. Output contains the following:
disabled</t>
  </si>
  <si>
    <t>Sendmail for local use is enabled on the server.</t>
  </si>
  <si>
    <t>2.1.4</t>
  </si>
  <si>
    <t>Most systems can safely keep sendmail in local-only mode, but those who do not want it to
run in any capacity can disable it as described in this section.</t>
  </si>
  <si>
    <t>To disable sendmail for local use is disabled
# svcadm disable svc:/network/smtp:sendmail</t>
  </si>
  <si>
    <t xml:space="preserve">To close this finding, please provide a screenshot showing the sendmail service has been disabled with the agency's CAP. </t>
  </si>
  <si>
    <t>SLR10-08</t>
  </si>
  <si>
    <t>Disable Local Web Console</t>
  </si>
  <si>
    <t>The Java Web Console (smcwebserver(1M)) provides a common location for users to access web-based system management applications.</t>
  </si>
  <si>
    <t>Perform the following to determine if the system is configured as recommended:
# svcs -Ho state svc:/system/webconsole:console
disabled</t>
  </si>
  <si>
    <t>The Java Web Console is disabled. Output contains the following:
disabled</t>
  </si>
  <si>
    <t>The Java Web Console is enabled on the server.</t>
  </si>
  <si>
    <t>2.1.5</t>
  </si>
  <si>
    <t>If there is no need to use web based management applications, disable this service.</t>
  </si>
  <si>
    <t>Perform the following The Java Web Console:
# svcadm disable svc:/system/webconsole:console</t>
  </si>
  <si>
    <t xml:space="preserve">To close this finding, please provide a screenshot showing the java webconsole has been disabled with the agency's CAP. </t>
  </si>
  <si>
    <t>SLR10-09</t>
  </si>
  <si>
    <t>Disable Local WBEM</t>
  </si>
  <si>
    <t>Web-Based Enterprise Management (WBEM) is a set of management and Internet technologies. Solaris WBEM Services software provides WBEM services in the Solaris OS, including secure access and manipulation of management data. The software includes a Solaris platform provider that enables management applications to access information about managed resources such as devices and software in the Solaris OS. WBEM is used by the Solaris Management Console (SMC).</t>
  </si>
  <si>
    <t>Perform the following to determine if the system is configured as recommended:
# svcs -Ho state svc:/application/management/wbem
disabled</t>
  </si>
  <si>
    <t>Web-Based Enterprise Management is disabled. Output contains the following:
disabled</t>
  </si>
  <si>
    <t>Web-Based Enterprise Management is enabled on the server.</t>
  </si>
  <si>
    <t>2.1.6</t>
  </si>
  <si>
    <t>If your site does not use Web-Based Enterprise Management, disable this service.</t>
  </si>
  <si>
    <t>To disable Web-Based Enterprise Management is disabled
# svcadm disable svc:/application/management/wbem</t>
  </si>
  <si>
    <t xml:space="preserve">To close this finding, please provide a screenshot showing the web-based enterprise management service has been disabled with the agency's CAP. </t>
  </si>
  <si>
    <t>SLR10-10</t>
  </si>
  <si>
    <t>Disable Local BSD Print Protocol Adapter</t>
  </si>
  <si>
    <t>RFC 1179 describes the Berkeley system based line printer protocol. The service is used to control local Berkeley system based print spooling. It listens on port 515 for incoming print jobs. Secure by default limits access to the line printers by only allowing print jobs to be initiated from the local system. If the machine does not have locally attached printers, disable this service. Note that this service is not required for printing to a network printer.
	NOTE: In Solaris 10, Update 8, this service is disabled by netservices limited if the service svc:/application/print/server is disabled.</t>
  </si>
  <si>
    <t>Perform the following to determine if the system is configured as recommended:
# svcs -Ho state svc:/application/print/rfc1179
disabled</t>
  </si>
  <si>
    <t>The local Berkeley system based print spooling is disabled. Output contains the following:
disabled</t>
  </si>
  <si>
    <t>The local Berkeley system based print spooling is enabled on the server.</t>
  </si>
  <si>
    <t>2.1.7</t>
  </si>
  <si>
    <t>If your site does not use local Berkeley system based print spooling, disable this service.</t>
  </si>
  <si>
    <t>To disable local Berkeley system based print spooling is disabled
# svcadm disable svc:/application/print/rfc1179</t>
  </si>
  <si>
    <t xml:space="preserve">To close this finding, please provide a screenshot showing the Berkley system based print spooling service has been disabled with the agency's CAP. </t>
  </si>
  <si>
    <t>SLR10-11</t>
  </si>
  <si>
    <t>Disable RPC Encryption Key</t>
  </si>
  <si>
    <t>The keyserv process is only required for sites that are using Oracle's Secure RPC mechanism. The most common uses for Secure RPC on Solaris machines are NIS+ and "secure NFS", which uses the Secure RPC mechanism to provide higher levels of security than the standard NFS protocols. Do not confuse "secure NFS" with sites that use Kerberos authentication as a mechanism for providing higher levels of NFS security. "Kerberized" NFS does not require the keyserv process to be running.</t>
  </si>
  <si>
    <t>Perform the following to determine if the system is configured as recommended:
# svcs -Ho state svc:/network/rpc/keyserv
disabled</t>
  </si>
  <si>
    <t>The keyserv process is disabled. Output contains the following:
disabled</t>
  </si>
  <si>
    <t>The keyserv process is enabled on the server.</t>
  </si>
  <si>
    <t>2.2.1</t>
  </si>
  <si>
    <t>The keyserv process is only required for sites that are using Oracle's Secure RPC mechanism. If you are not using Oracle's Secure RPC mechanism, disable this service.</t>
  </si>
  <si>
    <t>The keyserv process is disabled
# svcadm disable svc:/network/rpc/keyserv</t>
  </si>
  <si>
    <t xml:space="preserve">To close this finding, please provide a screenshot showing the keyserv service has been disabled with the agency's CAP. </t>
  </si>
  <si>
    <t>SLR10-12</t>
  </si>
  <si>
    <t>Disable NIS Server Daemons</t>
  </si>
  <si>
    <t>These daemons are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</si>
  <si>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to determine if the system is configured as recommended:
# svcs -Ho state svc:/network/nis/server
disabled
# svcs -Ho state svc:/network/nis/passwd
disabled
# svcs -Ho state svc:/network/nis/update
disabled
# svcs -Ho state svc:/network/nis/xfr
disabled</t>
  </si>
  <si>
    <t>NIS server daemons are disabled. Output contains the following:
disabled</t>
  </si>
  <si>
    <t>NIS server daemons are enabled on the server.</t>
  </si>
  <si>
    <t>2.2.2</t>
  </si>
  <si>
    <t>NIS server daemons are disabled by default and users are encouraged to use LDAP in place of NIS.</t>
  </si>
  <si>
    <t>No action is necessary to disable NIS server daemons unless they have been specifically enabled by the administrator. If so, they may be disabled using the following commands:
# svcadm disable svc:/network/nis/server
# svcadm disable svc:/network/nis/passwd
# svcadm disable svc:/network/nis/update
# svcadm disable svc:/network/nis/xfr</t>
  </si>
  <si>
    <t xml:space="preserve">To close this finding, please provide a screenshot showing the NIS server daemons have been disabled with the agency's CAP. </t>
  </si>
  <si>
    <t>SLR10-13</t>
  </si>
  <si>
    <t>Disable NIS Client Daemons</t>
  </si>
  <si>
    <t>If the local site is not using the NIS naming service to distribute system and user configuration information, this service may be disabled. This service is disabled by default unless the NIS service has been configured on the system.</t>
  </si>
  <si>
    <t>Perform the following to determine if the system is configured as recommended:
# svcs -Ho state svc:/network/nis/client
disabled</t>
  </si>
  <si>
    <t>NIS client daemons have been disabled. Output contains the following:
disabled</t>
  </si>
  <si>
    <t>NIS client daemons are enabled on the server.</t>
  </si>
  <si>
    <t>2.2.3</t>
  </si>
  <si>
    <t>NIS client daemons are disabled by default and users are encouraged to use LDAP in place of NIS.</t>
  </si>
  <si>
    <t>No action is necessary to disable NIS client daemons unless they have been specifically enabled by the administrator. If so, they may be disabled using the following command:
# svcadm disable svc:/network/nis/client</t>
  </si>
  <si>
    <t xml:space="preserve">To close this finding, please provide a screenshot showing the NIS client daemons have been disabled with the agency's CAP. </t>
  </si>
  <si>
    <t>SLR10-14</t>
  </si>
  <si>
    <t>Disable NIS+ Daemons</t>
  </si>
  <si>
    <t>NIS+ was designed to be a more secure version of NIS. However, the use of NIS+ has been deprecated by Oracle and customers are encouraged to use LDAP as an alternative naming service. This service is disabled by default unless the NIS+ service has been configured on the system.</t>
  </si>
  <si>
    <t>Perform the following to determine if the system is configured as recommended:
# svcs -Ho state svc:/network/rpc/nisplus
disabled</t>
  </si>
  <si>
    <t>NIS+ daemons have been disabled. Output contains the following:
disabled</t>
  </si>
  <si>
    <t>NIS+ daemons are enabled on the server.</t>
  </si>
  <si>
    <t>2.2.4</t>
  </si>
  <si>
    <t>NIS+ is disabled by default and users are encouraged to use LDAP in place of NIS+.</t>
  </si>
  <si>
    <t>No action is necessary to disable NIS+ daemons unless they have been specifically enabled by the administrator. If so, they may be disabled using the following command:
# svcadm disable svc:/network/rpc/nisplus</t>
  </si>
  <si>
    <t xml:space="preserve">To close this finding, please provide a screenshot showing the NIS+ service has been disabled with the agency's CAP. </t>
  </si>
  <si>
    <t>SLR10-15</t>
  </si>
  <si>
    <t>Disable LDAP Cache Manager</t>
  </si>
  <si>
    <t>If the local site is not currently using LDAP as a naming service, there is no need to keep LDAP-related daemons running on the local machine. This service is disabled by default unless LDAP client services have been configured on the system. If a naming service is required, users are encouraged to use LDAP instead of NIS/NIS+.</t>
  </si>
  <si>
    <t>Perform the following to determine if the system is configured as recommended:
# svcs -Ho state svc:/network/ldap/client
disabled</t>
  </si>
  <si>
    <t>The LDAP cache manager has been disabled. Output contains the following:
disabled</t>
  </si>
  <si>
    <t>The LDAP cache manager has been enabled on the server.</t>
  </si>
  <si>
    <t>2.2.5</t>
  </si>
  <si>
    <t>Unless your organization specifically requires a naming service, disable it.</t>
  </si>
  <si>
    <t>No action is necessary The LDAP cache manager unless it has been specifically enabled by the administrator. The LDAP cache manager is disabled
# svcadm disable svc:/network/ldap/client</t>
  </si>
  <si>
    <t xml:space="preserve">To close this finding, please provide a screenshot showing the LDAP cache manager service has been disabled with the agency's CAP. </t>
  </si>
  <si>
    <t>SLR10-16</t>
  </si>
  <si>
    <t>Disable Kerberos TGT Expiration Warning</t>
  </si>
  <si>
    <t>While Kerberos can be a security enhancement, if the local site is not currently using Kerberos then there is no need to have the Kerberos TGT expiration warning enabled.</t>
  </si>
  <si>
    <t>Perform the following to determine if the system is configured as recommended:
# svcs -Ho state svc:/network/security/ktkt_warn
disabled</t>
  </si>
  <si>
    <t>The Kerberos TGT expiration warning is disabled. Output contains the following:
disabled</t>
  </si>
  <si>
    <t>The Kerberos TGT expiration warning is enabled on the server.</t>
  </si>
  <si>
    <t>2.2.6</t>
  </si>
  <si>
    <t>Unless your organization specifically requires uses Kerberos, disable it.</t>
  </si>
  <si>
    <t>The Kerberos TGT expiration warning is disabled
# svcadm disable svc:/network/security/ktkt_warn</t>
  </si>
  <si>
    <t xml:space="preserve">To close this finding, please provide a screenshot showing the Kerberos TGT expiration warning service has been disabled with the agency's CAP. </t>
  </si>
  <si>
    <t>SLR10-17</t>
  </si>
  <si>
    <t>Disable Generic Security Services (GSS) Daemons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</si>
  <si>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
	NOTE: Since this service uses Oracle's standard RPC mechanism, it is important that the system's RPC portmapper (rpcbind) also be enabled when this service is turned on. This daemon will be taken offline if rpcbind is disabled. For more information see Item 2.3.14.</t>
  </si>
  <si>
    <t>Perform the following to determine if the system is configured as recommended:
# svcs -Ho state svc:/network/rpc/gss
disabled</t>
  </si>
  <si>
    <t>The GSS API is disabled. Output contains the following:
disabled</t>
  </si>
  <si>
    <t>The GSS API is enabled on the server.</t>
  </si>
  <si>
    <t>2.2.7</t>
  </si>
  <si>
    <t>GSS does not expose anything external to the system as it is configured to use TLI (protocol = ticotsord) by default. However, unless your organization is using the GSS API, disable it.</t>
  </si>
  <si>
    <t>The GSS API is disabled
# svcadm disable svc:/network/rpc/gss</t>
  </si>
  <si>
    <t xml:space="preserve">To close this finding, please provide a screenshot showing the GSS API service has been disabled with the agency's CAP. </t>
  </si>
  <si>
    <t>SLR10-18</t>
  </si>
  <si>
    <t>Disable Volume Manager</t>
  </si>
  <si>
    <t>The volume manager automatically mounts external devices for users whenever the device is attached to the system. These devices include CD-R, CD-RW, floppies, DVD, USB and 1394 mass storage devices. See the vold (1M) manual page for more details.
	NOTE: Since this service uses Oracle's standard RPC mechanism, it is important that the system's RPC portmapper (rpcbind) also be enabled when this service is turned on. For more information see Item 2.3.14 Disable Local RPC Port Mapping Service</t>
  </si>
  <si>
    <t>Perform the following to determine if the system is configured as recommended:
# svcs -Ho state svc:/system/filesystem/volfs
disabled
# svcs -Ho state svc:/network/rpc/smserver
disabled</t>
  </si>
  <si>
    <t>Volume Managers are disabled. Output contains the following:
disabled</t>
  </si>
  <si>
    <t>Volume Managers are enabled on the server.</t>
  </si>
  <si>
    <t>NOTE: rmformat(1) and the CDE Filemanager are rpc.smserverd clients. If you need to support these services, but still want to disable vold, then do not disable smserver in the action above.</t>
  </si>
  <si>
    <t>2.2.8</t>
  </si>
  <si>
    <t>Allowing users to mount and access data from removable media devices makes it easier for malicious programs and data to be imported onto your network. It also introduces the risk that sensitive data may be transferred off the system without a log record. Another alternative is to edit the /etc/vold.conf file and comment out any removable devices that you do not want users to be able to mount.</t>
  </si>
  <si>
    <t>To disable vold is disabled
# svcadm disable svc:/system/filesystem/volfs
# svcadm disable svc:/network/rpc/smserver
NOTE: rmformat(1) and the CDE Filemanager are rpc.smserverd clients. If you need to support these services, but still want to disable vold, then do not disable smserver in the action above.</t>
  </si>
  <si>
    <t xml:space="preserve">To close this finding, please provide a screenshot showing the volfs service has been disabled with the agency's CAP. </t>
  </si>
  <si>
    <t>SLR10-19</t>
  </si>
  <si>
    <t>Disable Samba Support</t>
  </si>
  <si>
    <t>Solaris includes the popular open source Samba server for providing file and print services to Windows-based systems. This allows a Solaris system to act as a file or print server on a Windows network, and even act as a Domain Controller (authentication server) to older Windows operating systems. Note that on Solaris releases prior to 11/06 the file /etc/sfw/smb.conf does not exist and the service will not be started by default even on newer releases.</t>
  </si>
  <si>
    <t>Perform the following to determine if the system is configured as recommended:
Solaris 10 = 8/07
# svcs -Ho state svc:/network/samba
disabled</t>
  </si>
  <si>
    <t>Samba Support is disabled. Output contains the following:
disabled</t>
  </si>
  <si>
    <t>Samba Support is enabled on the server.</t>
  </si>
  <si>
    <t>2.2.9</t>
  </si>
  <si>
    <t>Samba has been known to have security issues. If this functionality is not required by the site, disable this service.</t>
  </si>
  <si>
    <t>To disable Samba, run the appropriate command for your Solaris OS level:
Solaris 10 = 8/07
# svcadm disable svc:/network/samba</t>
  </si>
  <si>
    <t xml:space="preserve">To close this finding, please provide a screenshot showing the samba service has been disabled with the agency's CAP. </t>
  </si>
  <si>
    <t>SLR10-20</t>
  </si>
  <si>
    <t>Disable automount Daemon</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</si>
  <si>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 Sites that have local home directories configured via the automount daemon in this fashion will need to ensure that this daemon is running for Oracle's Solaris Management Console administrative interface to function properly. If the automount daemon is not running, the mount points created by SMC will not be mounted.
	NOTE: Since this service uses Oracle's standard RPC mechanism, it is important that the system's RPC portmapper (rpcbind) also be enabled when this service is turned on. For more information see Item 2.3.14 Disable Local RPC Portmapping Service.</t>
  </si>
  <si>
    <t>Perform the following to determine if the system is configured as recommended:
# svcs -Ho state svc:/system/filesystem/autofs
disabled</t>
  </si>
  <si>
    <t>The automount daemon is disabled. Output contains the following:
disabled</t>
  </si>
  <si>
    <t>The automount daemon is enabled on the server.</t>
  </si>
  <si>
    <t>2.2.10</t>
  </si>
  <si>
    <t>If there is no need to use automount, disable it.</t>
  </si>
  <si>
    <t>The automount daemon is disabled
# svcadm disable svc:/system/filesystem/autofs</t>
  </si>
  <si>
    <t xml:space="preserve">To close this finding, please provide a screenshot showing the automount daemon service has been disabled with the agency's CAP. </t>
  </si>
  <si>
    <t>SLR10-21</t>
  </si>
  <si>
    <t>Disable Apache Services</t>
  </si>
  <si>
    <t>The action in this section describes disabling the Apache 1.x and 2.x web servers provided with Solaris 10. Both services are disabled by default. Run control scripts for Apache 1 and the NCA web servers still exist, but the services will only be started if the respective configuration files have been set up appropriately, and these configuration files do not exist by default.
	Even if the system is a Web server, the local site may choose not to use the Web server provided with Solaris in favor of a locally developed and supported Web environment. If the machine is a Web server, the administrator is encouraged to search the Web for additional documentation on Web server security.</t>
  </si>
  <si>
    <t>Perform the following to determine if the system is configured as recommended:
Apache 1.x:
# pgrep httpd
# ls /etc/apache/httpd.conf
/etc/apache/httpd.conf: No such file or directory 
Apache 2.x:
# svcs -Ho state svc:/network/http:apache2
disabled</t>
  </si>
  <si>
    <t>Disable Apache Services. Output contains the following:
Apache 1.x:
No such file or directory 
Apache 2.x:
disabled</t>
  </si>
  <si>
    <t>Apache Services are enabled on the server.</t>
  </si>
  <si>
    <t>2.2.11</t>
  </si>
  <si>
    <t>Unless your organization specifically requires Apache services, disable it.</t>
  </si>
  <si>
    <t>To disable Apache, run the appropriate command for the version installed:
Apache 1.x:
# /etc/init.d/apache stop
# mv /etc/apache/httpd.conf /etc/apache/httpd.conf.CIS 
Apache 2.x:
# svcadm disable svc:/network/http:apache2</t>
  </si>
  <si>
    <t xml:space="preserve">To close this finding, please provide a screenshot showing the built-in apache service has been disabled with the agency's CAP. </t>
  </si>
  <si>
    <t>SLR10-22</t>
  </si>
  <si>
    <t>Disable Solaris Volume Manager Services</t>
  </si>
  <si>
    <t>The Solaris Volume Manager, formerly known as Solstice DiskSuite, provides functionality for managing disk storage, disk arrays, etc. However, many systems without large storage arrays do not require that these services be enabled or may be using an alternate volume manager rather than the bundled SVM functionality. This service is disabled by default in the OS.</t>
  </si>
  <si>
    <t>Perform the following to determine if the system is configured as recommended:
# svcs -Ho state svc:/system/metainit
disabled
# svcs -Ho state svc:/system/mdmonitor
disabled
Solaris 10 = 8/07
# svcs -Ho state svc:/system/device/mpxio-upgrade
disabled</t>
  </si>
  <si>
    <t>The Solaris Volume Manager is disabled. Output contains the following:
disabled</t>
  </si>
  <si>
    <t>The Solaris Volume Manager is enabled on the server.</t>
  </si>
  <si>
    <t>2.2.12</t>
  </si>
  <si>
    <t>Unless your organization specifically requires the Solaris Volume Manager, disable this service.</t>
  </si>
  <si>
    <t>The Solaris Volume Manager, run the following commands: 
# svcadm disable svc:/system/metainit
# svcadm disable svc:/system/mdmonitor
In addition, run the appropriate command for the Solaris 10 level that you are running:
Solaris 10 = 8/07
# svcadm disable svc:/system/device/mpxio-upgrade</t>
  </si>
  <si>
    <t>Disable the Solaris Volume Manager.  This recommendation can be implemented by performing the following:
# svcadm disable svc:/system/metainit
# svcadm disable svc:/system/mdmonitor
In addition, run the appropriate command for the Solaris 10 level that the agency are running:
Solaris 10 = 8/07
# svcadm disable svc:/system/device/mpxio-upgrade</t>
  </si>
  <si>
    <t xml:space="preserve">To close this finding, please provide a screenshot showing the Solaris Volume Manager has been disabled with the agency's CAP. </t>
  </si>
  <si>
    <t>SLR10-23</t>
  </si>
  <si>
    <t>Disable Solaris Volume Manager GUI</t>
  </si>
  <si>
    <t>The Solaris Volume Manager, formerly Solstice DiskSuite, provides software RAID capability for Solaris systems. This functionality can either be controlled via the GUI administration tools provided with the operating system, or via the command line. However, the GUI tools cannot function without several daemons listed in Item 2.3.12 Disable Solaris Volume Manager Services enabled. If you have disabled Solaris Volume Manager Services, also disable the Solaris Volume Manager GUI.
	NOTE: Since these services use Oracle's standard RPC mechanism, it is important that the system's RPC portmapper (rpcbind) also be enabled when these services are turned on. For more information see Item 2.3.14 Disable Local RPC Port Mapping Service.</t>
  </si>
  <si>
    <t>Perform the following to determine if the system is configured as recommended:
# svcs -Ho state svc:/network/rpc/mdcomm
disabled
# svcs -Ho state svc:/network/rpc/meta
disabled
# svcs -Ho state svc:/network/rpc/metamed
disabled
# svcs -Ho state svc:/network/rpc/metamh
disabled</t>
  </si>
  <si>
    <t>The GUI administration tools for the Solaris Volume Manager is disabled. Output contains the following:
disabled</t>
  </si>
  <si>
    <t>The GUI administration tools for the Solaris Volume Manager is enabled on the server.</t>
  </si>
  <si>
    <t>2.2.13</t>
  </si>
  <si>
    <t>Since the same functionality that is in the GUI is available from the command line interface, administrators are strongly urged to leave these daemons disabled and administer volumes directly from the command line.</t>
  </si>
  <si>
    <t>The GUI administration tools for the Solaris Volume Manager, run the following commands:
# svcadm disable svc:/network/rpc/mdcomm
# svcadm disable svc:/network/rpc/meta
# svcadm disable svc:/network/rpc/metamed
# svcadm disable svc:/network/rpc/metamh</t>
  </si>
  <si>
    <t xml:space="preserve">To close this finding, please provide a screenshot showing the GUI admin tools for the Solaris Volume Manager has been disabled with the agency's CAP. </t>
  </si>
  <si>
    <t>SLR10-24</t>
  </si>
  <si>
    <t>Disable Local RPC Port Mapping Service</t>
  </si>
  <si>
    <t>Remote Procedure Calls (RPC) is used by many services within the Solaris 10 operating system. Some of these services allow external connections to use the service (e.g. NFS, NIS).</t>
  </si>
  <si>
    <t>Perform the following to determine if the system is configured as recommended:
# svcs -Ho state svc:/network/rpc/bind
disabled</t>
  </si>
  <si>
    <t>The local RPC port mapping service is disabled. Output contains the following:
disabled</t>
  </si>
  <si>
    <t>The local RPC port mapping service is enabled on the server.</t>
  </si>
  <si>
    <t>2.2.14</t>
  </si>
  <si>
    <t>RPC-based services are typically deployed to use very weak or non-existent authentication and yet may share very sensitive information. Unless one of the services is required on this machine, it is best to disable RPC-based tools completely. If you are unsure whether or not a particular third-party application requires RPC services, consult with the application vendor.</t>
  </si>
  <si>
    <t>To disable local RPC port mapping service is disabled
# svcadm disable svc:/network/rpc/bind 
If you want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t>
  </si>
  <si>
    <t xml:space="preserve">To close this finding, please provide a screenshot showing the local RPC port mapping service has been disabled with the agency's CAP. </t>
  </si>
  <si>
    <t>SLR10-25</t>
  </si>
  <si>
    <t>CM-2</t>
  </si>
  <si>
    <t>Baseline Configuration</t>
  </si>
  <si>
    <t>Establish a Secure Baseline</t>
  </si>
  <si>
    <t>Starting with Solaris 10 11/06, Oracle has provided an option for new installations to 
install the system as "Secure By Default (SBD)." Use of this installation option provides a 
secure system base in which the only network service that is enabled for remote access is 
Secure Shell (ssh) Some services, such as sendmail(1M) and syslogd(1M), are enabled 
for local connections only. Users who are upgrading to this release or who wish to establish 
a secure baseline may invoke the SBD settings by running the netservices(1M) 
command. SBD settings will not be reversed by applying patches.</t>
  </si>
  <si>
    <t>To see what services are being listened on, type the following command and see if the
listening services are bound to the Loopback interface:
# netstat -an | grep LISTEN 
Portscanning tools also be used to verify that unnecessary TCP and UDP services have been
disabled.</t>
  </si>
  <si>
    <t>Oracle Secure Baseline is implemented.</t>
  </si>
  <si>
    <t>Oracle Secure Baseline has not been implemented.</t>
  </si>
  <si>
    <t>Moderate</t>
  </si>
  <si>
    <t>HCM1</t>
  </si>
  <si>
    <t>HCM1:  Information system baseline is insufficient</t>
  </si>
  <si>
    <t>The best defense against a service being exploited is to disable it. Disabling unnecessary
services reduces the attack surface.</t>
  </si>
  <si>
    <t>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</si>
  <si>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Establish a Secure Baseline. 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</si>
  <si>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SLR10-26</t>
  </si>
  <si>
    <t>AC-17</t>
  </si>
  <si>
    <t>Remote Access</t>
  </si>
  <si>
    <t>Configure TCP Wrappers</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</si>
  <si>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 Rather than enabling TCP Wrappers for all services with "inetadm -M ...", the administrator has the option of enabling TCP Wrappers for individual services with "inetadm -m __ tcp_wrappers=TRUE", where __ is the name of the specific service that uses TCP Wrappers.</t>
  </si>
  <si>
    <t>To verify that tcp_wrappers is enabled, run the following command and verify that the value is set to TRUE:
# inetadm -p | grep tcp_wrappers 
tcp_wrappers=TRUE
Verify that hosts.deny and/or hosts.allow exists
# ls /etc/hosts.deny
/etc/hosts.deny
# ls /etc/hosts.allow
/etc/hosts.allow</t>
  </si>
  <si>
    <t>TCP Wrappers are enabled for host-based access control.Output contains the following:
TRUE</t>
  </si>
  <si>
    <t>TCP Wrappers are not enabled on the server.</t>
  </si>
  <si>
    <t>HCM9</t>
  </si>
  <si>
    <t>HCM9:  Systems are not deployed using the concept of least privilege</t>
  </si>
  <si>
    <t>TCP Wrappers provides more granular control over which systems can access services which limits the attack vector. The logs show attempted access to services from non-authorized systems, which can help identify unauthorized access attempts.</t>
  </si>
  <si>
    <t>To enable TCPWrappers, run the following commands:
* Create /etc/hosts.allow:
# echo "ALL: /, /, ..." &gt; /etc/hosts.allow where each _/_ combination (for example, "192.168.1.0/255.255.255.0") represents one network block in use by your organization that requires access to this system.
* Create /etc/hosts.deny:
# echo "ALL: ALL" &gt;/etc/hosts.deny 
* Update default policy with inetadm:
# inetadm -M tcp_wrappers=TRUE
Note that the above actions will only provide filtering on standard TCP-based services that are spawned by inetd. To protect UDP and RPC-based services that are spawned from inetd, consider implementing a host-based firewall such as ipfilter ("man ipf" for further information). The versions of SSH and sendmail  that ship with Solaris 10 will automatically use TCP Wrappers to filter access if a hosts.allow or hosts.deny file exists. Also, the command "svccfg -s rpc/bind setprop config/enable_tcpwrappers=true" will enable TCP Wrappers for the rpc/bind service.</t>
  </si>
  <si>
    <t xml:space="preserve">To close this finding, please provide a screenshot of copy of the /etc/hosts.allow file with the agency's CAP. </t>
  </si>
  <si>
    <t>SLR10-27</t>
  </si>
  <si>
    <t>Modify Network Parameters</t>
  </si>
  <si>
    <t>Network device drivers have parameters that can be set to provide stronger security settings, depending on environmental needs. This section describes modifications to network parameters for IP, ARP and TCP.
	The settings described in this section meet most functional needs while providing additional security against common network attacks. However, it is important to understand the needs of your particular environment to determine if these settings are appropriate for you.
	NOTE: 
	The items that are Solaris 10 defaults include:
ip_forward_directed_broadcasts
ip_forward_src_routed 
ip6_forward_src_routed
ip_respond_to_timestamp
ip_respond_to_timestamp_broadcast 
ip_respond_to_address_mask_broadcast 
ip6_send_redirects
tcp_rev_src_routes 
	The items that are NOT Solaris 10 defaults include:
arp_cleanup_interval
ip_ire_arp_interval
ip_ignore_redirect
ip6_ignore_redirect
ip_respond_to_echo_broadcast
ip_strict_dst_mutihoming
ip6_strict_dst_multihoming
ip_send_redirects
tcp_conn_req_max_q0
tcp_conn_req_max_q
tcp_extra_priv_ports_add
	Note that we are creating a new script that will be executed at boot time to reconfigure the network parameters described in this section. The file cis_netconfig.xml is an SMF manifest for the cis_netconfig service. The cis_netconfig.sh script that follows is a compilation of all the network parameter settings in this section. Once imported into the SMF database, the cis_netconfig.sh script will run on every system reboot to set the network parameters appropriately. Oracle is moving away from legacy run control scripts in /etc/init.d in favor of using SMF services.</t>
  </si>
  <si>
    <t>The following subsections have an audit point for each of these items. For convenience, they are summarized in this section. Run the following commands and verify that the output is as shown.
# ndd -get /dev/ip ip_forward_src_routed
0
# ndd -get /dev/ip ip6_forward_src_routed
0
# ndd -get /dev/tcp tcp_rev_src_routes
0
# ndd -get /dev/ip ip_forward_directed_broadcasts
0
# ndd -get /dev/tcp tcp_conn_req_max_q0
4096
# ndd -get /dev/tcp tcp_conn_req_max_q
1024
# ndd -get /dev/ip ip_respond_to_timestamp
0
# ndd -get /dev/ip ip_respond_to_timestamp_broadcast
0
# ndd -get /dev/ip ip_respond_to_address_mask_broadcast
0
# ndd -get /dev/ip ip_respond_to_echo_multicast
0
# ndd -get /dev/ip ip6_respond_to_echo_multicast
0
# ndd -get /dev/ip ip_respond_to_echo_broadcast
0
# ndd -get /dev/arp arp_cleanup_interval
60000
# ndd -get /dev/ip ip_ire_arp_interval
60000
# ndd -get /dev/ip ip_ignore_redirect
1
# ndd -get /dev/ip ip6_ignore_redirect
1
# ndd -get /dev/tcp tcp_extra_priv_ports
2049
6112
# ndd -get /dev/ip ip_strict_dst_multihoming
1
# ndd -get /dev/ip ip6_strict_dst_multihoming
1
# ndd -get /dev/ip ip_send_redirects
0
# ndd -get /dev/ip ip6_send_redirects
0</t>
  </si>
  <si>
    <t xml:space="preserve">Network Protocols are restricted on an as-needed basis: Output contains the following:
Due to the large number of commands, please refer to the test procedures column for the expected values. </t>
  </si>
  <si>
    <t>Network Protocols are not restricted on an as-needed basis.</t>
  </si>
  <si>
    <t>HSC17</t>
  </si>
  <si>
    <t>HSC17:  Denial of Service protection settings are not configured</t>
  </si>
  <si>
    <t>3.1.1</t>
  </si>
  <si>
    <t>cat &gt; cis_netconfig.sh</t>
  </si>
  <si>
    <t xml:space="preserve">Restrict network protocols on as needed basis and disable or remove all legacy protocols and those that are not required for business function.  Create a script that will be executed at boot time to secure the network parameters and place within  /lib/svc/method.  The recommendation can be implemented by executing the following script:
/dev/ip ip_forward_src_routed
/dev/ip ip6_forward_src_routed
/dev/tcp tcp_rev_src_routes
/dev/ip ip_forward_directed_broadcasts
/dev/tcp tcp_conn_req_max_q
/dev/tcp tcp_conn_req_max_q
/dev/ip ip_respond_to_timestamp
/dev/ip ip_respond_to_timestamp_broadcast
/dev/ip ip_respond_to_address_mask_broadcast
/dev/ip ip_respond_to_echo_multicast
/dev/ip ip6_respond_to_echo_multicast
/dev/ip ip_respond_to_echo_broadcast
/dev/arp arp_cleanup_interval
/dev/ip ip_ire_arp_interval
/dev/ip ip_ignore_redirect
/dev/ip ip6_ignore_redirect
/dev/tcp tcp_extra_priv_ports
/dev/ip ip_strict_dst_multihoming
/dev/ip ip6_strict_dst_multihoming
/dev/ip ip_send_redirects
/dev/ip ip6_send_redirects
</t>
  </si>
  <si>
    <t xml:space="preserve">To close this finding, please provide a screenshot of the output generated from executing the above script with the agency's CAP. </t>
  </si>
  <si>
    <t>SLR10-28</t>
  </si>
  <si>
    <t>Disable Source Packet Forwarding</t>
  </si>
  <si>
    <t>The ip_forward_src_routed and ip6_forward_src_routed parameters control whether IPv4/IPv6 forwards packets with source IPv4/IPv6 routing options
	NOTE: These settings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</si>
  <si>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ip_forward_src_routed
0 
IPv6:
# ndd -get /dev/ip ip6_forward_src_routed
0</t>
  </si>
  <si>
    <t>Source Packet Forwarding is disabled. Output contains the following:
0</t>
  </si>
  <si>
    <t>Source Packet Forwarding is enabled on the server.</t>
  </si>
  <si>
    <t>3.1.2</t>
  </si>
  <si>
    <t>Keep this parameter disabled to prevent denial of service attacks through spoofed packets.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</si>
  <si>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ip_forward_src_routed 0
IPv6:
# ndd -set /dev/ip ip6_forward_src_routed 0</t>
  </si>
  <si>
    <t xml:space="preserve">To close this finding, please provide a copy of the script used to set network parameters on system boot and a screenshot showing its execution with the agency's CAP. </t>
  </si>
  <si>
    <t>SLR10-29</t>
  </si>
  <si>
    <t>Disable Broadcast Packet Forwarding</t>
  </si>
  <si>
    <t>The ip_forward_directed_broadcasts parameter controls whether or not Solaris forwards broadcast packets for a specific network if it is directly connected to the machine.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</si>
  <si>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ip_forward_directed_broadcasts
0</t>
  </si>
  <si>
    <t>Broadcast Packet Forwarding is disabled. Output contains the following:
0</t>
  </si>
  <si>
    <t>Broadcast Packet Forwarding is enabled on the server.</t>
  </si>
  <si>
    <t>3.1.3</t>
  </si>
  <si>
    <t>The default value of 1 causes Solaris to forward broadcast packets. An attacker could send forged packets to the broadcast address of a remote network, resulting in a broadcast flood. Setting this value to 0 prevents Solaris from forwarding these packets. Note that disabling this parameter also disables broadcast pings.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</si>
  <si>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ip_forward_directed_broadcasts 0</t>
  </si>
  <si>
    <t>SLR10-30</t>
  </si>
  <si>
    <t>Disable Response to ICMP Timestamp Requests</t>
  </si>
  <si>
    <t>The ip_respond_to_timestamp parameter controls whether or not to respond to ICMP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</si>
  <si>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
0</t>
  </si>
  <si>
    <t>Response to ICMP Timestamp Requests are disabled. Output contains the following:
0</t>
  </si>
  <si>
    <t>Response to ICMP Timestamp Requests are enabled on the server.</t>
  </si>
  <si>
    <t>3.1.4</t>
  </si>
  <si>
    <t>Reduce attack surface by restricting a vector for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</si>
  <si>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 0</t>
  </si>
  <si>
    <t>SLR10-31</t>
  </si>
  <si>
    <t>Disable Response to ICMP Broadcast Timestamp Requests</t>
  </si>
  <si>
    <t>The ip_respond_to_timestamp_broadcast parameter controls whether or not to respond to ICMP broadcast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</si>
  <si>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ip_respond_to_timestamp_broadcast
0</t>
  </si>
  <si>
    <t>ICMP Broadcast Timestamp Requests are disabled. Output contains the following:
0</t>
  </si>
  <si>
    <t>ICMP Broadcast Timestamp Requests are enabled on the server.</t>
  </si>
  <si>
    <t>3.1.5</t>
  </si>
  <si>
    <t>Reduce attack surface by restricting a vector for bulk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</si>
  <si>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ip_respond_to_timestamp_broadcast 0</t>
  </si>
  <si>
    <t>SLR10-32</t>
  </si>
  <si>
    <t>Disable Response to ICMP Netmask Requests</t>
  </si>
  <si>
    <t>The ip_respond_to_address_mask_broadcast parameter controls whether or not to respond to ICMP netmask requests, typically sent by diskless clients when booting.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</si>
  <si>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ip_respond_to_address_mask_broadcast
0</t>
  </si>
  <si>
    <t>Responses to ICMP Netmask Requests are disabled. Output contains the following:
0</t>
  </si>
  <si>
    <t>Responses to ICMP Netmask Requests are enabled on the server.</t>
  </si>
  <si>
    <t>3.1.6</t>
  </si>
  <si>
    <t>An attacker could use the netmask information to determine network topology. The default value is 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</si>
  <si>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ip_respond_to_address_mask_broadcast 0</t>
  </si>
  <si>
    <t>SLR10-33</t>
  </si>
  <si>
    <t>Disable ICMPv6 Redirect Messages</t>
  </si>
  <si>
    <t>The ip6_send_redirects parameter controls whether or not IPv6 sends out ICMPv6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</si>
  <si>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ip6_send_redirects
0</t>
  </si>
  <si>
    <t>ICMPv6 Redirect Messages are disabled. Output contains the following:
0</t>
  </si>
  <si>
    <t>ICMPv6 Redirect Messages are enabled on the server.</t>
  </si>
  <si>
    <t>3.1.7</t>
  </si>
  <si>
    <t>A malicious user can exploit the ability of the system to send ICMP redirects by continually sending packets to the system, forcing the system to respond with ICMP redirect messages, resulting in an adverse impact on the CPU and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</si>
  <si>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ip6_send_redirects 0</t>
  </si>
  <si>
    <t>SLR10-34</t>
  </si>
  <si>
    <t>Disable Response to Broadcast ICMPv4 Echo Request</t>
  </si>
  <si>
    <t>The ip_respond_to_echo_broadcast parameter controls whether or not IPv4 responds to a broadcast ICMPv4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</si>
  <si>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ip_respond_to_echo_broadcast
0</t>
  </si>
  <si>
    <t>Broadcast ICMPv4 Echo Requests are disabled.  Output contains the following:
0</t>
  </si>
  <si>
    <t>Broadcast ICMPv4 Echo Requests are enabled on the server.</t>
  </si>
  <si>
    <t>3.1.8</t>
  </si>
  <si>
    <t>Responding to echo requests verifies that an address is valid, which can aid attackers in mapping out targets. ICMP echo requests are often used by network monitoring applications.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</si>
  <si>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ip_respond_to_echo_broadcast 0</t>
  </si>
  <si>
    <t>SLR10-35</t>
  </si>
  <si>
    <t>Disable Response to Multicast Echo Request</t>
  </si>
  <si>
    <t>The ip6_respond_to_echo_multicast and ip_respond_to_echo_multicast parameters control whether or not IPv6 or IPv4 responds to a multicast IPv6 or IPv4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</si>
  <si>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ip_respond_to_echo_multicast
0 
IPv6:
# ndd -get /dev/ip ip6_respond_to_echo_multicast
0</t>
  </si>
  <si>
    <t>Response to Multicast Echo Requests are disabled.  Output contains the following:
0</t>
  </si>
  <si>
    <t>Response to Multicast Echo Requests are enabled on the server.</t>
  </si>
  <si>
    <t>3.1.9</t>
  </si>
  <si>
    <t>Responding to multicast echo requests verifies that an address is valid, which can aid attackers in mapping out targets.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</si>
  <si>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ip_respond_to_echo_multicast 0 
IPv6:
# ndd -set /dev/ip ip6_respond_to_echo_multicast 0</t>
  </si>
  <si>
    <t>SLR10-36</t>
  </si>
  <si>
    <t>Set Interval for Scanning IRE_CACHE</t>
  </si>
  <si>
    <t>The ip_ire_arp_interval parameter determines the intervals in which Solaris scans the IRE_CACHE (IP Resolved Entries) and deletes entries that are more than one scan old. This interval is used for solicited arp entries, not un-solicited which are handled by arp_cleanup_interval.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</si>
  <si>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ip_ire_arp_interval
60000</t>
  </si>
  <si>
    <t>The IRE address cache is cleared of stale entries.  Output contains the following:
60000</t>
  </si>
  <si>
    <t>The IRE address cache is not cleared of stale entries on the server.</t>
  </si>
  <si>
    <t>3.1.10</t>
  </si>
  <si>
    <t>This helps mitigate ARP attacks (ARP poisoning). Consult with your local network team for additional security measures in this area, such as using static ARP, or fixing MAC addresses to switch ports.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</si>
  <si>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ip_ire_arp_interval 60000</t>
  </si>
  <si>
    <t>SLR10-37</t>
  </si>
  <si>
    <t>Ignore ICMP Redirect Messages</t>
  </si>
  <si>
    <t>The ip_ignore_redirect and ip6_ignore_redirect parameters determine if redirect messages will be ignored. ICMP redirect messages cause a host to re-route packets and could be used in a DoS attack. The default value for this is 0. Setting this parameter to 1 causes redirect messages to be ignored.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</si>
  <si>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ip_ignore_redirect
1 
IPv6:
# ndd -get /dev/ip ip6_ignore_redirect
1</t>
  </si>
  <si>
    <t>ICMP Redirect Messages are ignored. Output contains the following:
1</t>
  </si>
  <si>
    <t>ICMP Redirect Messages are not ignored on the server.</t>
  </si>
  <si>
    <t>3.1.11</t>
  </si>
  <si>
    <t>IP redirects should not be necessary in a well-designed, well maintained network. Set to a value of 1 if there is a high risk for a DoS attack. Otherwise, the default value of 0 is sufficient.</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</si>
  <si>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ip_ignore_redirect 1 
IPv6:
# ndd -set /dev/ip ip6_ignore_redirect 1</t>
  </si>
  <si>
    <t>SLR10-38</t>
  </si>
  <si>
    <t>Set Strict Multihoming</t>
  </si>
  <si>
    <t>The ip_strict_dst_multihoming and ip6_strict_dst_multihoming parameters determines whether a packet arriving on a non -forwarding interface can be accepted for an IP address that is not explicitly configured on that interface. If ip_forwarding is enabled, or xxx:ip_forwarding (where xxx is the interface name) for the appropriate interfaces is enabled, then this parameter is ignored because the packet is actually forwarded.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</si>
  <si>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ip_strict_dst_multihoming
1 
IPv6:
# ndd -get /dev/ip ip6_strict_dst_multihoming
1</t>
  </si>
  <si>
    <t>Forwarding is not allowed for non-forwarding interfaces. Output contains the following:
1</t>
  </si>
  <si>
    <t>Forwarding is allowed for non-forwarding interfaces.</t>
  </si>
  <si>
    <t>3.1.12</t>
  </si>
  <si>
    <t>Set this parameter to 1 for systems that have interfaces that cross strict networking domains (for example, a firewall or a VPN node).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</si>
  <si>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ip_strict_dst_multihoming 1 
IPv6:
# ndd -set /dev/ip ip6_strict_dst_multihoming 1</t>
  </si>
  <si>
    <t>SLR10-39</t>
  </si>
  <si>
    <t>Disable ICMPv4 Redirect Messages</t>
  </si>
  <si>
    <t>The ip_send_redirects parameter controls whether or not IPv4 sends out ICMPv4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</si>
  <si>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ip_send_redirects
0</t>
  </si>
  <si>
    <t>ICMPv4 Redirect Messages are disabled.  Output contains the following:
0</t>
  </si>
  <si>
    <t>ICMPv4 Redirect Messages are enabled on the server.</t>
  </si>
  <si>
    <t>3.1.13</t>
  </si>
  <si>
    <t>A malicious user can exploit the ability of the system to send ICMP redirects by continually sending packets to the system, forcing the system to respond with ICMP redirect messages, resulting in an adverse impact on the CPU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</si>
  <si>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ip_send_redirects 0</t>
  </si>
  <si>
    <t>SLR10-40</t>
  </si>
  <si>
    <t>Set ARP Cleanup Interval</t>
  </si>
  <si>
    <t>The arp_cleanup_interval parameter controls the length of time, in milliseconds, that an unsolicited Address Resolution Protocol (ARP) request remains in the ARP cache.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</si>
  <si>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/dev/arp arp_cleanup_interval
60000</t>
  </si>
  <si>
    <t>The ARP cache is regularly cleaned of stale entries. Output contains the following:
60000</t>
  </si>
  <si>
    <t>The ARP cache is not regularly cleaned of stale entries.</t>
  </si>
  <si>
    <t>3.1.14</t>
  </si>
  <si>
    <t>If unsolicited ARP requests are allowed to remain in the ARP cache for long periods an attacker could fill up the ARP cache with bogus entries. Set this parameter to 60000 ms (1 minute) to reduce the effectiveness of ARP attacks. The default value is 300000.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</si>
  <si>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/dev/arp arp_cleanup_interval 60000</t>
  </si>
  <si>
    <t>SLR10-41</t>
  </si>
  <si>
    <t>Disable TCP Reverse IP Source Routing</t>
  </si>
  <si>
    <t>The tcp_rev_src_routes parameter determines if TCP reverses the IP source routing option for incoming connections. If set to 0, TCP does not reverse IP source. If set to 1, TCP does the normal reverse source routing. The default setting is 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</si>
  <si>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tcp_rev_src_routes
0</t>
  </si>
  <si>
    <t>TCP Reverse IP Source Routing is disabled. Output contains the following:
0</t>
  </si>
  <si>
    <t>TCP Reverse IP Source Routing is enabled on the server.</t>
  </si>
  <si>
    <t>3.1.15</t>
  </si>
  <si>
    <t>If IP source routing is needed for diagnostic purposes, enable it. Otherwise leave it disabled.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</si>
  <si>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tcp_rev_src_routes 0</t>
  </si>
  <si>
    <t xml:space="preserve">To close this finding, please provide  a copy of the script used to set network parameters on system boot and a screenshot showing its execution with the agency's CAP. </t>
  </si>
  <si>
    <t>SLR10-42</t>
  </si>
  <si>
    <t>Set Maximum Number of Half-open TCP Connections</t>
  </si>
  <si>
    <t>The tcp_conn_req_max_q0 parameter determines how many half-open TCP connections can exist for a port. This setting is closely related with tcp_conn_req_max_q.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</si>
  <si>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/dev/tcp tcp_conn_req_max_q0
4096</t>
  </si>
  <si>
    <t>A maximum of 4096 half-open connections are allowed, to prevent a denial of service condition. Output contains the following:
4096</t>
  </si>
  <si>
    <t>More than 4096 half-open connections are allowed, which causes susceptibility to denial of service attacks.</t>
  </si>
  <si>
    <t>3.1.16</t>
  </si>
  <si>
    <t>It is necessary to control the number of completed connections to the system to provide some protection against Denial of Service attacks. Note that the value of 4096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</si>
  <si>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tcp_conn_req_max_q0 4096</t>
  </si>
  <si>
    <t xml:space="preserve">Set the maximum number of half-open TCP connections to 4096 or less within the network parameters script to ensure the setting persists between reboots.  The recommendation can be implemented by performing the following
ndd -set /dev/tcp tcp_conn_req_max_q0 4096
</t>
  </si>
  <si>
    <t xml:space="preserve">To close this finding, please provide a copy of the script used to set network parameters on system boot and a screenshot showing W46its execution with the agency's CAP. </t>
  </si>
  <si>
    <t>SLR10-43</t>
  </si>
  <si>
    <t>Set Maximum Number of Incoming Connections</t>
  </si>
  <si>
    <t>The tcp_conn_req_max_q parameter determines the maximum number of incoming connections that can be accepted on a port. This setting is closely related with tcp_conn_req_max_q0.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</si>
  <si>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tcp_conn_req_max_q
1024</t>
  </si>
  <si>
    <t>A maximum of 1024 incoming connections are allowed, to prevent a denial of service condition. Output contains the following:
1024</t>
  </si>
  <si>
    <t>More than 1024 incoming connections are allowed, which causes susceptibility to denial of service attacks.</t>
  </si>
  <si>
    <t>3.1.17</t>
  </si>
  <si>
    <t>Restricting the number of "half open" connections limits the damage of DOS attacks where the attacker floods the network with "SYNs". Having this split from the tcp_conn_req_max_q parameter allows the administrator some discretion in this area.
	Note that the value of 1024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</si>
  <si>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 1024</t>
  </si>
  <si>
    <t>SLR10-44</t>
  </si>
  <si>
    <t>Lock down dtspcd(8)</t>
  </si>
  <si>
    <t>The tcp_extra_priv_ports_add parameter adds a non privileged port to the privileged port list.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</si>
  <si>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includes 6112 as shown:
# ndd -get /dev/tcp tcp_extra_priv_ports
6112</t>
  </si>
  <si>
    <t>The dtspcd service which uses port 6112 is added to the privileged ports list.  Output contains the following:
6112</t>
  </si>
  <si>
    <t>The dtspcd service which uses port 6112 is not added to the privileged ports list.</t>
  </si>
  <si>
    <t>3.1.18</t>
  </si>
  <si>
    <t>Lock down dtspcd(8) (CDE Subprocess Control Service). This optional service is seldom used. It has historically been associated with malicious scans. Making it a privileged port prevents users from opening up the service on a Solaris machine.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</si>
  <si>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tcp_extra_priv_ports_add 6112</t>
  </si>
  <si>
    <t xml:space="preserve">Within the network parameters script created, secure the Set TCP Extra Privileged Ports setting as follows: 
ndd -set /dev/tcp tcp_extra_priv_port 6112
</t>
  </si>
  <si>
    <t xml:space="preserve">To close this finding, please provide a screenshot of Privileged Ports setting with the agency's CAP. </t>
  </si>
  <si>
    <t>SLR10-45</t>
  </si>
  <si>
    <t>AU-4</t>
  </si>
  <si>
    <t>Audit Storage Capacity</t>
  </si>
  <si>
    <t>Restrict Core Dumps to Protected Directory</t>
  </si>
  <si>
    <t>The action described in this section creates a protected directory to store core dumps and also causes the system to create a log entry whenever a regular process dumps core.</t>
  </si>
  <si>
    <t>Run the coreadm command to verify the settings match the output shown below:
# coreadm
 global core file pattern: /var/cores/core_%n_%f_%u_%g_%t_%p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</si>
  <si>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are restricted to protected directories, to disallow potential information leaks.  Output contains the following:
Due to the large number of variables, please refer to the Test Procedures section for the expected values.</t>
  </si>
  <si>
    <t>Core dumps are not restricted to protected directories, allowing potential information leaks.</t>
  </si>
  <si>
    <t>Core dumps, particularly those from set-UID and set-GID processes, may contain sensitive data.</t>
  </si>
  <si>
    <t>To restrict core files to a protected directory, run the following commands:
# mkdir -p /var/cores
# chown root:root /var/cores
# chmod 700 /var/cores
# coreadm -g /var/cores/core_%n_%f_%u_%g_%t_%p 
 -e log -e global -e global-setid 
 -d process -d proc-setid
If the local site chooses, dumping of core files can be completely disabled with the following command:
# coreadm -d global -d global-setid -d process 
-d proc-setid</t>
  </si>
  <si>
    <t xml:space="preserve">To close this finding, please provide providing evidence showing core dumps have been disabled or a screenshot showing 1) the directory to which the core dumps are directed and 2) the access permissions for the core dump target directory with the agency's CAP. </t>
  </si>
  <si>
    <t>SLR10-46</t>
  </si>
  <si>
    <t>SI-16</t>
  </si>
  <si>
    <t>Memory Protection</t>
  </si>
  <si>
    <t>Enable Stack Protection</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</si>
  <si>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third-party software.</t>
  </si>
  <si>
    <t>Run the following command and ensure that the output is as shown:
# grep "^set noexec_user_stack=1" /etc/system
set noexec_user_stack=1
# grep "^set noexec_user_stack_log=1" /etc/system
set noexec_user_stack_log=1
# echo "noexec_user_stack/D" | mdb -k
noexec_user_stack:
noexec_user_stack: 1</t>
  </si>
  <si>
    <t>Stack Protection is enabled to prevent items such as buffer overflows. Output contains the following:
1</t>
  </si>
  <si>
    <t>Stack Protection is not enabled, allowing susceptibility to buffer overflows.</t>
  </si>
  <si>
    <t>Enabling stack protection prevents certain classes of buffer overflow attacks and is a significant security enhancement. However, this does not protect against buffer overflow attacks that do not execute code on the stack (such as return-to-libc exploits).</t>
  </si>
  <si>
    <t>To enable stack protection, run the following commands to edit the /etc/system file:
# if [ ! "`grep noexec_user_stack= /etc/system`"]; then
 cat /etc/system
* Attempt to prevent and log stack-smashing attacks
set noexec_user_stack=1
set noexec_user_stack_log=1
END_CFG
fi
NOTE: A reboot is necessary for this change to take effect.</t>
  </si>
  <si>
    <t xml:space="preserve">Enable stack protection to prevent certain classes of buffer overflow attacks and significantly enhance security.  The recommendation can be implemented by executing the following script:
# if [ ! "`grep noexec_user_stack= /etc/system`"]; then 
cat /etc/system
* Attempt to prevent and log stack-smashing attacks
set noexec_user_stack=1
set noexec_user_stack_log=1
END_CFG
fi
NOTE: A reboot is necessary for this change to take effect.
</t>
  </si>
  <si>
    <t>SLR10-47</t>
  </si>
  <si>
    <t>Enable Strong TCP Sequence Number Generation</t>
  </si>
  <si>
    <t>The variable TCP_STRONG_ISS sets the mechanism for generating the order of TCP packets. If an attacker can predict the next sequence number, it is possible to inject fraudulent packets into the data stream to hijack the session. Solaris supports three sequence number methods:
	0 = Old-fashioned sequential initial sequence number generation.
1 = Improved sequential generation, with random variance in increment.
2 = RFC 1948 sequence number generation, unique-per-connection-ID.</t>
  </si>
  <si>
    <t>Run the following command and verify that the output is as shown:
# ndd -get /dev/tcp tcp_strong_iss
2</t>
  </si>
  <si>
    <t>Strong TCP Sequence Number Generation is enabled. Output contains the following:
2</t>
  </si>
  <si>
    <t>Strong TCP Sequence Number Generation is not enabled.</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</si>
  <si>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benchmarks that establish this.</t>
  </si>
  <si>
    <t>Run the following commands to set TCP_STRONG_ISS to use RFC 1948 sequence number generation:
# cd /etc/default
# awk '/TCP_STRONG_ISS=/ { $1 = "TCP_STRONG_ISS=2" }; 
{ print }' inetinit &gt; inetinit.new
# mv inetinit.new inetinit
# pkgchk -f -n -p /etc/default/inetinit
# ndd -set /dev/tcp tcp_strong_iss 2</t>
  </si>
  <si>
    <t xml:space="preserve">To close this finding, please provide a screenshot or a copy of the /etc/default/inetinit file with the agency's CAP. </t>
  </si>
  <si>
    <t>SLR10-48</t>
  </si>
  <si>
    <t>Disable Network Routing</t>
  </si>
  <si>
    <t>The network routing daemon, in.routed, manages network routing tables. If enabled, it periodically supplies copies of the system's routing tables to any directly connected hosts and networks and picks up routes supplied to it from other networks and hosts.</t>
  </si>
  <si>
    <t>Run the following commands and compare the results with those shown below to determine if network routing has been enabled:
# routeadm -p |
 egrep "^ipv[46]-routing |^ipv[46]-forwarding" |
 awk '{ printf("%s %sn", $1, $NF); }'
ipv4-routing current=disabled
ipv6-routing current=disabled
ipv4-forwarding current=disabled
ipv6-forwarding current=disabled</t>
  </si>
  <si>
    <t>Network Routing is disabled. Output contains the following:
disabled</t>
  </si>
  <si>
    <t>Network Routing is enabled on the server.</t>
  </si>
  <si>
    <t>Routing Internet Protocol (RIP) is a legacy protocol with a number of security issues (e.g. no authentication, no zoning, and no pruning). 
	Routing (in.routed) is disabled by default in all Solaris 10 systems, if there is a default router defined. If no default gateway is defined during system installation, network routing is enabled.</t>
  </si>
  <si>
    <t>Run the following commands to disable routing. This action is unnecessary unless it was manually enabled by the administrator or the system was previously used as a network gateway. 
# routeadm -d ipv4-forwarding -d ipv6-forwarding
# routeadm -d ipv4-routing -d ipv6-routing
# routeadm -u</t>
  </si>
  <si>
    <t xml:space="preserve">To close this finding, please provide a screenshot showing the routing internet protocol has been disabled with the agency's CAP. </t>
  </si>
  <si>
    <t>SLR10-49</t>
  </si>
  <si>
    <t>AU-2</t>
  </si>
  <si>
    <t>Audit Events</t>
  </si>
  <si>
    <t>Enable inetd Connection Logging</t>
  </si>
  <si>
    <t>The inetd process starts Internet standard services and the "tracing" feature can be used to log information about the source of any network connections seen by the daemon.</t>
  </si>
  <si>
    <t>Run the following command and compare the results to determine if inetd connection logging is enabled:
# svcprop -p defaults/tcp_trace svc:/network/inetd:default
true</t>
  </si>
  <si>
    <t>Network connection logging is enabled.  Output contains the following:
true</t>
  </si>
  <si>
    <t>Network connection logging is disabled on the server.</t>
  </si>
  <si>
    <t>HSC6</t>
  </si>
  <si>
    <t>HSC6:  Not all connections to FTI systems are monitored</t>
  </si>
  <si>
    <t>Rather than enabling inetd tracing for all services with "inetadm -M ...", the administrator has the option of enabling tracing for individual services with "inetadm -m __ tcp_trace=TRUE", where __ is the name of the specific service that uses tracing.
	This information is logged via syslogd (1M) and is deposited by default in /var/adm/messages with other system log messages. If the administrator wants to capture this information in a separate file, simply modify /etc/syslog.conf to log daemon.notice to some other log file destination. For further configuration information, see 4.3 Enable Debug Level Daemon Logging.</t>
  </si>
  <si>
    <t>Run the following commands to enable inetd connection logging:
# inetadm -M tcp_trace=true
# svcadm refresh svc:/network/inetd</t>
  </si>
  <si>
    <t xml:space="preserve">To close this finding, please provide a screenshot showing inetd logging for core services has been enabled with the agency's CAP. </t>
  </si>
  <si>
    <t>SLR10-50</t>
  </si>
  <si>
    <t>Enable FTP daemon Logging</t>
  </si>
  <si>
    <t>Information about FTP sessions will be logged via syslogd (1M), but the system must be configured to capture these messages.</t>
  </si>
  <si>
    <t>Run the following command to ensure that FTP daemon logging is enabled:
# svcprop -p inetd_start/exec svc:/network/ftp:default
/usr/sbin/in.ftpd -a -l -d</t>
  </si>
  <si>
    <t xml:space="preserve">FTP daemon logging is enabled.  Output is emitted.
</t>
  </si>
  <si>
    <t>FTP daemon logging is disabled on the server.</t>
  </si>
  <si>
    <t>If the FTP daemon is installed and enabled, it is recommended that the "debugging" (-d) and connection logging (-l) flags also be enabled to track FTP activity on the system. Note that enabling debugging on the FTP daemon can cause user passwords to appear in clear-text form in the system logs, if users accidentally type their passwords at the username prompt. For further configuration information, see 4.3 Enable Debug Level Daemon Logging.</t>
  </si>
  <si>
    <t>Run the following command to enable FTP daemon logging:
# inetadm -m svc:/network/ftp 
 exec="/usr/sbin/in.ftpd -a -l -d"</t>
  </si>
  <si>
    <t xml:space="preserve">To close this finding, please provide a screenshot showing the ftp daemon logging service has been enabled with the agency's CAP. </t>
  </si>
  <si>
    <t>SLR10-51</t>
  </si>
  <si>
    <t>Enable Debug Level Daemon Logging</t>
  </si>
  <si>
    <t>If the FTP service is installed and enabled on the system, Item 4.2 Enable FTP daemon Logging enables the "debugging" (-d) and connection logging (-l) flags to track FTP activity on the system. Similarly, the tracing (-t) option to inetd was enabled in Item 4.1 Enable inetd Connection Logging.</t>
  </si>
  <si>
    <t>Perform the following to determine if the system is configured as recommended:
# svcs -Ho state svc:/system/system-log
online
# grep -v "^#" /etc/syslog.conf | grep /var/log/connlog
daemon.debug /var/log/connlog</t>
  </si>
  <si>
    <t>FTP activity is logged and tracked.  Output contains the following:
online</t>
  </si>
  <si>
    <t>FTP activity is not logged and tracked.</t>
  </si>
  <si>
    <t>All of this information is logged by syslogd (1M), but syslogd (1M) must be configured to capture this information to a separate file so it may be more easily reviewed.</t>
  </si>
  <si>
    <t>The commands listed below direct syslogd (1M), to send the log information for these services to a log file named connlog. Review the connlog file on a regular basis. It is important to note that use of the debugging option can generate very large log files.
# if [ ! "`grep -v '^#' /etc/syslog.conf | 
 grep /var/log/connlog`" ]; then
 echo "daemon.debugttt/var/log/connlog" 
 &gt;&gt;/etc/syslog.conf
fi
# touch /var/log/connlog
# chown root:root /var/log/connlog
# chmod 600 /var/log/connlog
# logadm -w connlog -C 13 -a 'pkill -HUP syslogd' 
 /var/log/connlog
# svcadm refresh svc:/system/system-log</t>
  </si>
  <si>
    <t xml:space="preserve">To close this finding, please provide a screenshot showing the FTP debug level has been set to debug or a copy of the /etc/syslog.conf file with the agency's CAP. </t>
  </si>
  <si>
    <t>SLR10-52</t>
  </si>
  <si>
    <t>Capture syslog AUTH Messages</t>
  </si>
  <si>
    <t>By default, Solaris systems do not capture logging information that is sent to the LOG_AUTH facility.</t>
  </si>
  <si>
    <t>Perform the following to determine if the system is configured as recommended:
# svcs -Ho state svc:/system/system-log
online
# grep -v "^#" /etc/syslog.conf | grep /var/log/authlog
auth.info /var/log/authlog</t>
  </si>
  <si>
    <t>Logging information that is sent to LOG_AUTH is captured. Output contains the following:
online</t>
  </si>
  <si>
    <t>Logging information that is sent to LOG_AUTH is not captured.</t>
  </si>
  <si>
    <t>A great deal of important security-related information is sent via the LOG_AUTH facility (e.g., successful and failed su attempts, failed login attempts, root login attempts, etc.).</t>
  </si>
  <si>
    <t>The commands below will cause information generated by the LOG_AUTH facility to be captured in the /var/log/authlog file (which is only readable by the superuser).
# if [ ! "`grep -v '^#' /etc/syslog.conf | 
 grep /var/log/authlog`" ]; then
 echo "auth.infottt/var/log/authlog" 
 &gt;&gt;/etc/syslog.conf
fi
# logadm -w authlog -C 13 -a 'pkill -HUP syslogd' 
 /var/log/authlog
# pkgchk -f -n -p /var/log/authlog
# svcadm refresh svc:/system/system-log</t>
  </si>
  <si>
    <t xml:space="preserve">To close this finding, please provide a copy of the /var/log/authlog file with the agency's CAP. </t>
  </si>
  <si>
    <t>SLR10-53</t>
  </si>
  <si>
    <t>Enable Login Records</t>
  </si>
  <si>
    <t>If the file /var/adm/loginlog exists, it will capture failed login attempt messages with the login name, tty specification, and time. This file does not exist by default and must be manually created.</t>
  </si>
  <si>
    <t>Perform the following to determine if the system is configured as recommended:
# ls -l /var/adm/loginlog
-rw------- 1 root sys 0   /var/adm/loginlog
# grep loginlog /etc/logadm.conf
loginlog -C 13 /var/adm/loginlog</t>
  </si>
  <si>
    <t xml:space="preserve">Failed login attempts are captured. Permissions for this file is: 
-rw------- 1 root sys 0   /var/adm/loginlog
</t>
  </si>
  <si>
    <t>Failed login attempts are not captured.</t>
  </si>
  <si>
    <t>Tracking failed login attempts is critical to determine when an attacker is attempting a brute force attack on user accounts. Note that this is only for login-based such as login, telnet, rlogin, etc. and does not include SSH. Review the loginlog file on a regular basis.</t>
  </si>
  <si>
    <t>Perform the following to implement the recommended state:
# touch /var/adm/loginlog
# chown root:sys /var/adm/loginlog
# chmod 600 /var/adm/loginlog
# logadm -w loginlog -C 13 /var/adm/loginlog</t>
  </si>
  <si>
    <t xml:space="preserve">To close this finding, please provide evidence the LOG_AUTH logs are sent to the /var/log/authlog file by supplying a screenshot of a copy of the file with the agency's CAP. </t>
  </si>
  <si>
    <t>SLR10-54</t>
  </si>
  <si>
    <t>Capture All Failed Login Attempts</t>
  </si>
  <si>
    <t>The SYS_FAILED_LOGINS variable is used to determine how many failed login attempts occur before a failed login message is logged. Setting the value to 0 will cause a failed login message on every failed login attempt.</t>
  </si>
  <si>
    <t>Perform the following to determine if the system is configured as recommended:
# grep "^SYSLOG_FAILED_LOGINS=0" /etc/default/login
SYSLOG_FAILED_LOGINS=0</t>
  </si>
  <si>
    <t>Each failed login attempt is logged.   Output contains the following:
0</t>
  </si>
  <si>
    <t>Each failed login attempt is not logged.</t>
  </si>
  <si>
    <t>HAU4</t>
  </si>
  <si>
    <t>HAU4:  System does not audit failed attempts to gain access</t>
  </si>
  <si>
    <t>The SYSLOG_FAILED_LOGINS parameter in the /etc/default/login file is used to control how many login failures are allowed before log messages are generated-if set to zero then all failed logins will be logged.</t>
  </si>
  <si>
    <t>Perform the following to implement the recommended state:
# cd /etc/default
# awk '/SYSLOG_FAILED_LOGINS=/ 
 { $1 = "SYSLOG_FAILED_LOGINS=0" }; 
 { print }' login &gt;login.new
# mv login.new login
# pkgchk -f -n -p /etc/default/login</t>
  </si>
  <si>
    <t>SLR10-55</t>
  </si>
  <si>
    <t>Enable cron Logging</t>
  </si>
  <si>
    <t>Setting the CRONLOG parameter to YES in the /etc/default/cron file causes information to be logged for every cron job that gets executed on the system. This setting is the default for Solaris.</t>
  </si>
  <si>
    <t>Perform the following to determine if the system is configured as recommended:
# grep "^CRONLOG=YES" /etc/default/cron
CRONLOG=YES
# ls -ld /var/cron/log
-rw------- 1 root root /var/cron/log</t>
  </si>
  <si>
    <t>Scheduled cron jobs are restricted to authorized users.   Output contains the following:
YES
Permissions for this file is:
-rw------- 1 root root /var/cron/log</t>
  </si>
  <si>
    <t>Scheduled tasks, known as cron jobs, are not logged.</t>
  </si>
  <si>
    <t>A common attack vector is for programs that are run out of cron to be subverted to execute commands as the owner of the cron job. Log data on commands that are executed out of cron can be found in the /var/cron/log file. Review this file on a regular basis.</t>
  </si>
  <si>
    <t>Perform the following to implement the recommended state:
# cd /etc/default
# awk '/CRONLOG=/ { $1 = "CRONLOG=YES" }; 
 { print }' cron &gt; cron.new
# mv cron.new cron
# pkgchk -f -n -p /etc/default/cron
# chown root:root /var/cron/log
# chmod go-rwx /var/cron/log</t>
  </si>
  <si>
    <t xml:space="preserve">To close this finding, please provide a copy of the /etc/default/cron file and a screenshot of the output from running an ls -l on the /var/cron/log file with the agency's CAP. </t>
  </si>
  <si>
    <t>SLR10-56</t>
  </si>
  <si>
    <t>Enable System Accounting</t>
  </si>
  <si>
    <t>System accounting gathers baseline system data (CPU utilization, disk I/O, etc.) every 20 minutes. The data may be accessed with the sar command, or by reviewing the nightly report files named /var/adm/sa/sar*. 
	NOTE: The sys id must be added to /etc/cron.allow to run the system accounting commands..</t>
  </si>
  <si>
    <t>Perform the following to determine if the system is configured as recommended:
# svcs -Ho state svc:/system/sar
online
# ls -l /var/adm/sa
[verify that the directory is not empty]
# crontab -l sys | grep -v "^#" | egrep '(sa1|sa2)'
0,20,40 * * * * /usr/lib/sa/sa1
45 23 * * * /usr/lib/sa/sa2 -s 0:00 -e 23:59 -i 1200 -A</t>
  </si>
  <si>
    <t xml:space="preserve">System Accounting of critical functions is enabled.   Output contains the following:
online
</t>
  </si>
  <si>
    <t>System Accounting of critical functions is not enabled on the server.</t>
  </si>
  <si>
    <t>HSI3</t>
  </si>
  <si>
    <t>HSI3:  System is not monitored for threats</t>
  </si>
  <si>
    <t>Once a normal baseline for the system has been established, abnormalities can be investigated to detect unauthorized activity such as CPU-intensive jobs and activity outside of normal usage hours.</t>
  </si>
  <si>
    <t>Perform the following to implement the recommended state:
# svcadm enable -r svc:/system/sar
# EDITOR=ed crontab -e sys</t>
  </si>
  <si>
    <t xml:space="preserve">To close this finding, please provide screenshot of the enabled system auditing (sa) daemon setting with the agency's CAP. </t>
  </si>
  <si>
    <t>SLR10-57</t>
  </si>
  <si>
    <t>Enable Kernel Level Auditing</t>
  </si>
  <si>
    <t>Kernel-level auditing provides information on commands and system calls that are executed on the local system. The audit trail may be reviewed with the praudit command. Note that enabling kernel-level auditing on Solaris disables the automatic mounting of external devices via the Solaris volume manager daemon (vold).</t>
  </si>
  <si>
    <t>Perform the following to determine if the system is configured as recommended:
# auditconfig -getcond
audit condition = auditing
# auditconfig -getpolicy
audit policies = arge,argv,cnt
# ls -l /var/audit/*.not_terminated.*
[verify that the file size is not zero and is growing as events are audited]</t>
  </si>
  <si>
    <t>Kernel level auditing of commands and system calls are enabled.    Output contains the following:
audit condition = auditing
audit policies = arge,argv,cnt</t>
  </si>
  <si>
    <t>Kernel level auditing of commands and system calls are disabled on the server.</t>
  </si>
  <si>
    <t>HAU6</t>
  </si>
  <si>
    <t>HAU6:  System does not audit changes to access control settings</t>
  </si>
  <si>
    <t>Kernel-level auditing can consume a large amount of disk space and even cause system performance impact, particularly on heavily used machines. The consensus settings described in this section are an effort to log interesting system events without consuming excessive amounts of resources logging significant but usually uninteresting system calls. The document _Auditing in the Solaris(tm) Operating Environment_ published by Oracle as part of the Blueprints On-Line series contains additional information on reducing the amount of logging produced by the administrative (ad) audit class (see http://www.sun.com/blueprints for more details).
	Note that DoD installations have much more stringent auditing requirements than those listed here. DoD guidelines require flags:lo,ad,cc,fw,-fc,-fd,-fr to be set in the audit_control file. Note that "-fr" in particular can cause extremely large audit trails to be generated.</t>
  </si>
  <si>
    <t>Perform the following to implement the recommended state:
if [ ! "`grep c2audit:audit_load /etc/system`" ]
then
# Turn on auditing
 echo y | /etc/security/bsmconv
 cd /etc/security
# Create a CIS custom class (cc) to audit_class. Apply this class to the
# following event types in audit_event:
#
# fm - file attribute modify
# ps - process start/stop
# pm - process modify
# pc - process (meta-class)
 echo "0x08000000:cc:CIS custom class" &gt;&gt;audit_class
 awk 'BEGIN { FS = ":"; OFS = ":" }
 ($4 ~ /fm/) &amp;&amp; ! ($2 ~ /MCTL|FCNTL|FLOCK|UTIME/) 
{ $4 = $4 ",cc" }
 ($4 ~ /p[cms]/) &amp; 
 { print }' audit_startup &gt;audit_startup.new
# Set the audit policy to log exec argv and environment parameters to
# the audit file
 echo '/usr/sbin/auditconfig -setpolicy +argv,arge' 
 &gt;&gt;audit_startup.new
 mv audit_startup.new audit_startup
# Verify and set the appropriate permissions/owner/group to the event, control
# and startup file
 pkgchk -f -n -p /etc/security/audit_event
 pkgchk -f -n -p /etc/security/audit_control
 pkgchk -f -n -p /etc/security/audit_startup
# Add the command to have cron close the current audit file at the start of
# each day.
 EDITOR=ed crontab -e root</t>
  </si>
  <si>
    <t xml:space="preserve">Configure kernel level auditing to log core system file and process access information. In order to achieve this, CIS provides a script with a large list of commands. Please refer to the CIS Benchmark for Solaris, or IRS SCSEM for full details. 
</t>
  </si>
  <si>
    <t>SLR10-58</t>
  </si>
  <si>
    <t xml:space="preserve">AC-3 </t>
  </si>
  <si>
    <t>Access Enforcement</t>
  </si>
  <si>
    <t>Set daemon umask</t>
  </si>
  <si>
    <t>The umask (1) utility overrides the file mode creation mask as specified by the CMASK value in the /etc/default/init file. The most permissive file permission is mode 666 ( 777 for executable files). The CMASK value subtracts from this value. For example, if CMASK is set to a value of 022, files created will have a default permission of 644 (755 for executables). See the umask (1) manual page for a more detailed description.
	NOTE: There are some known bugs in the following daemons that are impacted by changing the CMASK parameter from its default setting: (Note: Current or future patches may have resolved these issues. Consult with your Oracle Support representative)
	6299083 picld i initialise picld_door file with wrong permissions after JASS
	4791006 ldap_cachemgr initialise i ldap_cache_door file with wrong permissions
	6299080 nscd i initialise name_service_door file with wrong permissions after JASS
	The ldap_cachemgr issue has been fixed but the others are still unresolved. While not directly related to this, there is another issue related to 077 umask settings:
	2125481 in.lpd failed to print files when the umask is set 077</t>
  </si>
  <si>
    <t>Perform the following to determine if the system is configured as recommended:
# grep "^CMASK=022" /etc/default/init
CMASK=022</t>
  </si>
  <si>
    <t>Newly created files are configured to a restricted privilege level.   Output contains the following:
022</t>
  </si>
  <si>
    <t>Newly created files are configured to a heightened privilege level.</t>
  </si>
  <si>
    <t>HCM8</t>
  </si>
  <si>
    <t>HCM8:  The ability to make changes is not properly limited</t>
  </si>
  <si>
    <t>Set the system default file creation mask (umask) to at least 022 to prevent daemon processes from creating world-writable files by default. The NSA and DISA recommend a more restrictive umask values of 077 (Note: The execute bit only applies to executable files). This may cause problems for certain applications- consult vendor documentation for further information. The default setting for Solaris is 022.</t>
  </si>
  <si>
    <t>Perform the following to implement the recommended state: 
# cd /etc/default
# awk '/^CMASK=/ { $1 = "CMASK=022" }
 { print }' init &gt;init.new
# mv init.new init
# pkgchk -f -n -p /etc/default/init</t>
  </si>
  <si>
    <t xml:space="preserve">Configure the system to enforce any new files created by daemons to non world-writable.  This recommendation can be implemented setting the CMASK=022 within the /etc/default/init file.  </t>
  </si>
  <si>
    <t>SLR10-59</t>
  </si>
  <si>
    <t>Restrict Set-UID on User Mounted Devices</t>
  </si>
  <si>
    <t>If the volume manager (vold) is enabled to permit users to mount external devices, the administrator can force these file systems to be mounted with the nosuid option to prevent users from bringing set-UID programs onto the system via CD-ROMs, floppy disks, USB drives or other removable media.</t>
  </si>
  <si>
    <t>Perform the following to determine if the system is configured as recommended:
# grep -v "^#" /etc/rmmount.conf | grep - "-o nosuid" 
 /etc/rmmount.conf
mount * hsfs ufs udfs -o nosuid</t>
  </si>
  <si>
    <t>The nosuid is set on removable media to prevent transferring set-UID enabled programs.   Output contains the following:
mount * hsfs ufs udfs -o nosuid</t>
  </si>
  <si>
    <t>The nosuid is not set on removable media, which prevents transferring set-UID enabled programs.</t>
  </si>
  <si>
    <t>Removable media is one vector by which malicious software can be introduced onto the system. The risk can be mitigated by forcing use of the nosuid option. Note that this setting is included in the default rmmount.conf file for Solaris 8 and later.</t>
  </si>
  <si>
    <t>Perform the following to implement the recommended state:
# if [ ! "`grep -v "^#" /etc/rmmount.conf |
 grep -- '-o nosuid'`" ]; then
 fs=`awk '($1 == "ident") &amp;&amp; ($2 != "pcfs") 
 { print $2 }' /etc/rmmount.conf`
 echo mount * $fs -o nosuid &gt;&gt;/etc/rmmount.conf
fi</t>
  </si>
  <si>
    <t xml:space="preserve">Force the nosuid option to all removable media devices in order to prevent unauthorized data execution. The recommendation can be implemented by executing the following script:
# if [ ! "`grep -v "^#" /etc/rmmount.conf |
grep -- '-o nosuid'`" ]; then
fs=`awk '($1 == "ident") &amp;&amp; ($2 != "pcfs") 
{ print $2 }' /etc/rmmount.conf`
echo mount * $fs -o nosuid &gt;&gt;/etc/rmmount.conf
fi
</t>
  </si>
  <si>
    <t>SLR10-60</t>
  </si>
  <si>
    <t>Set Sticky Bit on World Writable Directories</t>
  </si>
  <si>
    <t>When the so-called sticky bit (set with chmod +t) is set on a directory, then only the owner of a file may remove that file from the directory (as opposed to the usual behavior where anybody with write access to that directory may remove the file).</t>
  </si>
  <si>
    <t>To generate a list of world writable directories that do not have the sticky bit set execute the following commands:
# find / ( -fstype nfs -o -fstype cachefs 
 -o -fstype autofs -o -fstype ctfs 
 -o -fstype mntfs -o -fstype objfs 
 -o -fstype proc ) -prune -o -type d 
 ( -perm -0002 -a ! -perm -1000 ) -print</t>
  </si>
  <si>
    <t>Sticky Bit is set on all World-Writable Directories. Output is not emitted.</t>
  </si>
  <si>
    <t>HAC13</t>
  </si>
  <si>
    <t>HAC13:  Operating system configuration files have incorrect permissions</t>
  </si>
  <si>
    <t>Setting the sticky bit prevents users from overwriting each others files, whether accidentally or maliciously, and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</si>
  <si>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is disabled
# chmod +t [directory name]</t>
  </si>
  <si>
    <t xml:space="preserve">Seek world-writable directories and ensure they have a sticky bit set.  Setting the sticky bit on world writable directories prevents users from deleting or renaming files in that directory that are not owned by them.  The recommendation can be implemented by changing permissions of any files or directories identified by performing the following:
# find / ( -fstype nfs -o -fstype cachefs 
 -o -fstype autofs -o -fstype ctfs 
 -o -fstype mntfs -o -fstype objfs 
 -o -fstype proc ) -prune -o -type d 
 ( -perm -0002 -a ! -perm -1000 ) -print
</t>
  </si>
  <si>
    <t>SLR10-61</t>
  </si>
  <si>
    <t>Set SSH Protocol to 2</t>
  </si>
  <si>
    <t>To verify the correct SSH setting, run the following command and verify that the output is as shown:
# grep -v "^#" sshd_config | grep "^Protocol"
Protocol 2</t>
  </si>
  <si>
    <t>SSH is only allowed to operate using the latest version of SSH (SSHv2). Output contains the following:
Protocol 2</t>
  </si>
  <si>
    <t>SSH is operating using an insecure version.</t>
  </si>
  <si>
    <t>HSI2</t>
  </si>
  <si>
    <t>HSI2:  System patch level is insufficient</t>
  </si>
  <si>
    <t>6.1.2</t>
  </si>
  <si>
    <t>Secure Shell version 2 (SSH2) is more secure than the legacy SSH1 version, which is being deprecated.</t>
  </si>
  <si>
    <t>Edit the /etc/ssh/sshd_config file to set the parameter as follows:
# awk '/^Protocol/ { $2 = "2" } 
 { print }' /etc/ssh/sshd_config &gt; /etc/ssh/sshd_config.new
# /usr/bin/mv /etc/ssh/sshd_config.new /etc/ssh/sshd_config
# /usr/sbin/pkgchk -f -n -p /etc/ssh/sshd_config
# /usr/sbin/svcadm restart svc:/network/ssh</t>
  </si>
  <si>
    <t xml:space="preserve">To close this finding, please provide a screenshot or a copy of the /etc/ssh/sshd_config configuration file with the agency's CAP. </t>
  </si>
  <si>
    <t>SLR10-62</t>
  </si>
  <si>
    <t>AC-3</t>
  </si>
  <si>
    <t>Disable SSH X11Forwarding</t>
  </si>
  <si>
    <t>To verify the correct SSH setting, run the following command and verify that the output is as shown:
# grep -v "^#" sshd_config | grep "^X11Forwarding"
X11Forwarding no</t>
  </si>
  <si>
    <t>Tunneling a graphical interface through SSH is not permitted. Output contains the following:
no</t>
  </si>
  <si>
    <t>Tunneling a graphical interface through SSH is permitted.</t>
  </si>
  <si>
    <t>6.1.3</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</si>
  <si>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that users can may be able to install their own forwarders.</t>
  </si>
  <si>
    <t>Edit the /etc/ssh/sshd_config file to set the parameter as follows:
# awk '/^ X11Forwarding / { $2 = "no" } 
 { print }' /etc/ssh/sshd_config &gt; /etc/ssh/sshd_config.new
# /usr/bin/mv /etc/ssh/sshd_config.new /etc/ssh/sshd_config
# /usr/sbin/pkgchk -f -n -p /etc/ssh/sshd_config
# /usr/sbin/svcadm restart svc:/network/ssh</t>
  </si>
  <si>
    <t xml:space="preserve">To close this finding, please provide a screenshot or a copy of the /etc/ssh/sshd_config configuration file  with the agency's CAP. </t>
  </si>
  <si>
    <t>SLR10-63</t>
  </si>
  <si>
    <t>AC-7</t>
  </si>
  <si>
    <t>Unsuccessful Logon Attempts</t>
  </si>
  <si>
    <t>Set SSH MaxAuthTries to 3</t>
  </si>
  <si>
    <t>To verify the correct SSH setting, run the following command and verify that the output is as shown:
# grep -v "^#" sshd_config | grep "^MaxAuthTries"
MaxAuthTries 3</t>
  </si>
  <si>
    <t>The Maximum number of login attempts per connection is set to 3 to prevent brute force and denial of service attacks. Output contains the following:
MaxAuthTries 3</t>
  </si>
  <si>
    <t>The Maximum number of login attempts per connection is not set to 3 to prevent brute force and denial of service attacks.</t>
  </si>
  <si>
    <t>6.1.4</t>
  </si>
  <si>
    <t>Setting the MaxAuthTries parameter to a low number will minimize the risk of successful brute force attacks to the SSH server.</t>
  </si>
  <si>
    <t>Edit the /etc/ssh/sshd_config file to set the parameter as follows:
# awk '/^ MaxAuthTries/ { $2 = "3" } 
 { print }' /etc/ssh/sshd_config &gt; /etc/ssh/sshd_config.new
# /usr/bin/mv /etc/ssh/sshd_config.new /etc/ssh/sshd_config
# /usr/sbin/pkgchk -f -n -p /etc/ssh/sshd_config
# /usr/sbin/svcadm restart svc:/network/ssh</t>
  </si>
  <si>
    <t>SLR10-64</t>
  </si>
  <si>
    <t>Set SSH MaxAuthTriesLog to 0</t>
  </si>
  <si>
    <t>To verify the correct SSH setting, run the following command and verify that the output is as shown:
# grep -v "^#" sshd_config | grep "^MaxAuthTriesLog"
MaxAuthTriesLog 0</t>
  </si>
  <si>
    <t>Every SSH failed authorization is logged. Output contains the following:
MaxAuthTriesLog 0</t>
  </si>
  <si>
    <t>Every SSH failed authorization is not logged.</t>
  </si>
  <si>
    <t>6.1.5</t>
  </si>
  <si>
    <t>Setting this parameter to 0 ensures that every failed authorization is logged.</t>
  </si>
  <si>
    <t>Edit the /etc/ssh/sshd_config file to set the parameter as follows: 
# awk '/^ MaxAuthTriesLog/ { $2 = "0" } 
 { print }' /etc/ssh/sshd_config &gt; /etc/ssh/sshd_config.new
# /usr/bin/mv /etc/ssh/sshd_config.new /etc/ssh/sshd_config
# /usr/sbin/pkgchk -f -n -p /etc/ssh/sshd_config
# /usr/sbin/svcadm restart svc:/network/ssh</t>
  </si>
  <si>
    <t xml:space="preserve">Configure the SSH server configuration file to ignore rhosts and shosts entries. The recommendation can be implemented by setting the IgnoreRhosts field to yes in the /etc/ssh/sshd_config file.  </t>
  </si>
  <si>
    <t>SLR10-65</t>
  </si>
  <si>
    <t>Set SSH IgnoreRhosts to yes</t>
  </si>
  <si>
    <t>To verify the correct SSH setting, run the following command and verify that the output is as shown:
# grep -v "^#" sshd_config | grep "^IgnoreRhosts"
IgnoreRhosts yes</t>
  </si>
  <si>
    <t>SSH is configured to ignore automated login scripts such as Rhosts. Output contains the following:
IgnoreRhosts yes</t>
  </si>
  <si>
    <t>SSH is not configured to ignore automated login scripts such as Rhosts.</t>
  </si>
  <si>
    <t>6.1.6</t>
  </si>
  <si>
    <t>Setting this parameter forces users to enter a password when authenticating with SSH.</t>
  </si>
  <si>
    <t>Edit the /etc/ssh/sshd_config file to set the parameter as follows:
# awk '/^ IgnoreRhosts/ { $2 = "yes" } 
 { print }' /etc/ssh/sshd_config &gt; /etc/ssh/sshd_config.new
# /usr/bin/mv /etc/ssh/sshd_config.new /etc/ssh/sshd_config
# /usr/sbin/pkgchk -f -n -p /etc/ssh/sshd_config
# /usr/sbin/svcadm restart svc:/network/ssh</t>
  </si>
  <si>
    <t>SLR10-66</t>
  </si>
  <si>
    <t>Set SSH RhostsAuthentication to no</t>
  </si>
  <si>
    <t>To verify the correct SSH setting, run the following command and verify that the output is as shown:
# grep -v "^#" sshd_config | grep "^RhostsAuthentication"
RhostsAuthentication no</t>
  </si>
  <si>
    <t>SSH is configured to ignore automated login scripts such as Rhosts. Output contains the following:
RhostsAuthentication no</t>
  </si>
  <si>
    <t>6.1.7</t>
  </si>
  <si>
    <t>Rhosts authentication is insecure and should not be permitted.
	Note that this parameter only applies to SSH protocol version 1.</t>
  </si>
  <si>
    <t>Edit the /etc/ssh/sshd_config file to set the parameter as follows:
# awk '/^RhostsAuthentication/ { $2 = "no" } 
 { print }' /etc/ssh/sshd_config &gt; /etc/ssh/sshd_config.new
# /usr/bin/mv /etc/ssh/sshd_config.new /etc/ssh/sshd_config
# /usr/sbin/pkgchk -f -n -p /etc/ssh/sshd_config
# /usr/sbin/svcadm restart svc:/network/ssh</t>
  </si>
  <si>
    <t>SLR10-67</t>
  </si>
  <si>
    <t>Set SSH RhostsRSAAuthentication to no</t>
  </si>
  <si>
    <t>To verify the correct SSH setting, run the following command and verify that the output is as shown: 
# grep -v "^#" sshd_config | grep "^RhostsRSAAuthentication"
RhostsRSAAuthentication no</t>
  </si>
  <si>
    <t>SSH is configured to ignore automated login scripts such as Rhosts with RSA login. Output contains the following:
RhostsRSAAuthentication no</t>
  </si>
  <si>
    <t>SSH is not configured to ignore automated login scripts such as Rhosts with RSA login.</t>
  </si>
  <si>
    <t>6.1.8</t>
  </si>
  <si>
    <t>Rhosts authentication is insecure and should not be permitted, even with RSA host authentication.</t>
  </si>
  <si>
    <t>Edit the /etc/ssh/sshd_config file to set the parameter as follows:
# awk '/^ RhostsRSAAuthentication/ { $2 = "no" } 
 { print }' /etc/ssh/sshd_config &gt; /etc/ssh/sshd_config.new
# /usr/bin/mv /etc/ssh/sshd_config.new /etc/ssh/sshd_config
# /usr/sbin/pkgchk -f -n -p /etc/ssh/sshd_config
# /usr/sbin/svcadm restart svc:/network/ssh</t>
  </si>
  <si>
    <t>SLR10-68</t>
  </si>
  <si>
    <t>Disable SSH root login</t>
  </si>
  <si>
    <t>To verify the correct SSH setting, run the following command and verify that the output is as shown:
# grep -v "^#" sshd_config | grep "^PermitRootLogin"
PermitRootLogin no</t>
  </si>
  <si>
    <t>Root is not permitted to login directly over the  network. Output contains the following:
PermitRootLogin no</t>
  </si>
  <si>
    <t>Root is permitted to login directly over the network.</t>
  </si>
  <si>
    <t>HRM8</t>
  </si>
  <si>
    <t>HRM8:  Direct root access is enabled on the system</t>
  </si>
  <si>
    <t>6.1.9</t>
  </si>
  <si>
    <t>The root user must be restricted from directly logging in from any location other than the console.</t>
  </si>
  <si>
    <t>Edit the /etc/ssh/sshd_config file to set the parameter as follows: 
# awk '/^PermitRootLogin/ { $2 = "no" } 
 { print }' /etc/ssh/sshd_config &gt; /etc/ssh/sshd_config.new
# /usr/bin/mv /etc/ssh/sshd_config.new /etc/ssh/sshd_config
# /usr/sbin/pkgchk -f -n -p /etc/ssh/sshd_config
# /usr/sbin/svcadm restart svc:/network/ssh</t>
  </si>
  <si>
    <t>SLR10-69</t>
  </si>
  <si>
    <t>Set SSH PermitEmptyPasswords to no</t>
  </si>
  <si>
    <t>To verify the correct SSH setting, run the following command and verify that the output is as shown:
# grep -v "^#" sshd_config | grep "^PermitEmptyPasswords"
PermitEmptyPasswords no</t>
  </si>
  <si>
    <t>Empty passwords are not permitted on the operating system. Output contains the following:
PermitEmptyPasswords no</t>
  </si>
  <si>
    <t>Empty passwords are permitted on the operating system.</t>
  </si>
  <si>
    <t>Critical</t>
  </si>
  <si>
    <t>HPW1</t>
  </si>
  <si>
    <t>HPW1:  No password is required to access an FTI system</t>
  </si>
  <si>
    <t>6.1.10</t>
  </si>
  <si>
    <t>All users must be required to have a password.</t>
  </si>
  <si>
    <t>Edit the /etc/ssh/sshd_config file to set the parameter as follows:
# awk '/^PermitEmptyPasswords/ { $2 = "no" } 
 { print }' /etc/ssh/sshd_config &gt; /etc/ssh/sshd_config.new
# /usr/bin/mv /etc/ssh/sshd_config.new /etc/ssh/sshd_config
# /usr/sbin/pkgchk -f -n -p /etc/ssh/sshd_config
# /usr/sbin/svcadm restart svc:/network/ssh</t>
  </si>
  <si>
    <t>SLR10-70</t>
  </si>
  <si>
    <t>AC-8</t>
  </si>
  <si>
    <t>System Use Notification</t>
  </si>
  <si>
    <t>Set SSH Banner</t>
  </si>
  <si>
    <t>To verify the correct SSH setting, run the following command and verify that the output is as shown:
# grep -v "^#" sshd_config | grep "^Banner"
Banner /etc/issue</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</si>
  <si>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</si>
  <si>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The warning banner is not compliant with IRS guidelines and does not contain the following 4 elements:
- the system contains US government information
- users actions are monitored and audited
- unauthorized use of the system is prohibited 
- unauthorized use of the system is subject to criminal and civil penalties</t>
  </si>
  <si>
    <t>Updated to IRS Warning Banner</t>
  </si>
  <si>
    <t>Limited</t>
  </si>
  <si>
    <t>HAC14</t>
  </si>
  <si>
    <t>HAC14:  Warning banner is insufficient</t>
  </si>
  <si>
    <t>6.1.11</t>
  </si>
  <si>
    <t>Banners are used to warn connecting users of the particular site's policy regarding connection. Consult with your legal department for the appropriate warning banner for your site.</t>
  </si>
  <si>
    <t>Edit the /etc/ssh/sshd_config file to set the parameter as follows:
Add an IRS Publication 1075 compliant banner to:
 { print }' /etc/ssh/sshd_config &gt; /etc/ssh/sshd_config.new
# /usr/bin/mv /etc/ssh/sshd_config.new /etc/ssh/sshd_config
# /usr/sbin/pkgchk -f -n -p /etc/ssh/sshd_config
# /usr/sbin/svcadm restart svc:/network/ssh</t>
  </si>
  <si>
    <t>SLR10-71</t>
  </si>
  <si>
    <t>Disable login: Prompts on Serial Ports</t>
  </si>
  <si>
    <t>The pmadm command provides service administration for the lower level of the Service Access Facility hierarchy and can be used The ability to login on a particular port.</t>
  </si>
  <si>
    <t>Perform the following to determine if the system is configured as recommended:
# pmadm -L | awk -F: '($4 == "ux") { print $3 }'
ttya
ttyb</t>
  </si>
  <si>
    <t>The login capability to serial ports is disabled. Output contains the following:
ttya
ttyb</t>
  </si>
  <si>
    <t>The login capability to serial ports is enabled on the server.</t>
  </si>
  <si>
    <t>By disabling the login: prompt on the system serial devices, unauthorized users are limited in their ability to gain access by attaching modems, terminals, and other remote access devices to these ports. Note that this action may safely be performed even if console access to the system is provided via the serial ports, because the login: prompt on the console device is provided through a different mechanism.</t>
  </si>
  <si>
    <t>Perform the following to implement the recommended state:
# pmadm -d -p zsmon -s ttya
# pmadm -d -p zsmon -s ttyb</t>
  </si>
  <si>
    <t>SLR10-72</t>
  </si>
  <si>
    <t>Disable "nobody" Access for RPC Encryption Key Storage Service</t>
  </si>
  <si>
    <t>The keyserv process, if enabled, stores user keys that are utilized with Sun's Secure RPC mechanism.</t>
  </si>
  <si>
    <t>Perform the following to determine if the system is configured as recommended:
# grep "^ENABLE_NOBODY_KEYS=NO" /etc/default/keyserv
ENABLE_NOBODY_KEYS=NO</t>
  </si>
  <si>
    <t>The nobody user is blocked from using  the RPC Daemon. Output contains the following:
ENABLE_NOBODY_KEYS=NO</t>
  </si>
  <si>
    <t>The nobody user is not blocked from using the RPC Daemon.</t>
  </si>
  <si>
    <t>HAC11</t>
  </si>
  <si>
    <t>HAC11:  User access was not established with concept of least privilege</t>
  </si>
  <si>
    <t>The action listed prevents keyserv from using default keys for the nobody user, effectively stopping this user from accessing information via Secure RPC.</t>
  </si>
  <si>
    <t>Perform the following to implement the recommended state:
# cd /etc/default
# awk '/ENABLE_NOBODY_KEYS=/ 
 { $1 = "ENABLE_NOBODY_KEYS=NO" }
 { print }' keyserv &gt;keyserv.new
# mv keyserv.new keyserv
# pkgchk -f -n -p /etc/default/keyserv</t>
  </si>
  <si>
    <t xml:space="preserve">To close this finding, please provide a screenshot of the ENABLE_NOBODY_KEYS=NOT setting or a copy of the /etc/default/keyserv with the agency's CAP. </t>
  </si>
  <si>
    <t>SLR10-73</t>
  </si>
  <si>
    <t>Disable .rhosts Support in /etc/pam.conf</t>
  </si>
  <si>
    <t>Used in conjunction with the BSD-style "r-commands" (rlogin, rsh, rcp), .rhosts files implement a weak form of authentication based on the network address or host name of the remote computer (which can be spoofed by a potential attacker to exploit the local system).</t>
  </si>
  <si>
    <t>Perform the following to determine if the system is configured as recommended:
# grep "^#" /etc/pam.conf | grep "pam_rhosts_auth"
#rlogin auth sufficient pam_rhosts_auth.so.1
#rsh auth sufficient pam_rhosts_auth.so.1</t>
  </si>
  <si>
    <t xml:space="preserve">The system is configured to ignore automated login scripts such as Rhosts. Output contains the entries for rlogin and rsh commented out. </t>
  </si>
  <si>
    <t>The system is not configured to ignore automated login scripts such as Rhosts.</t>
  </si>
  <si>
    <t>Disabling .rhosts support helps prevent users from subverting the system's normal access control mechanisms.</t>
  </si>
  <si>
    <t>Perform the following to implement the recommended state:
# cd /etc
# sed -e 's/^.*pam_rhosts_auth/#&amp;/' &lt; /etc/pam.conf &gt; pam.conf.new
# mv pam.conf.new pam.conf
# pkgchk -f -n -p /etc/pam.conf</t>
  </si>
  <si>
    <t xml:space="preserve">To close this finding, please provide a screenshot or a copy of the /etc/pam.conf file  with the agency's CAP. </t>
  </si>
  <si>
    <t>SLR10-74</t>
  </si>
  <si>
    <t>Restrict FTP Use</t>
  </si>
  <si>
    <t>If FTP is permitted to be used on the system, the file /etc/ftpd/ftpusers is used to specify a list of users who are not allowed to access the system via FTP.</t>
  </si>
  <si>
    <t>Perform the following to determine if the system is configured as recommended:
# for user in `awk -F: '{ print $1 }' /etc/passwd`; do
 grep -w "${user}" /etc/ftpd/ftpusers &gt;/dev/null 2&gt; then
 echo "User ${user} not in /etc/ftpd/ftpusers."
 fi
done</t>
  </si>
  <si>
    <t>Access control is used with FTP to designate users able to login. Output emitted represents all users besides valid FTP users.</t>
  </si>
  <si>
    <t>Access control is not used with FTP to designate users able to login.</t>
  </si>
  <si>
    <t>FTP is an old and insecure protocol that transfers files and credentials in clear text and is better replaced by using sftp instead. However, if it is permitted for use in your environment, it is important to ensure that the default "system" accounts are not permitted to transfer files via FTP, especially the root account. Consider also adding the names of other privileged or shared accounts that may exist on your system such as user oracle and the account which your Web server process runs under.</t>
  </si>
  <si>
    <t>Add the system accounts to the /etc/ftpd/ftpusers file as shown below:
# cd /etc/ftpd
# for user in adm bin daemon gdm listen lp noaccess 
 nobody nobody4 nuucp postgres root smmsp svctag 
 sys uucp webservd
do
 echo $user &gt;&gt; ftpusers
done
# sort -u ftpusers &gt; ftpusers.new
# mv ftpusers.new ftpusers
# pkgchk -f -n -p /etc/ftpd/ftpusers 
If your site policy states that users have to be authorized to use FTP, consider placing all your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t>
  </si>
  <si>
    <t xml:space="preserve">To close this finding, please provide a screenshot or a copy of the /etc/ftpd/ftpusers file with the agency's CAP. </t>
  </si>
  <si>
    <t>SLR10-75</t>
  </si>
  <si>
    <t>Set Delay between Failed Login Attempts to 4</t>
  </si>
  <si>
    <t>The SLEEPTIME variable in the /etc/default/login file controls the number of seconds to wait before printing the "login incorrect" message when a bad password is provided.</t>
  </si>
  <si>
    <t>Perform the following to determine if the system is configured as recommended:
# grep "^SLEEPTIME=4" /etc/default/login
SLEEPTIME=4</t>
  </si>
  <si>
    <t>A dely between failed login attempts is used to prevent flooding of the system resources. Output contains the following:
SLEEPTIME=4</t>
  </si>
  <si>
    <t>A delay between failed login attempts is not used to prevent flooding of the system resources.</t>
  </si>
  <si>
    <t>Delaying the "login incorrect" message can help to slow down brute force password-cracking attacks.</t>
  </si>
  <si>
    <t>Perform the following to implement the recommended state:
# cd /etc/default
# awk '/SLEEPTIME=/ { $1 = "SLEEPTIME=4" }
 { print }' login &gt;login.new
# mv login.new login
# pkgchk -f -n -p /etc/default/login</t>
  </si>
  <si>
    <t xml:space="preserve">To close this finding, please provide a screenshot or a copy of the /etc/default/login file with the Agency's CAP. with the agency's CAP. </t>
  </si>
  <si>
    <t>SLR10-76</t>
  </si>
  <si>
    <t>AC-11</t>
  </si>
  <si>
    <t>Set Default Screen Lock for CDE Users</t>
  </si>
  <si>
    <t>The default timeout for keyboard/mouse inactivity is 15 minutes before a password-protected screen saver is invoked by the CDE session manager.</t>
  </si>
  <si>
    <t>Perform the following to determine if the system is configured as recommended:
# for file in /usr/dt/config/*/sys.resources; do
 dir=`dirname $file | sed s/usr/etc/`
 egrep "dtsession*saverTimeout:" 
 $dir/sys.resources /dev/null
done 
/etc/dt/config/C/sys.resources:dtsession*saverTimeout: 15
# for file in /usr/dt/config/*/sys.resources; do
 dir=`dirname $file | sed s/usr/etc/`
 egrep "dtsession*lockTimeout:" 
 $dir/sys.resources /dev/null
done
/etc/dt/config/C/sys.resources:dtsession*lockTimeout: 15</t>
  </si>
  <si>
    <t>The interactive screen session locks after 15 minutes of inactivity. Output contains the following:
dtsession*saverTimeout: 15
dtsession*lockTimeout: 15</t>
  </si>
  <si>
    <t>The interactive screen session does not lock after 15 minutes of inactivity.</t>
  </si>
  <si>
    <t>Updated from "30 minutes" to "15 minutes."</t>
  </si>
  <si>
    <t>HAC2</t>
  </si>
  <si>
    <t>HAC2:  User sessions do not lock after the Publication 1075 required timeframe</t>
  </si>
  <si>
    <t>Many organizations prefer to set the default timeout value to 10 minutes, though this setting can still be overridden by individual users in their own environment.</t>
  </si>
  <si>
    <t>Run the following commands to set the default inactivity timeout to a value appropriate for your environment. 
# for file in /usr/dt/config/*/sys.resources; do
 dir=`dirname $file | sed s/usr/etc/`
 mkdir -m 755 -p $dir
 echo 'dtsession*saverTimeout: 15' &gt;&gt;$dir/sys.resources
 echo 'dtsession*lockTimeout: 15' &gt;&gt;$dir/sys.resources
 chown root:sys $dir/sys.resources
 chmod 444 $dir/sys.resources
done</t>
  </si>
  <si>
    <t>SLR10-77</t>
  </si>
  <si>
    <t>Set Default Screen Lock for GNOME Users</t>
  </si>
  <si>
    <t>Perform the following to determine if the system is configured as recommended:
# cd /usr/openwin/lib/app-defaults
# grep "^*timeout:" XScreenSaver
timeout: 0:15:00
# grep "^*lockTimeout:" XScreenSaver
*lockTimeout: 0:15:00
# grep "^*lock:" XScreenSaver
*lock: True</t>
  </si>
  <si>
    <t>The interactive screen session locks after 15 minutes of inactivity. Output contains the following:
timeout: 0:15:00
*lockTimeout: 0:15:00
*lock: True</t>
  </si>
  <si>
    <t>SLR10-78</t>
  </si>
  <si>
    <t>AC-2</t>
  </si>
  <si>
    <t>Account Management</t>
  </si>
  <si>
    <t>Restrict at/cron to Authorized Users</t>
  </si>
  <si>
    <t>The cron.allow and at.allow files are a list of users who are allowed to run the crontab and at commands to submit jobs to be run at scheduled intervals.</t>
  </si>
  <si>
    <t>Perform the following to determine if the system is configured as recommended:
# ls /etc/cron.d/cron.deny
/etc/cron.d/cron.deny: No such file or directory
# ls /etc/cron.d/at.deny
/etc/cron.d/at.deny: No such file or directory
# cat /etc/cron.d/cron.allow
root
# cat /etc/cron.d/at.allow
[there should be no output]</t>
  </si>
  <si>
    <t>Access control lists are in place for users to use at and cron schedulers. Output contains the following:
cat /etc/cron.d/cron.allow
root
cat /etc/cron.d/at.allow
[there should be no output]</t>
  </si>
  <si>
    <t>Cron and at schedulers are configured without access restrictions.</t>
  </si>
  <si>
    <t>On many systems, only the system administrator needs the ability to schedule jobs.
	Note that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
	Note that if System Accounting is enabled in Item 4.8 Enable System Accounting, add the user sys to the cron.allow file in addition to the root account.</t>
  </si>
  <si>
    <t>Perform the following to implement the recommended state:
# cd /etc/cron.d
# mv cron.deny cron.deny.cis
# mv at.deny at.deny.cis
# echo root &gt; cron.allow
# cp /dev/null at.allow
# chown root:root cron.allow at.allow
# chmod 400 cron.allow at.allow</t>
  </si>
  <si>
    <t>SLR10-79</t>
  </si>
  <si>
    <t>Restrict root Login to System Console</t>
  </si>
  <si>
    <t>Privileged access to the system via the root account must be accountable to a particular user. The system console is supposed to be protected from unauthorized access and is the only location where it is considered acceptable to permit the root account to login directly, in the case of system emergencies. This is the default configuration for Solaris.</t>
  </si>
  <si>
    <t>Perform the following to determine if the system is configured as recommended:
# grep "^CONSOLE=/dev/console" /etc/default/login
CONSOLE=/dev/console</t>
  </si>
  <si>
    <t>In the event of an emergency, only root can login to the system console. Output contains the following:
CONSOLE=/dev/console</t>
  </si>
  <si>
    <t>Users other than root are allowed to login to the system console.</t>
  </si>
  <si>
    <t>Use an authorized mechanism such as RBAC, the su command or the freely available sudo package to provide administrative access through unprivileged accounts. These mechanisms provide at least some limited audit trail in the event of problems.
	Note that in addition to the configuration steps included here, there may be other login services (such as SSH in Item 6.3 Configure SSH) that require additional configuration to prevent root logins via these services.
	A more secure practice is to make root a "role" instead of a user account. Role Based Access Control (RBAC) is similar in function to sudo, but provides better logging ability and additional authentication requirements. With root defined as a role, administrators would have to login under their account and provide root credentials to invoke privileged commands. This restriction also includes logging in to the console, except for single user mode.</t>
  </si>
  <si>
    <t>Perform the following to implement the recommended state:
# cd /etc/default
# awk '/CONSOLE=/ { print "CONSOLE=/dev/console"; next }; 
 { print }' login &gt;login.new
# mv login.new login
# pkgchk -f -n -p /etc/default/login</t>
  </si>
  <si>
    <t xml:space="preserve">To close this finding, please provide a screenshot or a copy of the /etc/default/login file with the Agency's CAP. </t>
  </si>
  <si>
    <t>SLR10-80</t>
  </si>
  <si>
    <t>Set Retry Limit for Account Lockout</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</si>
  <si>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command:passwd -u __</t>
  </si>
  <si>
    <t>Perform the following to determine if the system is configured as recommended:
# grep "^RETRIES=3" /etc/default/login
RETRIES=3
# grep "^LOCK_AFTER_RETRIES=YES" /etc/security/policy.conf
LOCK_AFTER_RETRIES=YES</t>
  </si>
  <si>
    <t>Connections are forcibly disconnected after three invalid login attempts. Output contains the following:
RETRIES=3
LOCK_AFTER_RETRIES=YES</t>
  </si>
  <si>
    <t>Lockout for failed password attempts has not been configured per IRS requirements.</t>
  </si>
  <si>
    <t>Setting these values helps discourage brute force password guessing attacks. The action specified here sets the lockout limit at 3, which complies with NSA and DISA recommendations. This may be too restrictive for some operations with large user populations.</t>
  </si>
  <si>
    <t>Perform the following to implement the recommended state:
# cd /etc/default
# awk '/RETRIES=/ { $1 = "RETRIES=3" }
 { print }' login &gt;login.new
# mv login.new login
# pkgchk -f -n -p /etc/default/login
# cd /etc/security
# awk '/LOCK_AFTER_RETRIES=/ 
 { $1 = "LOCK_AFTER_RETRIES=YES" }
 { print }' policy.conf &gt;policy.conf.new
# mv policy.conf.new policy.conf
# pkgchk -f -n -p /etc/security/policy.conf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By default the root account is exempt from account lockout.</t>
  </si>
  <si>
    <t xml:space="preserve">Set the RETRIES parameter in the /etc/default/login file to '3' to limit the number of failed login attempts a user is allowed prior to being locked out of the system.  The recommendation can be implemented by modifying the file as follows:
RETRIES=3
LOCK_AFTER_RETRIES=YES
</t>
  </si>
  <si>
    <t>To close this finding, please provide a screenshot or a copy of the /etc/default/login file with the Agency's CAP.</t>
  </si>
  <si>
    <t>SLR10-81</t>
  </si>
  <si>
    <t>Set EEPROM Security Mode and Log Failed Access</t>
  </si>
  <si>
    <t>Oracle SPARC systems support the use of a EEPROM password for the console.</t>
  </si>
  <si>
    <t>To check if a password has been set enter the following command:
# eeprom security-mode | awk -F= '{ print $2 }' 
If a password has been set, the command will return command or full. If a password has not been set, the command will return none.</t>
  </si>
  <si>
    <t>Access via EEPROM security mode requires a password. 
	If a password has been set, the command will return command or full.</t>
  </si>
  <si>
    <t>Access via EEPROM security mode does not require a password.</t>
  </si>
  <si>
    <t>If a password has not been set, the command will return none.</t>
  </si>
  <si>
    <t>Setting the EEPROM password helps prevent attackers with physical access to the system console from booting off some external device (such as a CD-ROM or floppy) and subverting the security of the system.</t>
  </si>
  <si>
    <t>Create a script and store it in a local directory (e.g. /opt/local/bin). In this example, /opt/local/bin will be used as the storage directory for the script. The script will be called eeprom_badlogin.ksh:
# /bin/ed /opt/local/bin/eeprom_badlogin.ksh
a
#!/bin/ksh
badCount=`eeprom security-#badlogins |
 awk -F= '{ print $2 }'`
if [ -z "${badCount}" ]; then
 exit 0
elif [ ${badCount} != 0 ]; then
 logger -p auth.notice "EEPROM Security Bad Logins is ${badCount}." 
fi
.
w
q
# chmod +x /opt/local/bin/eeprom_badlogin.ksh
# /opt/local/bin/eeprom_badlogin.ksh
# eeprom security-#badlogins=0
# if [ ! "`crontab -l | grep eeprom_badlogin`" ]; then
 cd /var/spool/cron/crontabs
 crontab -l &gt; root.tmp
 echo "0 0,8,16 * * * /opt/local/bin/eeprom_badlogin.ksh" &gt;&gt; root.tmp
 crontab root.tmp
 rm -f root.tmp
fi
# eeprom security-mode=command 
After entering the last command above, the administrator will be prompted for a password. This password will be required to authorize any future command issued at boot-level on the system (the ok or &gt; prompt) _except_ for the normal multi-user boot command (i.e., the system will be able to reboot unattended). 
Write down the password and store it in a sealed envelope in a secure location (note that locked desk drawers are typically _not_ secure). If the password is lost or forgotten, simply run the command:
# eeprom security-mode=none 
This will erase the forgotten password. To set a new password, run the command:
# eeprom security-mode=command</t>
  </si>
  <si>
    <t xml:space="preserve">Configure an EEProm password in order to prevent changing of the boot location for the system. One method to achieve this is to utilize a script written by CIS, available in the Solaris CIS benchmark and IRS SCSEM, remediation procedure section.  </t>
  </si>
  <si>
    <t xml:space="preserve">To close this finding, please provide a screenshot that shows an EEPROM password is being utilized with the Agency's CAP.  </t>
  </si>
  <si>
    <t>SLR10-82</t>
  </si>
  <si>
    <t>Secure the GRUB Menu</t>
  </si>
  <si>
    <t>GRUB is a boot loader for x86/x64 based systems that permits loading an OS image from any location. Oracle x86 systems support the use of a GRUB Menu password for the console.</t>
  </si>
  <si>
    <t>Perform the following to determine if the system is configured as recommended:
(UFS) # grep "^password -md5" /boot/grub/menu.lst
(ZFS) # grep "^password -md5" /rpool/boot/grub/menu.lst
password -md5 [password string]</t>
  </si>
  <si>
    <t>The GRUB bootloader requires a password. Output contains the following:
password -md5 [password string]</t>
  </si>
  <si>
    <t>The GRUB bootloader does not require a password.</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</si>
  <si>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 Note that you can still boot into the default OS selection without a password.</t>
  </si>
  <si>
    <t>Perform the following to implement the recommended state: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 chmod 600 /boot/grub/menu.lst
(ZFS) # chmod 600 /rpool/boot/grub/menu.lst</t>
  </si>
  <si>
    <t xml:space="preserve">To close this finding, please provide a copy of the /rpool/boot/grub/menu.lst file (for ZFS) or  /boot/grub/menu.lst file (for UFS) with the Agency's CAP.  </t>
  </si>
  <si>
    <t>SLR10-83</t>
  </si>
  <si>
    <t>Disable System Accounts</t>
  </si>
  <si>
    <t>There are a number of accounts provided with the Solaris OS that are used to manage applications and are not intended to provide an interactive shell.</t>
  </si>
  <si>
    <t>Perform the following to determine if the system is configured as recommended: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t>
  </si>
  <si>
    <t xml:space="preserve">Output should not be returned.  
</t>
  </si>
  <si>
    <t>Built-in system accounts are not disabled.</t>
  </si>
  <si>
    <t>HAC27</t>
  </si>
  <si>
    <t>HAC27:  Default accounts have not been disabled or renamed</t>
  </si>
  <si>
    <t>It is important to make sure that accounts that are not being used by regular users are locked to prevent them from logging in or running an interactive shell. By default, Solaris sets the password field for these accounts to an invalid string, but it is also recommended that the shell field in the password file be set to "false." This prevents the account from potentially being used to run any commands.</t>
  </si>
  <si>
    <t>Accounts that have been locked are prohibited from running commands on the system. Such accounts are not able to login to the system nor are they able to use scheduled execution facilities such as cron. To lock an account, use the command:
# passwd -l [username] 
An example 
# /usr/bin/passwd -l daemon
# for user in bin nuucp smmsp listen gdm webservd nobody noaccess nobody4 svctag; do
 /usr/bin/getent passwd $user &gt; /dev/null 2&gt; do
 /usr/bin/getent passwd $user &gt; /dev/null 2&gt;&amp;1
 if [ $? -eq 0 ]
 then
 /usr/bin/passwd -N $user
 /usr/sbin/passmgmt -m -s /usr/bin/false $user
 fi
done</t>
  </si>
  <si>
    <t xml:space="preserve">Ensure all accounts without passwords are assigned a password and/or locked. Investigate the lack of password and take appropriate actions. One way this recommendation can be implemented is by executing the following script: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
</t>
  </si>
  <si>
    <t>SLR10-84</t>
  </si>
  <si>
    <t xml:space="preserve">Account Management </t>
  </si>
  <si>
    <t>Set Password Expiration Parameters on Active Accounts</t>
  </si>
  <si>
    <t>Perform the following to determine if the system is configured as recommended:
# /usr/bin/logins -ox | awk -F: '( $1 != "root" &amp;&amp; $8 != "LK" &amp;&amp; $8 != "NL") 
 &amp;&amp; ( $10 != "7" || $11 != "91" || $12 != "28") { print }'
(nothing should be returned)
# /usr/bin/grep "MAXWEEKS=" /etc/default/passwd | awk -F= '($2 = 1 &amp;&amp; $2 != "") { print $0 }'
MAXWEEKS=8 (or less)
# /usr/bin/grep "WARNWEEKS=" /etc/default/passwd | awk -F= '($2 &gt;= 2 &amp;&amp; $2 != "") { print $0 }'
WARNWEEKS=2</t>
  </si>
  <si>
    <t>Password expiration parameters do not meet IRS Requirements.</t>
  </si>
  <si>
    <t>HPW2</t>
  </si>
  <si>
    <t>HPW2:  Password does not expire timely</t>
  </si>
  <si>
    <t>The commands for this item set all active accounts (except the root account) to force password changes every 56 days (8 weeks), and then prevent password changes for seven days (one week) thereafter. Users will begin receiving warnings 14 days (2 weeks) before their password expires. Sites also have the option of expiring idle accounts after a certain number of days (see the on-line manual page for the usermod command, particularly the -f option).
	These are recommended starting values, but sites may choose to make them more restrictive depending on local policies.</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</si>
  <si>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/usr/bin/grep -v WEEKS passwd &gt; passwd.new
# cat  passwd.new
MAXWEEKS=8
MINWEEKS=1
WARNWEEKS=2
EODefaults
# /usr/bin/mv passwd.new passwd
# /usr/sbin/pkgchk -f -n -p /etc/default/passwd</t>
  </si>
  <si>
    <t xml:space="preserve">To close this finding, please provide a screenshot or copy of the e /etc/default/passwd file or screenshot of the LDAP settings if account management is not done locally with the agency's CAP. </t>
  </si>
  <si>
    <t>SLR10-85</t>
  </si>
  <si>
    <t>Set Strong Password Creation Policies</t>
  </si>
  <si>
    <t>Password policies are designed to force users to make better password choices when selecting their passwords.</t>
  </si>
  <si>
    <t>Passwords are not set with strong complexity.</t>
  </si>
  <si>
    <t xml:space="preserve">Changed History from 10 to 24. </t>
  </si>
  <si>
    <t>HPW12</t>
  </si>
  <si>
    <t>HPW12:  Passwords do not meet complexity requirements</t>
  </si>
  <si>
    <t>Administrators may wish to change some of the parameters in this remediation step (particularly PASSLENGTH and MINDIFF) if changing their systems to use MD5, SHA-256, SHA-512 or Blowfish password hashes ("man crypt.conf" for more information). Similarly, administrators may wish to add site-specific dictionaries to the DICTIONLIST parameter.
	Sites often have differing opinions on the optimal value of the HISTORY parameter (how many previous passwords to remember per user in order to prevent re-use). The values specified here are in compliance with DISA requirements. If this is too restrictive for your site, you may wish to set a HISTORY value of 4 and a MAXREPEATS of 2. Consult your local security policy for guidance.</t>
  </si>
  <si>
    <t>SLR10-86</t>
  </si>
  <si>
    <t>Set Default Group for root Account</t>
  </si>
  <si>
    <t>For Solaris 9 and earlier, the default group for the root account is the "other" group, which may be shared by many other accounts on the system. Solaris 10 has adopted GID 0 (group "root") as default group for the root account.</t>
  </si>
  <si>
    <t>Perform the following to determine if the system is configured as recommended:
# grep root /etc/passwd | cut -f4 -d:
0</t>
  </si>
  <si>
    <t>The root user is a member of group 0 (root). Output contains the following:
0</t>
  </si>
  <si>
    <t>The root user is not a member of group 0 (root).</t>
  </si>
  <si>
    <t>If your system has been upgraded from an earlier version of Solaris, the password file may contain the older group classification for the root user. Using GID 0 for the root account helps prevent root-owned files from accidentally becoming accessible to non-privileged users.</t>
  </si>
  <si>
    <t>Perform the following to implement the recommended state:
# passmgmt -m -g 0 root</t>
  </si>
  <si>
    <t>SLR10-87</t>
  </si>
  <si>
    <t>Change Home Directory for root Account</t>
  </si>
  <si>
    <t>By default, the Solaris OS _root_ user's home directory is "/".
	NOTE: If the user logs into GNOME, the directories "Desktop" and "Documents" will also be created under /. Move these directories into /root, if they exist.</t>
  </si>
  <si>
    <t>Perform the following to determine if the system is configured as recommended:
# grep root /etc/passwd | cut -f6 -d:
/root</t>
  </si>
  <si>
    <t>The home directory for root is changed to /root. Output contains the following:
/root</t>
  </si>
  <si>
    <t>The home directory for the root user has not been changed from the filesystem root.</t>
  </si>
  <si>
    <t>Changing the home directory for the _root_ account provides segregation from the OS distribution and activities performed by the root user. A further benefit is that the _root_ home directory can have more restricted permissions, preventing viewing of the _root_ system account files by non-_root_ users.</t>
  </si>
  <si>
    <t>Perform the following to implement the recommended state:
# mkdir -m 700 /root
# mv -i /.?* /root/
# passmgmt -m -h /root root</t>
  </si>
  <si>
    <t>SLR10-88</t>
  </si>
  <si>
    <t>Set Default umask for Users</t>
  </si>
  <si>
    <t>The default umask(1) determines the permissions of files created by users. The user creating the file has the discretion of making their files and directories readable by others via the chmod(1) command. Users who wish to allow their files and directories to be readable by others by default may choose a different default umask by inserting the umask command into the standard shell configuration files (.profile, .cshrc, etc.) in their home directories.</t>
  </si>
  <si>
    <t>Perform the following to determine if the system is configured as recommended:
# grep "^UMASK=077" /etc/default/login
UMASK=077
# grep "^umask 077" /etc/.login
umask 077
# grep "^umask 077" /etc/profile
umask 077</t>
  </si>
  <si>
    <t xml:space="preserve">The default umask for new users is 077. Output contains the following:
UMASK=077
</t>
  </si>
  <si>
    <t>The default umask for new users is not set to 077.</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</si>
  <si>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</si>
  <si>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Perform the following to implement the recommended state:
# cd /etc/default
# awk '/UMASK=/ { $1 = "UMASK=077" }
 { print }' login &gt;login.new
# mv login.new login
# cd /etc
# for file in profile .login ; do
 if [ "`grep umask $file`" ]; then
 awk '$1 == "umask" { $2 = "077" }
 { print }' $file &gt; $file.new
 mv $file.new $file
 else
 echo umask 077 &gt;&gt; $file
 fi
done
# pkgchk -f -n -p /etc/default/login
# pkgchk -f -n -p /etc/profile
# pkgchk -f -n -p /etc/.login</t>
  </si>
  <si>
    <t xml:space="preserve">Set the default umask for all users to 077 within the /etc/default/login, /etc/.login, and /etc/profile files.  </t>
  </si>
  <si>
    <t>SLR10-89</t>
  </si>
  <si>
    <t>Set Default umask for FTP Users</t>
  </si>
  <si>
    <t>If FTP is permitted, set the umask value to apply to files created by the FTP server.</t>
  </si>
  <si>
    <t>Perform the following to determine if the system is configured as recommended:
# grep "^defumask 077" /etc/ftpd/ftpaccess
defumask 077</t>
  </si>
  <si>
    <t>The default umask for FTP users is 077.Output contains the following:
defumask 077</t>
  </si>
  <si>
    <t>The default umask for FTP users is not set to 077.</t>
  </si>
  <si>
    <t>Many users assume that files transmitted over FTP inherit their system umask value when they do not. This setting ensures that files transmitted over FTP are protected. See Item 6.5 Restrict FTP Use for a more complete description of FTP and Item 7.6 Set Default umask for Users for a description of umask.</t>
  </si>
  <si>
    <t>Perform the following to implement the recommended state:
# cd /etc/ftpd
# if [ "`grep '^defumask' ftpaccess`" ]; then
 awk '/^defumask/ { $2 = "077" }
 { print }' ftpaccess &gt; ftpaccess.new
 mv ftpaccess.new ftpaccess
else
 echo defumask 077 &gt;&gt;ftpaccess
fi
# pkgchk -f -n -p /etc/ftpd/ftpaccess</t>
  </si>
  <si>
    <t xml:space="preserve">Set the default umask for FTP users to 077 within the /etc/ftpd/ftpacces file.  </t>
  </si>
  <si>
    <t>SLR10-90</t>
  </si>
  <si>
    <t>Set "mesg n" as Default for All Users</t>
  </si>
  <si>
    <t>The "mesg n" command blocks attempts to use the write or talk commands to contact users at their terminals, but has the side effect of slightly strengthening permissions on the user's tty device. 
	NOTE: Setting mesg n for all users may cause "mesg: cannot change mode" to be displayed when using su - __.</t>
  </si>
  <si>
    <t>Perform the following to determine if the system is configured as recommended:
# grep "^mesg n" /etc/.login
mesg n
# grep "^mesg n" /etc/profile
mesg n</t>
  </si>
  <si>
    <t>The mesg n command is set to disable communication channels between sessions. Output contains the following:
mesg n</t>
  </si>
  <si>
    <t>The mesg n command is not set to disable communication channels between sessions.</t>
  </si>
  <si>
    <t>NOTE: Setting mesg n for all users may cause "mesg: cannot change mode" to be displayed when using su - __.</t>
  </si>
  <si>
    <t>Since write and talk are no longer widely used at most sites, the incremental security increase is worth the loss of functionality.</t>
  </si>
  <si>
    <t>Perform the following to implement the recommended state:
# cd /etc
# for file in profile .login; do
 if [ "`grep mesg $file`" ]; then
 awk '$1 == "mesg" { $2 = "n" }
 { print }' $file &gt; $file.new
 mv $file.new $file
 else
 echo mesg n &gt;&gt;$file
 fi
 pkgchk -f -n -p /etc/$file
done</t>
  </si>
  <si>
    <t xml:space="preserve">Disable the write and talk features between terminals by setting mesg n parameter within the /etc/profile and /etc/.login files.  </t>
  </si>
  <si>
    <t>SLR10-91</t>
  </si>
  <si>
    <t>Lock Inactive User Accounts</t>
  </si>
  <si>
    <t>Guidelines published by the U.S. Department of Defense specify that user accounts must be locked out after 120 days of inactivity. This number may vary based on the particular site's policy.
	NOTE: To set the default for creating user accounts to expire after 120 days of inactivity, use the command:
	# useradd -D -f 120
	This will create or modify the file /usr/sadm/defadduser with an entry definact=120 (or whatever you set it to for your site's policy).</t>
  </si>
  <si>
    <t>Perform the following to determine if the system is configured as recommended:
# grep definact /usr/sadm/defadduser 
definact=120</t>
  </si>
  <si>
    <t>Accounts are locked after 120 days of inactivity. Output contains the following:
definact=120</t>
  </si>
  <si>
    <t>Accounts are not locked after 120 days of inactivity.</t>
  </si>
  <si>
    <t>Changed from 35 to 120 days.</t>
  </si>
  <si>
    <t>HAC10</t>
  </si>
  <si>
    <t>HAC10:  Accounts do not expire after the correct period of inactivity</t>
  </si>
  <si>
    <t>Inactive accounts pose a threat to system security since the users are not logging in to notice failed login attempts or other anomalies.</t>
  </si>
  <si>
    <t>Create a shell script as follows:
#!/bin/sh
if [ ! -f /usr/sadm/defadduser ]; then
 echo "Default inactivity lockout not set."
 echo "Run useradd -D -f 120 to create the file"
 exit 1
fi
x=`grep definact /usr/sadm/defadduser` 2&gt; then
 echo "Default lockout variable not set."
 echo "Run useradd -D -f 120 to set the lockout to 120 days"
 exit 1
fi
y=`echo $x | sed -e 's/.*=//'`
if [ $y -ne 120 ]; then
 echo "Default lock variable set to $y."
 echo "Run useradd -D -f 120 to set the lockout to 120 days"
fi
/bin/cp /etc/shadow /etc/shadow.$$
/bin/ed /etc/shadow.$$</t>
  </si>
  <si>
    <t xml:space="preserve">Configure all accounts to lock after 120 days of inactivity by setting the definact=120 parajeter within /usr/sadm/defadduser file. 
</t>
  </si>
  <si>
    <t>SLR10-92</t>
  </si>
  <si>
    <t>Create Warnings for Standard Login Services</t>
  </si>
  <si>
    <t>The contents of the /etc/issue file are displayed prior to the login prompt on the system's console and serial devices, and also prior to logins via telnet. /etc/motd is generally displayed after all successful logins, no matter where the user is logging in from, but is thought to be less useful because it only provides notification to the user after the machine has been accessed.</t>
  </si>
  <si>
    <t>Perform the following to determine if the system is configured as recommended:
# ls /etc/motd
/etc/motd
# ls /etc/issue
/etc/issue
The commands above simply validate the presence of the /etc/motd and /etc/issue files. Review the contents of these files with the "cat" command and ensure that it is appropriate for your organization.</t>
  </si>
  <si>
    <t>The warning banner is not Publication 1075 compliant.</t>
  </si>
  <si>
    <t>Warning messages inform users who are attempting to login to the system of their legal status regarding the system and must include the name of the organization that owns the system and any monitoring policies that are in place. Consult with your organization's legal counsel for the appropriate wording for your specific organization.</t>
  </si>
  <si>
    <t>Perform the following to implement the recommended state:
# echo "Authorized uses only. All activity may be 
monitored and reported." &gt; /etc/motd
# echo "Authorized uses only. All activity may be 
monitored and reported." &gt; /etc/issue
# pkgchk -f -n -p /etc/motd
# chown root:root /etc/issue
# chmod 644 /etc/issue</t>
  </si>
  <si>
    <t>SLR10-93</t>
  </si>
  <si>
    <t>Create Warning Banner for CDE Users</t>
  </si>
  <si>
    <t>The Common Desktop Environment (CDE) provides a uniform desktop environment for users across diverse Unix platforms.</t>
  </si>
  <si>
    <t>Perform the following to determine if the system is configured as recommended:
# for file in /usr/dt/config/*/Xresources ; do
 dir=`dirname $file | sed s/usr/etc/`
 if [ -f $dir/Xresources ]; then
 grep "^Dtlogin*greeting.labelString: 
Authorized uses only!" $dir/Xresources
 fi
done
Dtlogin*greeting.labelString: Authorized uses only!
# for file in /usr/dt/config/*/Xresources ; do
 dir=`dirname $file | sed s/usr/etc/`
 if [ -f $dir/Xresources ]; then
 grep "^Dtlogin*greeting.persLabelString: 
All activity may be monitored and reported." 
 $dir/Xresources
 fi
done
Dtlogin*greeting.persLabelString: All activity may be monitored and reported.</t>
  </si>
  <si>
    <t>Perform the following to implement the recommended state:
# for file in /usr/dt/config/*/Xresources ; do
 dir=`dirname $file | sed s/usr/etc/`
 mkdir -m 755 -p $dir
 if [ ! -f $dir/Xresources ]; then
 cp $file $dir/Xresources
 fi
 echo "Dtlogin*greeting.labelString: 
Authorized uses only!" 
 &gt;&gt; $dir/Xresources
 echo "Dtlogin*greeting.persLabelString: 
All activity may be monitored and reported." 
 &gt;&gt; $dir/Xresources
done
# chown root:sys /etc/dt/config/*/Xresources
# chmod 644 /etc/dt/config/*/Xresources</t>
  </si>
  <si>
    <t>SLR10-94</t>
  </si>
  <si>
    <t>Create Warning Banner for GNOME Users</t>
  </si>
  <si>
    <t>The GNOME Display Manager is used for login session management. See the manual page gdm(1) for more information.</t>
  </si>
  <si>
    <t>Perform the following to determine if the system is configured as recommended:
# cd /etc/X11/gdm
# grep "Greeter=/usr/bin/gdmlogin" gdm.conf
Greeter=/usr/bin/gdmlogin
# grep "^Welcome=Authorized uses only!" gdm.conf
Welcome=Authorized uses only!nAll activity may be monitored and reported.</t>
  </si>
  <si>
    <t>The remediation action for this item sets a warning message for GDM users before they log in.</t>
  </si>
  <si>
    <t>Perform the following to implement the recommended state:
# cd /etc/X11/gdm
# awk '/^#?Greeter=/ 
 { print "Greeter=/usr/bin/gdmlogin"; next }
 /^#?Welcome=/ 
 { print "Welcome=Authorized uses only!\n" 
 "All activity may be monitored " 
 "and reported." 
 next }
 { print }' gdm.conf &gt; gdm.conf.new
# mv gdm.conf.new gdm.conf
# pkgchk -f -n -p /etc/X11/gdm/gdm.conf</t>
  </si>
  <si>
    <t>SLR10-95</t>
  </si>
  <si>
    <t>Create Warning Banner for FTP daemon</t>
  </si>
  <si>
    <t>The action for this item sets a warning message for FTP users before they log in.</t>
  </si>
  <si>
    <t>Perform the following to determine if the system is configured as recommended:
# grep "Authorized uses only. All activity may 
be monitored and reported." /etc/ftpd/banner.msg
Authorized uses only. All activity may be monitored and reported.</t>
  </si>
  <si>
    <t>Warning messages inform users who are attempting to access the system of their legal status regarding the system. Consult with your organization's legal counsel for the appropriate wording for your specific organization.</t>
  </si>
  <si>
    <t>Perform the following to implement the recommended state:
Add an IRS Approved warning banner to:
# chown root:root /etc/ftpd/banner.msg
# chmod 444 /etc/ftpd/banner.msg</t>
  </si>
  <si>
    <t>SLR10-96</t>
  </si>
  <si>
    <t>Check Banner Setting for telnet is Null</t>
  </si>
  <si>
    <t>The BANNER variable in the file /etc/default/telnetd can be used to display text before the telnet login prompt. Traditionally, it has been used to display the OS level of the target system.</t>
  </si>
  <si>
    <t>Perform the following to determine if the system is configured as recommended:
# grep "^BANNER=$" /etc/default/telnetd
BANNER= 
See Item 8.1 Create Warning Banner for Standard Login Services.</t>
  </si>
  <si>
    <t>The warning banner provides information that can be used in reconnaissance for an attack. By default, Oracle distributes this file with the BANNER variable set to null. It is not necessary to create a separate warning banner for telnet if a warning is set in the /etc/issue file.</t>
  </si>
  <si>
    <t>Perform the following to implement the recommended state:
# cd /etc/default
awk '/BANNER=/ { $1 = "BANNER=" }; 
 { print }' telnetd &gt;telnetd.new
# mv telnetd.new telnetd
# pkgchk -f -n -p /etc/default/telnetd</t>
  </si>
  <si>
    <t>SLR10-97</t>
  </si>
  <si>
    <t>Check for Remote Consoles</t>
  </si>
  <si>
    <t>The consadm command can be used to select or display alternate console devices.</t>
  </si>
  <si>
    <t>Perform the following to determine if the system is configured as recommended:
# /usr/sbin/consadm -p</t>
  </si>
  <si>
    <t>Alternate remote consoles are not disabled.</t>
  </si>
  <si>
    <t>HRM7</t>
  </si>
  <si>
    <t>HRM7:  The agency does not adequately control remote access to its systems</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</si>
  <si>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</si>
  <si>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/usr/sbin/consadm [-d device...]</t>
  </si>
  <si>
    <t xml:space="preserve">Ensure the console listing only contains items physically secured within the environment. The recommendation can be implemented by performing the following and reviewing the output for extraneous remote consoles:
# /usr/sbin/consadm [-d device...]
</t>
  </si>
  <si>
    <t xml:space="preserve">To close this finding, please provide the output from executing  # /usr/sbin/consadm -p or a copy of the  /usr/sbin/consadm file with the agency's CAP. </t>
  </si>
  <si>
    <t>SLR10-98</t>
  </si>
  <si>
    <t>Verify System File Permissions</t>
  </si>
  <si>
    <t>The pkgchk command checks the accuracy of installed files as well as the integrity of directory structures and files.</t>
  </si>
  <si>
    <t>Check the permissions of all Solaris packages installed on the system by executing the following command (the "-n" option excludes checking volatile or editable files):
# pkgchk -n 
If the files are not in compliance, an error message similar to the following will be displayed:
ERROR: /etc/shadow
 group name  expected  actual 
Depending on the number of packages installed on the system, this command could take a long time to run and generate a lot of output to standard error. Not all of the errors generated reflect actual problems. You may want to save the output to a file for later review. You can also create a custom script to verify the integrity of critical files, such as the following:
# pkgchk -n -p /etc/passwd
# pkgchk -n -p /etc/shadow</t>
  </si>
  <si>
    <t>System files are not verified for integrity.</t>
  </si>
  <si>
    <t>It is important to ensure that system files and directories are maintained with the permissions they were intended to have from the OS vendor (Oracle).</t>
  </si>
  <si>
    <t>To force the default setting, use the -f option as follows:
# pkgchk -f -n -p /etc/shadow</t>
  </si>
  <si>
    <t xml:space="preserve">Utilize the pkgchk command to check the accuracy of installed files as well as the integrity of directory structures and files. One method to correct non-compliant system files is to execute the following command:
# pkgchk -f -n -p /etc/shadow
</t>
  </si>
  <si>
    <t xml:space="preserve">To close this finding, please provide a copy of the pkgchk -n output with the agency's CAP. </t>
  </si>
  <si>
    <t>SLR10-99</t>
  </si>
  <si>
    <t>Ensure Password Fields are Not Empty</t>
  </si>
  <si>
    <t>An account with an empty password field means that anybody may log in as that user without providing a password at all (assuming that PASSREQ=NO in /etc/default/login).</t>
  </si>
  <si>
    <t>Run the following command and verify that no output is returned: 
# logins -p</t>
  </si>
  <si>
    <t>Passwords are not used for every account on the system.</t>
  </si>
  <si>
    <t>All accounts must have passwords or be locked.</t>
  </si>
  <si>
    <t>Use the passwd -l command to lock accounts that are not permitted to execute commands (shown by *LK* in the password field). Use the passwd -N command for accounts that do not use a password to login but must execute commands (shown by NP in the password field).</t>
  </si>
  <si>
    <t xml:space="preserve">Ensure all accounts without passwords either are assigned a password and/or locked. Investigate the lack of password and take appropriate actions to ensure all have IRS compliant passwords.  </t>
  </si>
  <si>
    <t xml:space="preserve">To close this finding, please provide a screenshot of the output from the  # logins -p command with the agency's CAP. </t>
  </si>
  <si>
    <t>SLR10-100</t>
  </si>
  <si>
    <t>Verify No Legacy "+" Entries Exist in passwd, shadow, and group Files</t>
  </si>
  <si>
    <t>The character + in various files used to be markers for systems to insert data from NIS maps at a certain point in a system configuration file. These entries are no longer required on Solaris systems, but may exist in files that have been imported from other platforms.</t>
  </si>
  <si>
    <t>Run the following command and verify that no output is returned:
# grep '^+' /etc/passwd /etc/shadow /etc/group</t>
  </si>
  <si>
    <t>Legacy password options are enabled on the server.</t>
  </si>
  <si>
    <t>These entries may provide an avenue for attackers to gain privileged access on the system.</t>
  </si>
  <si>
    <t>Delete these entries if they exist.</t>
  </si>
  <si>
    <t xml:space="preserve">Ensure legacy + entries are not utilized within the /etc/passwd file by removing them if they exist. To seek out these files for removal, the following command may be issued: 
#/bin/grep '^+:' /etc/passwd /etc/shadow /etc/group
</t>
  </si>
  <si>
    <t xml:space="preserve">To close this finding, please provide a screenshot of the output of the command /bin/grep '^+:' /etc/passwd /etc/shadow /etc/group with the agency's CAP. </t>
  </si>
  <si>
    <t>SLR10-101</t>
  </si>
  <si>
    <t>Verify No UID 0 Accounts Exist Other than root</t>
  </si>
  <si>
    <t>Any account with UID 0 has superuser privileges on the system.</t>
  </si>
  <si>
    <t>Run the following command and verify that only the word "root" is returned:
# logins -o | awk -F: '($2 == 0) { print $1 }'
root</t>
  </si>
  <si>
    <t>Root is the authorized account to use User ID 0. Output contains the following:
root</t>
  </si>
  <si>
    <t>Root is not the authorized account to use User ID 0.</t>
  </si>
  <si>
    <t>This access must be limited to only the default root account and only from the system console. Administrative access must be through an unprivileged account using an approved mechanism as noted in Item 6.10 Restrict root Login to System Console.</t>
  </si>
  <si>
    <t>Delete any other entries that are displayed.
Finer granularity access control for administrative access can be obtained by using Oracle's Role-Based Access Control (RBAC) system.
RBAC configurations can be monitored via the /etc/user_attr file to make sure that privileges are managed appropriately.</t>
  </si>
  <si>
    <t xml:space="preserve">To close this finding, please provide a screenshot of the output emitted by executing the above command with the agency's CAP. </t>
  </si>
  <si>
    <t>SLR10-102</t>
  </si>
  <si>
    <t>Ensure root PATH Integrity</t>
  </si>
  <si>
    <t>The root user can execute any command on the system and could be fooled into executing programs unemotionally if the PATH is not set correctly.</t>
  </si>
  <si>
    <t>Perform the following to determine if the system is configured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</si>
  <si>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The PATH variable is set securely, execution is only allowed from limited, trusted sources. Output returns only trusted locations for file execution.</t>
  </si>
  <si>
    <t>The PATH variable is not set securely, execution is allowed from untrusted locations.</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</si>
  <si>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</si>
  <si>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</si>
  <si>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 xml:space="preserve">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t>
  </si>
  <si>
    <t xml:space="preserve">To close this finding, please provide evidence of the PATH variable contents and an ls -l output for each directory with the agency's CAP. </t>
  </si>
  <si>
    <t>SLR10-103</t>
  </si>
  <si>
    <t>Check Permissions on User Home Directories</t>
  </si>
  <si>
    <t>While the system administrator can establish secure permissions for users' home directories, the users can easily override these.</t>
  </si>
  <si>
    <t>Perform the following to determine if the system is configured as recommended: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</si>
  <si>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Users home directories are locked down such that the user and root only have access.</t>
  </si>
  <si>
    <t>Users home directories do not have correct ownership and/or permissions.</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</si>
  <si>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</si>
  <si>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</si>
  <si>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 xml:space="preserve">To close this finding, please provide evidence of the users home directory permissions with the agency's CAP. </t>
  </si>
  <si>
    <t>SLR10-104</t>
  </si>
  <si>
    <t>Check User Dot File Permissions</t>
  </si>
  <si>
    <t>While the system administrator can establish secure permissions for users' "dot" files, the users can easily override these.</t>
  </si>
  <si>
    <t>Perform the following to determine if the system is configured as recommended:
# for dir in `logins -ox | awk -F: '($8 == "PS") { print $6 }'`; do
 for file in $dir/.[A-Za-z0-9]*; do
 if [ ! -h "$file" -a -f "$file" ]; then
 fileperm=`ls -ld $file | cut -f1 -d" "`
 if [ `echo $fileperm | cut -c6 ` != "-" ]; then
 echo "Group Write permission set on file $file"
 fi
 if [ `echo $fileperm | cut -c9 ` != "-" ]; then
 echo "Other Write permission set on file $file"
 fi
 fi
 done
done</t>
  </si>
  <si>
    <t>Users dot files are not securely configured.</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</si>
  <si>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</si>
  <si>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</si>
  <si>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To close this finding, please provide a screenshot of the output from executing the above script with the agency's CAP. </t>
  </si>
  <si>
    <t>SLR10-105</t>
  </si>
  <si>
    <t>Check Permissions on User .netrc Files</t>
  </si>
  <si>
    <t>While the system administrator can establish secure permissions for users' .netrc files, the users can easily override these.</t>
  </si>
  <si>
    <t>Perform the following to determine if the system is configured as recommended: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t>
  </si>
  <si>
    <t>The file permissions on .netrc files are not securely configured.</t>
  </si>
  <si>
    <t>Users' .netrc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</si>
  <si>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</si>
  <si>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SLR10-106</t>
  </si>
  <si>
    <t>Check for Presence of User .rhosts Files</t>
  </si>
  <si>
    <t>While no .rhosts files are shipped with Solaris, users can easily create them.</t>
  </si>
  <si>
    <t>Perform the following to determine if the system is configured as recommended:
# for dir in `logins -ox |
 awk -F: '($8 == "PS") { print $6 }'`; do
 for file in $dir/.rhosts; do
 if [ ! -h "$file" -a -f "$file" ]; then
 echo ".rhosts file in $dir"
 fi done
done</t>
  </si>
  <si>
    <t>The .rhosts plain text login files are used.</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</si>
  <si>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 
	Please see Item 6.4 Disable .rhosts support in /etc/pam.conf for more information.</t>
  </si>
  <si>
    <t>It may be useful to run this audit check and, if any users have .rhosts files, determine why they have them.</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</si>
  <si>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</si>
  <si>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SLR10-107</t>
  </si>
  <si>
    <t>Check Groups in /etc/passwd</t>
  </si>
  <si>
    <t>Over time, system administration errors and changes can lead to groups being defined in /etc/passwd but not in /etc/group.</t>
  </si>
  <si>
    <t>Create a script as shown below and run it: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</si>
  <si>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Extraneous groups are present on the server.</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</si>
  <si>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</si>
  <si>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</si>
  <si>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 xml:space="preserve">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
</t>
  </si>
  <si>
    <t>SLR10-108</t>
  </si>
  <si>
    <t>Check That Users Are Assigned Home Directories</t>
  </si>
  <si>
    <t>The /etc/passwd file defines a home directory that the user is placed in upon login. If there is no defined home directory, the user will be placed in "/" and will not be able to write any files or have local environment variables set.</t>
  </si>
  <si>
    <t>This script checks to make sure a home directory is defined for each user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t>
  </si>
  <si>
    <t>Users are not assigned home directories as a working space.</t>
  </si>
  <si>
    <t>All users must be assigned a home directory in the /etc/passwd file.</t>
  </si>
  <si>
    <t>Based on the results of the Audit script, perform the appropriate action for your environment (e.g. delete unneeded users or assign them a home directory).</t>
  </si>
  <si>
    <t>SLR10-109</t>
  </si>
  <si>
    <t>Check That Defined Home Directories Exist</t>
  </si>
  <si>
    <t>Users can be defined to have a home directory in /etc/passwd, even if the directory does not actually exist.</t>
  </si>
  <si>
    <t>This script checks to make sure that home directories assigned in the /etc/passwd file exist. You can also use the command /usr/sbin/pwck to check for inconsistencies in the /etc/passwd file, such as the presence of a valid home directory.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elif [ ! -d $dir ]; then
 echo "User $user home directory not found"
 fi
 fi
done</t>
  </si>
  <si>
    <t>Some user home directories do not contain a valid entry in /etc/passwd.</t>
  </si>
  <si>
    <t>If the user's home directory does not exist, the user will be placed in "/" and will not be able to write any files or have local environment variables set.</t>
  </si>
  <si>
    <t>If any users' home directories do not exist, create them and make sure the respective user owns the directory.</t>
  </si>
  <si>
    <t>SLR10-110</t>
  </si>
  <si>
    <t>Check User Home Directory Ownership</t>
  </si>
  <si>
    <t>The user home directory is space defined for the particular user to set local environment variables and to store personal files.</t>
  </si>
  <si>
    <t>This script checks to make sure users own the home directory they are assigned to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t>
  </si>
  <si>
    <t>Users do not own their own home directories.</t>
  </si>
  <si>
    <t>Since the user is accountable for files stored in the user home directory, the user must be the owner of the directory.</t>
  </si>
  <si>
    <t>Change the ownership any home directories that are not owned by the defined user to the correct user.</t>
  </si>
  <si>
    <t>SLR10-111</t>
  </si>
  <si>
    <t>Check for Duplicate UIDs</t>
  </si>
  <si>
    <t>Although the useradd program will not let you create a duplicate User ID (UID), it is possible for an administrator to manually edit the /etc/passwd file and change the UID field.</t>
  </si>
  <si>
    <t>Run the following to list any duplicated UIDs:
# getent passwd | cut -f1,3 -d":" | awk -F: '{ printf("%s %sn", $1, $2) '} | sort -k2n | uniq | uniq -d -f 1 | awk '{ print "UID " $2 " is used by multiple users." '}
(nothing should be returned)</t>
  </si>
  <si>
    <t>Duplicate user IDs (UIDs) exist on the system.</t>
  </si>
  <si>
    <t>Users must be assigned unique UIDs for accountability and to ensure appropriate access protections.</t>
  </si>
  <si>
    <t>Based on the results of the script, establish unique UIDs and review all files owned by the shared UID to determine which UID they are supposed to belong to.</t>
  </si>
  <si>
    <t>SLR10-112</t>
  </si>
  <si>
    <t>Check for Duplicate GIDs</t>
  </si>
  <si>
    <t>Although the groupadd program will not let you create a duplicate Group ID (GID), it is possible for an administrator to manually edit the /etc/group file and change the GID field.</t>
  </si>
  <si>
    <t>This script checks to make sure all UIDs in the /etc/group file are unique. You can also use the /usr/sbin/grpck command to check for other inconsistencies in the /etc/group file. 
#!/sbin/sh 
 echo "The Output for the Audit of Control 9.16 - Check for Duplicate GIDs is"
 cat /etc/group | cut -f3 -d":" | sort -n | uniq -c |
 while read x ; do
 [ -z "${x}" ] &amp; then
 grps=`nawk -F: '($3 == n) { print $1 }' n=$2 
 /etc/group | xargs`
 echo "Duplicate GID ($2): ${grps}"
 fi
done</t>
  </si>
  <si>
    <t>Group IDs on the system are not unique.</t>
  </si>
  <si>
    <t>User groups must be assigned unique GIDs for accountability and to ensure appropriate access protections.</t>
  </si>
  <si>
    <t>Based on the results of the script, establish unique GIDs and review all files owned by the shared GID to determine which group they are supposed to belong to.</t>
  </si>
  <si>
    <t xml:space="preserve">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
</t>
  </si>
  <si>
    <t>SLR10-113</t>
  </si>
  <si>
    <t>Check That Reserved UIDs Are Assigned to System Accounts</t>
  </si>
  <si>
    <t>Traditionally, Unix systems establish "reserved" UIDs (0-99 range) that are intended for system accounts.</t>
  </si>
  <si>
    <t>This script checks to make sure that "reserved" UIDs (0-99 range) are not assigned to non-system (default) accounts.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t>
  </si>
  <si>
    <t>Reserved User IDs are assigned to regular users.</t>
  </si>
  <si>
    <t>If a user is assigned a UID that is in the reserved range, even if it is not presently in use, security exposures can arise if a subsequently installed application uses the same UID.</t>
  </si>
  <si>
    <t>Based on the results of the script, change any UIDs that are in the reserved range to one that is in the user range. Review all files owned by the reserved UID to determine which UID they are supposed to belong to.</t>
  </si>
  <si>
    <t>SLR10-114</t>
  </si>
  <si>
    <t>Check for Duplicate User Names</t>
  </si>
  <si>
    <t>Although the useradd program will not let you create a duplicate user name, it is possible for an administrator to manually edit the /etc/passwd file and change the user name.</t>
  </si>
  <si>
    <t>Run the following to make sure all user names on the system are unique.
# getent passwd | cut -f1 -d":" | sort | uniq -d
(should return no results)</t>
  </si>
  <si>
    <t>HAC20</t>
  </si>
  <si>
    <t>HAC20:  Agency duplicates usernames</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</si>
  <si>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</si>
  <si>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script, establish unique user names for the users. File ownerships will automatically reflect the change as long as the users have unique UIDs.</t>
  </si>
  <si>
    <t xml:space="preserve">Review all assigned usernames and ensure that there are no duplicate identifiers assigned.  The recommendation can be implemented by removing any duplicate usernames that are identified by executing the following script: 
# getent passwd | cut -f1 -d":" | sort | uniq -d
</t>
  </si>
  <si>
    <t>SLR10-115</t>
  </si>
  <si>
    <t>Check for Duplicate Group Names</t>
  </si>
  <si>
    <t>Although the groupadd program will not let you create a duplicate group name, it is possible for an administrator to manually edit the /etc/group file and change the group name.</t>
  </si>
  <si>
    <t>This script checks to make sure all group names in the /etc/group file are unique.
#!/sbin/sh 
echo "The Output for the Audit of Control 9.19 - Check for Duplicate Group Names is"
cat /etc/group | cut -f1 -d":" | sort -n | uniq -c |
 while read x ; do
 [ -z "${x}" ] &amp; then
 gids=`nawk -F: '($1 == n) { print $3 }' n=$2 
 /etc/group | xargs`
 echo "Duplicate Group Name ($2): ${gids}"
 fi
done</t>
  </si>
  <si>
    <t>If a group is assigned a duplicate group name, it will create and have access to files with the first GID for that group in /etc/groups. Effectively, the GID is shared, which is a security problem.</t>
  </si>
  <si>
    <t>Based on the results of the script, establish unique names for the user groups. File group ownerships will automatically reflect the change as long as the groups have unique GIDs.</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</si>
  <si>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</si>
  <si>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SLR10-116</t>
  </si>
  <si>
    <t>Check for Presence of User .netrc Files</t>
  </si>
  <si>
    <t>The .netrc file contains data for logging into a remote host for file transfers via FTP.</t>
  </si>
  <si>
    <t>#!/sbin/sh 
echo "The Output from the Audit of Control 9.20 - Check for Presence of User .netrc Files is"
for dir in `logins -ox |
 awk -F: '($8 == "PS") { print $6 }'`; do
 for file in $dir/.netrc; do
 if [ ! -h "$file" -a -f "$file" ]; then
 echo ".netrc file $file exists"
 fi
 done
done</t>
  </si>
  <si>
    <t>NetRC files are employed on the server, which allow insecure, plaintext coded logins to remote servers.</t>
  </si>
  <si>
    <t>The .netrc file presents a significant security risk since it stores passwords in unencrypted form.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</si>
  <si>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</si>
  <si>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SLR10-117</t>
  </si>
  <si>
    <t>Check for Presence of User .forward Files</t>
  </si>
  <si>
    <t>The .forward file specifies an email address to forward the user's mail to.</t>
  </si>
  <si>
    <t>This script checks for the presence of .forward files that may be in violation of the site security policy.
#!/sbin/sh 
echo "The Output from the Audit of Control 9.21 - Check for Presence of User .forward Files is"
for dir in `logins -ox |
 awk -F: '($8 == "PS") { print $6 }'`; do
 for file in $dir/.forward; do
 if [ ! -h "$file" -a -f "$file" ]; then
 echo ".forward file $file exists"
 fi
 done
done</t>
  </si>
  <si>
    <t>.forward files are used to forward mail.</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</si>
  <si>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</si>
  <si>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</si>
  <si>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SLR10-118</t>
  </si>
  <si>
    <t>Find World Writable Files</t>
  </si>
  <si>
    <t xml:space="preserve">Unix-based systems support variable settings to control access to files. World writable files are the least secure. See the chmod(2) man page for more information.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</si>
  <si>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-perm -0002 -print</t>
  </si>
  <si>
    <t>The system contains world-writable files.</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</si>
  <si>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</si>
  <si>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___)_ is advisable, but always consult relevant vendor documentation to avoid breaking any application dependencies on a given file.</t>
  </si>
  <si>
    <t xml:space="preserve">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
</t>
  </si>
  <si>
    <t>SLR10-119</t>
  </si>
  <si>
    <t>Find SUID/SGID System Executables</t>
  </si>
  <si>
    <t xml:space="preserve">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that require root privileges.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</si>
  <si>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 -perm -4000 -o -perm -2000 ) -print</t>
  </si>
  <si>
    <t>The system contains executable files with sticky bits set.</t>
  </si>
  <si>
    <t>There are valid reasons for SUID/SGID programs, but it is important to identify and review such programs to ensure they are legitimate.</t>
  </si>
  <si>
    <t>Ensure that no rogue set-UID programs have been introduced into the system. Digital signatures on Solaris set-UID binaries can be verified with the elfsign utility:
# elfsign verify -e /usr/bin/su</t>
  </si>
  <si>
    <t xml:space="preserve">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
</t>
  </si>
  <si>
    <t xml:space="preserve">To close this finding, please provide a copy of the command output seeking SetUID and SetGID files and documentation of the required files or similar evidence with the agency's CAP. </t>
  </si>
  <si>
    <t>SLR10-120</t>
  </si>
  <si>
    <t>Find Un-owned Files and Directories</t>
  </si>
  <si>
    <t xml:space="preserve">Sometimes when administrators delete users from the password file they neglect to remove all files owned by those users from the system.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</si>
  <si>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 -nouser -o -nogroup ) -print</t>
  </si>
  <si>
    <t>The system has unowned files and directories on the server.</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</si>
  <si>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</si>
  <si>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 Note that the Solaris OS distribution is shipped with all files appropriately owned.</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</si>
  <si>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</si>
  <si>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SLR10-121</t>
  </si>
  <si>
    <t>Find Files and Directories with Extended Attributes</t>
  </si>
  <si>
    <t xml:space="preserve">Extended attributes are implemented as files in a "shadow" file system that is not generally visible via normal administration commands without special arguments.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</si>
  <si>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-xattr -print</t>
  </si>
  <si>
    <t>The system has unowned files and directories with extended attributes.</t>
  </si>
  <si>
    <t>Attackers or malicious users could "hide" information, exploits, etc. in extended attribute areas. Since extended attributes are rarely used, it is important to find files with extended attributes set.</t>
  </si>
  <si>
    <t>Investigate any files found. Note that Solaris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</si>
  <si>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script
# find / ( -fstype nfs -o -fstype cachefs 
 -o -fstype autofs -o -fstype ctfs -o -fstype mntfs 
 -o -fstype objfs -o -fstype proc ) -prune 
 -o -xattr -print</t>
  </si>
  <si>
    <t>Input of test results starting with this row require corresponding Test IDs in Column A. Insert new rows above here.</t>
  </si>
  <si>
    <t>Info</t>
  </si>
  <si>
    <t>Criticality Ratings</t>
  </si>
  <si>
    <t>Issue Code Description</t>
  </si>
  <si>
    <t>SLRGEN-01</t>
  </si>
  <si>
    <t>SA-22</t>
  </si>
  <si>
    <t>Unsupported System Components</t>
  </si>
  <si>
    <t>Examine &amp; Interview</t>
  </si>
  <si>
    <t>Verify that the Solaris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</si>
  <si>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</si>
  <si>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</si>
  <si>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</si>
  <si>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</si>
  <si>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SLRGEN-02</t>
  </si>
  <si>
    <t>Interview
Examine</t>
  </si>
  <si>
    <t xml:space="preserve">Verify the agency has implemented an account management process for the Solaris Server.
</t>
  </si>
  <si>
    <t xml:space="preserve">1. Interview the system administrator to verify documented operating procedures exist for user and system account creation, termination, and expiration.
</t>
  </si>
  <si>
    <t xml:space="preserve">1. The system administrator can demonstrate that documented operating procedures exist.
</t>
  </si>
  <si>
    <t>IRS Safeguards Requirement</t>
  </si>
  <si>
    <t>HAC7</t>
  </si>
  <si>
    <t>HAC7:  Account management procedures are not in place</t>
  </si>
  <si>
    <t>SLRGEN-03</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</si>
  <si>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</si>
  <si>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</si>
  <si>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</si>
  <si>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system administrator and ask for the system documentation that states how often audit logs are reviewed. Also, determine when the last audit logs were reviewed.  
2. Examine reports that demonstrate monitoring of security violations, such as unauthorized user access. </t>
  </si>
  <si>
    <t>HAU3</t>
  </si>
  <si>
    <t>HAU3:  Audit logs are not being reviewed</t>
  </si>
  <si>
    <t>SLRGEN-04</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</si>
  <si>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</si>
  <si>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</si>
  <si>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</si>
  <si>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</si>
  <si>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system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</si>
  <si>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</si>
  <si>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HAU10
HAC12</t>
  </si>
  <si>
    <t>HAU10:  Audit logs are not properly protected
HAC12: Separation of duties is not in place</t>
  </si>
  <si>
    <t>SLRGEN-05</t>
  </si>
  <si>
    <t>AU-9</t>
  </si>
  <si>
    <t>Protection of Audit Information</t>
  </si>
  <si>
    <t>Audit trails cannot be read or modified by non-administrator users.</t>
  </si>
  <si>
    <t xml:space="preserve">1. Interview the system administrator to determine the application audit log location.  Examine the permission settings of the log files.  
</t>
  </si>
  <si>
    <t>1.  Log files have appropriate permissions assigned and permissions are not excessive.</t>
  </si>
  <si>
    <t>HAU10</t>
  </si>
  <si>
    <t>HAU10:  Audit logs are not properly protected</t>
  </si>
  <si>
    <t>SLRGEN-06</t>
  </si>
  <si>
    <t xml:space="preserve">Unneeded functionality is disabled. 
</t>
  </si>
  <si>
    <t xml:space="preserve">1. Interview the system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</si>
  <si>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</si>
  <si>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SLRGEN-07</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</si>
  <si>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</si>
  <si>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</si>
  <si>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</si>
  <si>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system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</si>
  <si>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</si>
  <si>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</si>
  <si>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</si>
  <si>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SLR11-01</t>
  </si>
  <si>
    <t>Use the Latest Package Updates</t>
  </si>
  <si>
    <t>The Solaris 11 OS should be periodically updated to install or upgrade software packages that will enhance the security, reliability, and performance of the system.</t>
  </si>
  <si>
    <t>To verify that the system is operating with the latest software updates, perform the following and verify that the result is as shown:
# pkg update -n
No updates available for this image. 
In addition, you can manually verify the update associated with the running system using the following command. The output of this command will indicate the operation system version and update number as well as the Software Repository Update (SRU) number.
# pkg info entire | grep FMRI: | awk '{ print $2 }'
pkg://solaris/entire@0.5.11,5.11-0.175.0.5.0.5.0:20120320T213737Z
From this string, it is possible to determine:
* the Oracle Solaris release: 5.11 (0.5.11,5.11-0.175.0.5.0.5.0:20120320T213737Z)
* the Oracle Solaris Update: 0 (0.5.11,5.11-0.175.0.5.0.5.0:20120320T213737Z)
* the Oracle Solaris SRU: 5 (0.5.11,5.11-0.175.0.5.0.5.0:20120320T213737Z)
For more information, see the Oracle white paper titled "Packaging and Delivering Software with the Image Packaging System" available from: http://hub.opensolaris.org/bin/download/Project+pkg/files/ipsdevguide.pdf [http://hub.opensolaris.org/bin/download/Project+pkg/files/ipsdevguide.pdf].</t>
  </si>
  <si>
    <t>Vendor recommended security patches are installed and are not out-of-date.</t>
  </si>
  <si>
    <t>For the Solaris 11 OS, there will be no more software patches issued, but rather security and other improvements will be installed by updating one or more software packages.</t>
  </si>
  <si>
    <t>Run the following command to refresh the package catalog, download and apply any available updates:
# pkg update</t>
  </si>
  <si>
    <t>SLR11-02</t>
  </si>
  <si>
    <t>Disable Local-only Graphical Login Environment</t>
  </si>
  <si>
    <t>The graphical login service provides the capability of logging into the system using an X-windows type interface from the console. If graphical login access for the console is required, leave the service in local-only mode.</t>
  </si>
  <si>
    <t>Perform the following and verify that the result is as shown:
# svcs -Ho state svc:/application/graphical-login/gdm:default
disabled 
If gdm is not installed, this will return an error, or no output. This is also considered a passing state.</t>
  </si>
  <si>
    <t>Output is emitted and contains the following:
disabled
Note: If gdm is not installed, this will return an error, or no output. This is also considered a passing state.</t>
  </si>
  <si>
    <t>The graphical login service has not been disabled.</t>
  </si>
  <si>
    <t>This service should be disabled if it is not required.</t>
  </si>
  <si>
    <t>To disable this service, run the following command:
# svcadm disable svc:/application/graphical-login/gdm:default</t>
  </si>
  <si>
    <t>SLR11-03</t>
  </si>
  <si>
    <t>Configure sendmail Service for Local-Only Mode</t>
  </si>
  <si>
    <t>In Solaris 11, the sendmail service is set to local only mode by default. This means that users on remote systems cannot connect to the sendmail service, eliminating the possibility of a remote exploit attack against some future sendmail vulnerability. Leaving sendmail in local-only mode permits mail to be sent out from the local system. If the local system will not be processing or sending any mail, this service can be disabled.
	However, if sendmail is disabled completely, email messages sent to the root account (such as cron job output or audit service warnings) will fail to be delivered.
	An alternative approach is to disable the sendmail service and create a cron job to process all mail that is queued on the local system, sending it to a relay host defined in the sendmail.cf file. It is recommended that sendmail be left in local-only mode unless there is a specific requirement to completely disable it.</t>
  </si>
  <si>
    <t>Perform the following command and make sure that the MTA is listening on the loopback address (127.0.0.1):
# netstat -an | grep LIST | grep ":25[[:space:]]"
tcp 0 0 127.0.0.1:25 0.0.0.0:* LISTEN</t>
  </si>
  <si>
    <t>Mail transfer agents are set to Local-Only Mode.
Output contains the following:      
tcp 0 0 127.0.0.1:25 0.0.0.0:* LISTEN</t>
  </si>
  <si>
    <t>Mail transfer agents have not been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</si>
  <si>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</si>
  <si>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Run the following to set sendmail to listen only local interfaces:
# svccfg -v -s svc:/network/smtp:sendmail setprop config/local_only=false
# svcadm refresh sendmail
# svcadm restart sendmail</t>
  </si>
  <si>
    <t xml:space="preserve">To close this finding, please provide a screenshot showing sendmail is configured to listen on local interfaces only with the agency's CAP. </t>
  </si>
  <si>
    <t>SLR11-04</t>
  </si>
  <si>
    <t>The keyserv service is only required for sites that are using the Secure RPC mechanism. The most common use for Secure RPC on Solaris machines is "secure NFS", which uses the Secure RPC mechanism to provide higher levels of security than the standard NFS protocols. ("Secure NFS" is unrelated to Kerberos authentication as a mechanism for providing higher levels of NFS security. "Kerberized" NFS does not require the keyserv service to be running.)</t>
  </si>
  <si>
    <t>Perform the following and verify that the result is as shown:
# svcs -Ho state svc:/network/rpc/keyserv
disabled</t>
  </si>
  <si>
    <t>RPC encryption key is disabled.  Output contains the following:    
disabled</t>
  </si>
  <si>
    <t>RPC encryption key has not been disabled.</t>
  </si>
  <si>
    <t>To disable this service, run the following command:
# svcadm disable svc:/network/rpc/keyserv</t>
  </si>
  <si>
    <t>SLR11-05</t>
  </si>
  <si>
    <t>Disable NIS Server Services</t>
  </si>
  <si>
    <t>The NIS server software is not installed by default and is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</si>
  <si>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and verify that the result is as shown:
# svcs -Ho state svc:/network/nis/server
disabled
# svcs -Ho state svc:/network/nis/domain
disabled</t>
  </si>
  <si>
    <t>NIS server services is disabled.  Output contains the following:    
disabled</t>
  </si>
  <si>
    <t>NIS server services have not been disabled.</t>
  </si>
  <si>
    <t>As RPC-based services such as NIS may use non-secure authentication and share sensitive network object information with systems and applications using RPC-based services, this service should be disabled. Users are encouraged to use LDAP as a name service in place of NIS.</t>
  </si>
  <si>
    <t>To disable this service, run the following commands:
# svcadm disable svc:/network/nis/server
# svcadm disable svc:/network/nis/domain</t>
  </si>
  <si>
    <t xml:space="preserve">To close this finding, please provide a screenshot showing the NIS server services have been disabled with the agency's CAP. </t>
  </si>
  <si>
    <t>SLR11-06</t>
  </si>
  <si>
    <t>Disable NIS Client Services</t>
  </si>
  <si>
    <t>If the local site is not using the NIS naming service to distribute system and user configuration information, this service may be disabled. This service is disabled by default unless the NIS service has been installed and configured on the system.</t>
  </si>
  <si>
    <t>Perform the following and verify that the result is as shown:
# svcs -Ho state svc:/network/nis/client
disabled
# svcs -Ho state svc:/network/nis/domain
disabled</t>
  </si>
  <si>
    <t>NIS client services is disabled.  Output contains the following:    
disabled</t>
  </si>
  <si>
    <t>NIS client services have not been disabled.</t>
  </si>
  <si>
    <t>As RPC-based services such as NIS may use non-secure authentication and share sensitive network object information with systems and applications using RPC-based service, NIS client daemons should be disabled. Users are encouraged to use LDAP as a name service in place of NIS.</t>
  </si>
  <si>
    <t>To disable this service, run the following commands:
# svcadm disable svc:/network/nis/client
# svcadm disable svc:/network/nis/domain</t>
  </si>
  <si>
    <t xml:space="preserve">To close this finding, please provide a screenshot showing the NIS client services have been disabled with the agency's CAP. </t>
  </si>
  <si>
    <t>SLR11-07</t>
  </si>
  <si>
    <t>The Kerberos TGT warning service is used to warn users when their Kerberos tickets are about expire or to renew those tickets before they expire. This service is not used if Kerberos has not been configured. This service is configured to be "local only" by default.</t>
  </si>
  <si>
    <t>Perform the following and verify that the result is as shown:
# svcs -Ho state svc:/network/security/ktkt_warn
disabled</t>
  </si>
  <si>
    <t xml:space="preserve">Kerberos TGT warning service is disabled.  Output contains the following:    
disabled  </t>
  </si>
  <si>
    <t>Kerberos TGT warning service has not been disabled.</t>
  </si>
  <si>
    <t>To disable this service, run the following command:
# svcadm disable svc:/network/security/ktkt_warn</t>
  </si>
  <si>
    <t xml:space="preserve">To close this finding, please provide a screenshot showing Kerberos TGT warning service has been disabled with the agency's CAP. </t>
  </si>
  <si>
    <t>SLR11-08</t>
  </si>
  <si>
    <t>Disable Generic Security Services (GSS)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</si>
  <si>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t>
  </si>
  <si>
    <t>Perform the following and verify that the result is as shown:
# svcs -Ho state svc:/network/rpc/gss
disabled</t>
  </si>
  <si>
    <t xml:space="preserve">GSS is disabled.  Output contains the following:    
disabled    </t>
  </si>
  <si>
    <t>Generic Security Services (GSS) have not been disabled.</t>
  </si>
  <si>
    <t>GSS does not expose anything external to the system as it is configured to use TLI (protocol = ticotsord) by default. This service should be disabled if it is not required.</t>
  </si>
  <si>
    <t>To disable this service, run the following command:
# svcadm disable svc:/network/rpc/gss</t>
  </si>
  <si>
    <t xml:space="preserve">To close this finding, please provide a screenshot showing Generic Security Services (GSS) has been disabled with the agency's CAP. </t>
  </si>
  <si>
    <t>SLR11-09</t>
  </si>
  <si>
    <t>MP-2</t>
  </si>
  <si>
    <t>Media Access</t>
  </si>
  <si>
    <t>Disable Removable Volume Manager</t>
  </si>
  <si>
    <t>The HAL-aware removable volume manager in the Solaris 11 OS automatically mounts external devices for users whenever the device is attached to the system. These devices include CD-R, CD-RW, floppies, DVD, USB and 1394 mass storage devices. See the rmvolmgr(1M) manual page for more details.</t>
  </si>
  <si>
    <t>Perform the following and verify that the result is as shown:
# svcs -Ho state svc:/system/filesystem/rmvolmgr
disabled
# svcs -Ho state svc:/network/rpc/smserver
disabled</t>
  </si>
  <si>
    <t xml:space="preserve">Removable volume manager has been disabled.  Output contains the following:    
disabled      </t>
  </si>
  <si>
    <t>Removable Volume Manager has not been disabled.</t>
  </si>
  <si>
    <t>Allowing users to mount and access data from removable media devices makes it easier for malicious programs and data to be imported onto the network. It also introduces the risk that sensitive data may be transferred off the system without a log record. By adding rmvolmgr to the .xinitrc file, user-isolated instances of rmvolmgr can be run via a session startup script. In such cases, the rmvolmgr instance will not allow management of volumes that belong to other than the owner of the startup script. When a user logs onto the workstation console (/dev/console), any instance of user-initiated rmvolmgr will only own locally connected devices, such as CD-ROMs or flash memory hardware, locally connected to USB or FireWire ports.</t>
  </si>
  <si>
    <t>To disable this service, run the following commands:
# svcadm disable svc:/system/filesystem/rmvolmgr
# svcadm disable svc:/network/rpc/smserver</t>
  </si>
  <si>
    <t xml:space="preserve">To close this finding, please provide a screenshot showing Removable Volume Manager has been disabled with the agency's CAP. </t>
  </si>
  <si>
    <t>SLR11-10</t>
  </si>
  <si>
    <t>Disable automount Service</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</si>
  <si>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t>
  </si>
  <si>
    <t>Perform the following and verify that the result is as shown:
# svcs -Ho state svc:/system/filesystem/autofs
disabled</t>
  </si>
  <si>
    <t xml:space="preserve">Automount daemon has been disabled.  Output contains the following:    
disabled       </t>
  </si>
  <si>
    <t>Automount service has not been disabled.</t>
  </si>
  <si>
    <t>To disable this service, run the following command:
# svcadm disable svc:/system/filesystem/autofs</t>
  </si>
  <si>
    <t xml:space="preserve">To close this finding, please provide a screenshot showing automount service has been disabled with the agency's CAP. </t>
  </si>
  <si>
    <t>SLR11-11</t>
  </si>
  <si>
    <t>Disable Apache Service</t>
  </si>
  <si>
    <t>The Apache service provides an instance of the Apache web server.</t>
  </si>
  <si>
    <t>Perform the following and verify that the result is as shown:
# svcs -Ho state svc:/network/http:apache22
disabled</t>
  </si>
  <si>
    <t xml:space="preserve">Apache has been disabled.  Output contains the following:    
disabled         </t>
  </si>
  <si>
    <t>Apache has not been disabled.</t>
  </si>
  <si>
    <t>To disable this service, run the following command:
# svcadm disable svc:/network/http:apache22</t>
  </si>
  <si>
    <t xml:space="preserve">To close this finding, please provide a screenshot showing apache has been disabled with the agency's CAP. </t>
  </si>
  <si>
    <t>SLR11-12</t>
  </si>
  <si>
    <t>Disable Local-only RPC Port Mapping Service</t>
  </si>
  <si>
    <t>Remote Procedure Call (RPC) is used by many services within the Solaris 11 operating system. Some of these services allow external connections to use the service (e.g. NFS, NIS). By default, the Solaris 11 OS configures this service to be local only.</t>
  </si>
  <si>
    <t>Perform the following and verify that the result is as shown:
# svcs -Ho state svc:/network/rpc/bind
disabled</t>
  </si>
  <si>
    <t>Local-only RPC port mapping service has been disabled.  
Output contains the following:
disabled</t>
  </si>
  <si>
    <t>Local-only RPC port mapping service has not been disabled.</t>
  </si>
  <si>
    <t>Test Case removed from Solaris 11.1</t>
  </si>
  <si>
    <t>RPC-based services typically have weak or non-existent authentication and yet may share very sensitive information, which is vulnerable to network traffic sniffers. Unless one of these services is required on this host, RPC-based tools should be fully disabled.</t>
  </si>
  <si>
    <t>To disable this service, run the following command:
# svcadm disable svc:/network/rpc/bind
If the goal is to restrict access to this service, but not disable it completely, consider using a host-based firewall such as ipfilter(5) to control what hosts are allowed to access this service. Alternatively, TCP Wrappers support, which controls host access and connection auditing, can be enabled. TCP Wrappers is discussed in the next section.</t>
  </si>
  <si>
    <t xml:space="preserve">To close this finding, please provide a screenshot showing local-only RPC port mapping has been disabled with the agency's CAP. </t>
  </si>
  <si>
    <t>SLR11-13</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</si>
  <si>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t>
  </si>
  <si>
    <t>Perform the following and verify that the result is as shown:
# inetadm -p | grep tcp_wrappers
tcp_wrappers=TRUE
# ls /etc/hosts.deny
/etc/hosts.deny
# ls /etc/hosts.allow
/etc/hosts.allow
The above command will check whether TCP Wrappers is enabled for all TCP-based services started by inetd. TCP Wrappers are enabled by default for sendmail and SSH. Individual inetd services may still be configured to use TCP Wrappers even if the global parameter (above) is set to FALSE. To check the status of individual inetd services, use the command:
# for svc in `inetadm | awk '/svc:// { print $NF }'`; do
 val=`inetadm -l ${svc} | grep -c tcp_wrappers=TRUE`
 if [ ${val} -eq 1 ]; then
 echo "TCP Wrappers enabled for ${svc}"
 fi
done
Lastly, TCP Wrappers can be enabled for the RPC port mapping service. To determine if this is the case, use the command:
# svcprop -p config/enable_tcpwrappers rpc/bind
false</t>
  </si>
  <si>
    <t xml:space="preserve">TCP Wrappers are enabled. 
Output contains the following:
tcp_wrappers=TRUE
/etc/hosts.deny
/etc/hosts.allow
</t>
  </si>
  <si>
    <t>TCP Wrappers have not been configured appropriately.</t>
  </si>
  <si>
    <t>TCP Wrappers provides granular control over what services can be accessed over the network. Its logs show attempted access to services from non-authorized systems, which can help identify unauthorized access attempts.</t>
  </si>
  <si>
    <t>To enable TCP Wrappers, run the following commands:
* Create and customize your policy in /etc/hosts.allow:
# echo "ALL: /,</t>
  </si>
  <si>
    <t>SLR11-14</t>
  </si>
  <si>
    <t>Disable Telnet Service</t>
  </si>
  <si>
    <t>The telnet daemon, which accepts connections from users from other systems via the telnet protocol and can be used for remote shell access.</t>
  </si>
  <si>
    <t>Ensure telnet server is not enabled:
# svcs -Ho state svc:/network/telnet
disabled</t>
  </si>
  <si>
    <t xml:space="preserve">Telnet has been disabled.  Output contains the following:    
disabled         </t>
  </si>
  <si>
    <t>Telnet has not been disabled.</t>
  </si>
  <si>
    <t>The telnet protocol is insecure and unencrypted. The use of an unencrypted transmission medium could allow a user with access to sniff network traffic the ability to steal credentials. The ssh protocol provides an encrypted session and stronger security.</t>
  </si>
  <si>
    <t>Disable telnet server if enabled:
# svcadm disable svc:/network/telnet</t>
  </si>
  <si>
    <t xml:space="preserve">To close this finding, please provide a screenshot showing telnet has been disabled with the agency's CAP. </t>
  </si>
  <si>
    <t>SLR11-15</t>
  </si>
  <si>
    <t>Perform the following and verify that the result is as shown:
# coreadm
 global core file pattern: /var/cores/core_%n_%f_%u_%g_%t_%p
 global core file content: default
 init core file pattern: core
 init core file content: default
 global core dumps: enabled
 per-process core dumps: disabled
 global setid core dumps: enabled
 per-process setid core dumps: disabled
 global core dump logging: enabled
# ls -ld /var/cores
drwx------ 2 root sys 2 Oct 20 16:35 /var/cores</t>
  </si>
  <si>
    <t>Core dumps have been restricted.  
Output contains the following:
/var/cores directory  is owned by Root
File Settings:
global core file pattern: /var/share/cores/core_%n_%f_%u_%g_%t_%p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</si>
  <si>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have not been restricted to a protected directory.</t>
  </si>
  <si>
    <t>To implement the recommendation, run the commands:
# chmod 700 /var/cores
# coreadm -g /var/cores/core_%n_%f_%u_%g_%t_%p 
 -e log -e global -e global-setid 
 -d process -d proc-setid 
If the local site chooses, dumping of core files can be completely disabled with the following command:
# coreadm -d global -d global-setid -d process -d proc-setid</t>
  </si>
  <si>
    <t xml:space="preserve">To close this finding, please provide providing evidence showing core dumps have been disabled or a screenshot showing 1) the directory to which the core dumps are directed and 2) the access permissions for the core dump target directory  with the agency's CAP. </t>
  </si>
  <si>
    <t>SLR11-16</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</si>
  <si>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 party software.</t>
  </si>
  <si>
    <t>Perform the following and verify that the result is as shown: 
# grep "^set noexec_user_stack.*=1" /etc/system
set_noexec_user_stack=1
set_noexec_user_stack_log=1 
To verify that this setting is in effect on the running system, use the command:
# echo "noexec_user_stack/D" | mdb -k
noexec_user_stack: 1</t>
  </si>
  <si>
    <t xml:space="preserve">Stack protection has been enabled.  
Output contains the following:
noexec_user_stack: 1
</t>
  </si>
  <si>
    <t>Stack protection has not been enabled.</t>
  </si>
  <si>
    <t>Enabling stack protection prevents certain classes of buffer overflow attacks and is a significant security enhancement. However, this does not protect against buffer overflow attacks that do not execute code on the stack (such as return-to-libc exploits). While most of the Solaris OS is already configured to employ a non-executable stack, this setting is still recommended to provide a more comprehensive solution for both Solaris and other software that may be installed.</t>
  </si>
  <si>
    <t>To enable stack protection and block stack-smashing attacks, run the following to edit the /etc/system file:
# if [ ! "`grep noexec_user_stack= /etc/system`" ]; then
 cat /etc/system
set noexec_user_stack=1
set noexec_user_stack_log=1
END_CFG
fi</t>
  </si>
  <si>
    <t>SLR11-17</t>
  </si>
  <si>
    <t>The variable TCP_STRONG_ISS defines the mechanism used for TCP initial sequence number generation. If an attacker can predict the next sequence number, it is possible to inject fraudulent packets into the data stream to hijack the session.</t>
  </si>
  <si>
    <t>To verify the setting is in effect in the /etc/default/inetinit file, use the command:
# grep "^TCP_STRONG_ISS=" /etc/default/inetinit
TCP_STRONG_ISS=2 
To verify this setting is in effect on the running system, use the command:
# ipadm show-prop -p _strong_iss -co current tcp
2</t>
  </si>
  <si>
    <t xml:space="preserve">Strong TCP sequence number generation has not been enabled. 
Output contains the following:
2
</t>
  </si>
  <si>
    <t>Strong TCP sequence number generation has not been enabled.</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</si>
  <si>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publicly available benchmarks that establish this.</t>
  </si>
  <si>
    <t>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</si>
  <si>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SLR11-18</t>
  </si>
  <si>
    <t>This setting controls whether the IPv4 or IPv6 configuration will forward packets with IPv4 routing options or IPv6 routing headers.</t>
  </si>
  <si>
    <t>To verify this setting for IPv4 packets, use the commands:
# ipadm show-prop -p _forward_src_routed -co current ipv4
0
# ipadm show-prop -p _forward_src_routed -co persistent ipv4
0 
To verify this setting for IPv6 packets, use the commands:
# ipadm show-prop -p _forward_src_routed -co current ipv6
0
# ipadm show-prop -p _forward_src_routed -co persistent ipv6
0</t>
  </si>
  <si>
    <t>Source packet forwarding has been disabled. 
Output contains the following: 0</t>
  </si>
  <si>
    <t>Source Packet Forwarding has not been disabled.</t>
  </si>
  <si>
    <t>To enforce this setting for IPv4 packets, use the command:
# ipadm set-prop -p _forward_src_routed=0 ipv4 
To enforce this setting for IPv6 packets, use the command:
# ipadm set-prop -p _forward_src_routed=0 ipv6</t>
  </si>
  <si>
    <t xml:space="preserve">To close this finding, please provide a screenshot showing source packet forwarding has been disabled with the agency's CAP. </t>
  </si>
  <si>
    <t>SLR11-19</t>
  </si>
  <si>
    <t>Disable Directed Broadcast Packet Forwarding</t>
  </si>
  <si>
    <t>This setting controls whether Solaris forwards broadcast packets for a specific network if it is directly connected to the machine.</t>
  </si>
  <si>
    <t>To verify this setting, use the commands:
# ipadm show-prop -p _forward_directed_broadcasts -co current ip
0
# ipadm show-prop -p _forward_directed_broadcasts 
 -co persistent ip
0</t>
  </si>
  <si>
    <t>Directed broadcast packet forwarding has been disabled. 
Output contains the following: 0</t>
  </si>
  <si>
    <t>Directed broadcast packet forwarding has not been disabled.</t>
  </si>
  <si>
    <t>Keep this parameter disabled to prevent denial of service attacks.</t>
  </si>
  <si>
    <t>To enforce this setting, use the command:
# ipadm set-prop -p _forward_directed_broadcasts=0 ip</t>
  </si>
  <si>
    <t>SLR11-20</t>
  </si>
  <si>
    <t>This setting controls whether Solaris will respond to ICMP timestamp requests.</t>
  </si>
  <si>
    <t>To verify this setting, use the commands:
# ipadm show-prop -p _respond_to_timestamp -co current ip
0
# ipadm show-prop -p _respond_to_timestamp -co persistent ip
0</t>
  </si>
  <si>
    <t>ICMP timestamp requests have been disabled. 
Output contains the following: 0</t>
  </si>
  <si>
    <t>Response to ICMP timestamp requests have not been disabled.</t>
  </si>
  <si>
    <t>Reduce attack surface by restricting this vector used for host discovery.</t>
  </si>
  <si>
    <t>To enforce this setting, use the command:
# ipadm set-prop -p _respond_to_timestamp=0 ip</t>
  </si>
  <si>
    <t>SLR11-21</t>
  </si>
  <si>
    <t>This setting controls whether Solaris will respond to ICMP broadcast timestamp requests.</t>
  </si>
  <si>
    <t>To verify this setting, use the commands:
# ipadm show-prop -p _respond_to_timestamp_broadcast 
 -co current ip
0
# ipadm show-prop -p _respond_to_timestamp_broadcast 
 -co persistent ip
0</t>
  </si>
  <si>
    <t>ICMP broadcast timestamp requests have been disabled. 
Output contains the following: 0</t>
  </si>
  <si>
    <t>Response to ICMP broadcast timestamp requests have not been disabled.</t>
  </si>
  <si>
    <t>Reduce attack surface by restricting this vector used for host discovery and to prevent denial of service attacks.</t>
  </si>
  <si>
    <t>To enforce this setting, use the command:
# ipadm set-prop -p _respond_to_timestamp_broadcast=0 ip</t>
  </si>
  <si>
    <t>SLR11-22</t>
  </si>
  <si>
    <t>Disable Response to ICMP Broadcast Netmask Requests</t>
  </si>
  <si>
    <t>This setting controls whether Solaris will respond to ICMP broadcast netmask requests.</t>
  </si>
  <si>
    <t>To verify this setting, use the commands:
# ipadm show-prop -p _respond_to_address_mask_broadcast 
 -co current ip
0
# ipadm show-prop -p _respond_to_address_mask_broadcast 
 -co persistent ip
0</t>
  </si>
  <si>
    <t>ICMP broadcast netmask requests have been disabled. 
Output contains the following: 0</t>
  </si>
  <si>
    <t>Response to ICMP broadcast netmask requests have not been disabled.</t>
  </si>
  <si>
    <t>Reduce attack surface by restricting this vector used for host and network discovery and to prevent denial of service attacks.</t>
  </si>
  <si>
    <t>To enforce this setting, use the command:
# ipadm set-prop -p _respond_to_address_mask_broadcast=0 ip</t>
  </si>
  <si>
    <t>SLR11-23</t>
  </si>
  <si>
    <t>This setting controls whether Solaris responds to broadcast ICMPv4 echo requests.</t>
  </si>
  <si>
    <t>To verify this setting, use the commands:
# ipadm show-prop -p _respond_to_echo_broadcast 
 -co current ip
0
# ipadm show-prop -p _respond_to_echo_broadcast 
 -co persistent ip
0</t>
  </si>
  <si>
    <t>Response to broadcast ICMPv4 echo requests have been disabled. 
Output contains the following: 0</t>
  </si>
  <si>
    <t>Response to broadcast ICMPv4 echo requests have not been disabled.</t>
  </si>
  <si>
    <t>To enforce this setting, use the command:
# ipadm set-prop -p _respond_to_echo_broadcast=0 ip</t>
  </si>
  <si>
    <t>SLR11-24</t>
  </si>
  <si>
    <t>These settings control whether Solaris responds to multicast IPv4 and IPv6 echo requests.</t>
  </si>
  <si>
    <t>To verify this setting for IPv4 packets, use the commands:
# ipadm show-prop -p _respond_to_echo_multicast 
 -co current ipv4
0
# ipadm show-prop -p _respond_to_echo_multicast 
 -co persistent ipv4
0
To verify this setting for IPv6 packets, use the commands:
# ipadm show-prop -p _respond_to_echo_multicast -co current ipv6
0
# ipadm show-prop -p _respond_to_echo_multicast -co persistent ipv6
0</t>
  </si>
  <si>
    <t>Response to multicast echo requests have been disabled. 
Output contains the following: 0</t>
  </si>
  <si>
    <t>Response to multicast echo requests have not been disabled.</t>
  </si>
  <si>
    <t>To enforce this setting for IPv4 packets, use the command:
# ipadm set-prop -p _respond_to_echo_multicast=0 ipv4 
To enforce this setting for IPv6 packets, use the command:
# ipadm set-prop -p _respond_to_echo_multicast=0 ipv6</t>
  </si>
  <si>
    <t xml:space="preserve">To close this finding, please provide with a copy of the script used to set network parameters on system boot and a screenshot showing its execution the agency's CAP. </t>
  </si>
  <si>
    <t>SLR11-25</t>
  </si>
  <si>
    <t>These settings control whether Solaris will ignore ICMP redirect messages.</t>
  </si>
  <si>
    <t>To verify this setting for IPv4 packets, use the commands:
# ipadm show-prop -p _ignore_redirect -co current ipv4
1
# ipadm show-prop -p _ignore_redirect -co persistent ipv4
1
To verify this setting for IPv6 packets, use the commands:
# ipadm show-prop -p _ignore_redirect -co current ipv6
1
# ipadm show-prop -p _ignore_redirect -co persistent ipv6
1</t>
  </si>
  <si>
    <t>ICMP redirect messages are ignored.
Output contains the following: 1</t>
  </si>
  <si>
    <t>IP redirects should not be necessary in a well-designed and maintained network. Set to a value of 1 if there is a high risk for a DoS attack. Otherwise, the default value of 0 is sufficient.</t>
  </si>
  <si>
    <t>To enforce this setting for IPv4 packets, use the command:
# ipadm set-prop -p _ignore_redirect=1 ipv4 
To enforce this setting for IPv6 packets, use the command:
# ipadm set-prop -p _ignore_redirect=1 ipv6</t>
  </si>
  <si>
    <t>SLR11-26</t>
  </si>
  <si>
    <t>These settings control whether a packet arriving on a non-forwarding interface can be accepted for an IP address that is not explicitly configured on that interface.</t>
  </si>
  <si>
    <t>To verify this setting for IPv4 packets, use the commands:
# ipadm show-prop -p _strict_dst_multihoming -co current ipv4
1
# ipadm show-prop -p _strict_dst_multihoming -co persistent ipv4
1 
To verify this setting for IPv6 packets, use the commands:
# ipadm show-prop -p _strict_dst_multihoming -co current ipv6
1
# ipadm show-prop -p _strict_dst_multihoming -co persistent ipv6
1</t>
  </si>
  <si>
    <t>Strict Multihoming has been set.
Output contains the following: 1</t>
  </si>
  <si>
    <t>Multihoming has not been configured appropriately.</t>
  </si>
  <si>
    <t>Enable this setting for systems that have interfaces that cross strict networking domains (for example, a firewall or a VPN node).</t>
  </si>
  <si>
    <t>To enforce this setting for IPv4 packets, use the command:
# ipadm set-prop -p _strict_dst_multihoming=1 ipv4 
To enforce this setting for IPv6 packets, use the command:
# ipadm set-prop -p _strict_dst_multihoming=1 ipv6</t>
  </si>
  <si>
    <t>SLR11-27</t>
  </si>
  <si>
    <t>Disable ICMP Redirect Messages</t>
  </si>
  <si>
    <t>These setting controls whether Solaris sends ICMPv4 and ICMPv6 redirect messages.</t>
  </si>
  <si>
    <t>To verify this setting for IPv4 packets, use the commands:
# ipadm show-prop -p _send_redirects -co current ipv4
0
# ipadm show-prop -p _send_redirects -co persistent ipv4
0
To verify this setting for IPv6 packets, use the commands:
# ipadm show-prop -p _send_redirects -co current ipv6
0
# ipadm show-prop -p _send_redirects -co persistent ipv6
0</t>
  </si>
  <si>
    <t>ICMP redirect messages have been disabled. 
Output contains the following: 1</t>
  </si>
  <si>
    <t>ICMP redirect messages have not been disabled.</t>
  </si>
  <si>
    <t>To enforce this setting for IPv4 packets, use the command:
# ipadm set-prop -p _send_redirects=0 ipv4 
To enforce this setting for IPv6 packets, use the command:
# ipadm set-prop -p _send_redirects=0 ipv6</t>
  </si>
  <si>
    <t>SLR11-28</t>
  </si>
  <si>
    <t>This setting controls whether TCP reverses the IP source routing option for incoming connections.</t>
  </si>
  <si>
    <t>To verify this setting, use the commands:
# ipadm show-prop -p _rev_src_routes -co current tcp
0
# ipadm show-prop -p _rev_src_routes -co persistent tcp
0</t>
  </si>
  <si>
    <t>TCP Reverse IP Source routing has been disabled. 
Output contains the following: 1</t>
  </si>
  <si>
    <t>TCP Reverse IP Source routing has not been disabled.</t>
  </si>
  <si>
    <t>If IP source routing is needed for diagnostic purposes, enable it. Otherwise disable it.</t>
  </si>
  <si>
    <t>To enforce this setting, use the command:
# ipadm set-prop -p _rev_src_routes=0 tcp</t>
  </si>
  <si>
    <t>SLR11-29</t>
  </si>
  <si>
    <t>This setting controls how many half-open connections can exist for a TCP port.</t>
  </si>
  <si>
    <t>To verify this setting, use the commands:
# ipadm show-prop -p _conn_req_max_q0 -co current tcp
4096
# ipadm show-prop -p _conn_req_max_q0 -co persistent tcp
4096</t>
  </si>
  <si>
    <t xml:space="preserve">Maximum number of half-opem TCP connections is set to 4096.  </t>
  </si>
  <si>
    <t>Maximum Number of Half-open TCP Connections has not been set appropriately.</t>
  </si>
  <si>
    <t>To enforce this setting, use the command:
# ipadm set-prop -p _conn_req_max_q0=4096 tcp</t>
  </si>
  <si>
    <t>SLR11-30</t>
  </si>
  <si>
    <t>This setting controls the maximum number of incoming connections that can be accepted on a TCP port.</t>
  </si>
  <si>
    <t>To verify this setting, use the commands:
# ipadm show-prop -p _conn_req_max_q -co current tcp
1024
# ipadm show-prop -p _conn_req_max_q -co persistent tcp
1024</t>
  </si>
  <si>
    <t xml:space="preserve">Maximum number of incoming connections is set to 1024.  </t>
  </si>
  <si>
    <t>Maximum Number of Incoming Connections has not been set appropriately.</t>
  </si>
  <si>
    <t>Note that the value of 1024 is a minimum to establish a good security posture for this setting. In environments where connections numbers are high, such as a busy webserver, this value may need to be increased.</t>
  </si>
  <si>
    <t>To enforce this setting, use the command:
# ipadm set-prop -p _conn_req_max_q=1024 tcp</t>
  </si>
  <si>
    <t>SLR11-31</t>
  </si>
  <si>
    <t>To verify this setting for IPv4, use the command:
# routeadm -p |
 egrep "^ipv4-routing |^ipv4-forwarding " |
 awk '{printf("%s %sn", $1, $NF); }'
ipv4-routing current=disabled
ipv4-forwarding current=disabled 
To verify this setting is persistent between reboots for IPv4, use the command:
# routeadm -p |
 egrep "^ipv4-routing |^ipv4-forwarding " |
 awk '{printf("%s %sn", $1, $2); }'
ipv4-routing persistent=disabled
ipv4-forwarding persistent=disabled 
To verify this setting for IPv6, use the command:
# routeadm -p |
 egrep "^ipv6-routing |^ipv6-forwarding " |
 awk '{printf("%s %sn", $1, $NF); }'
ipv6-routing current=disabled
ipv6-forwarding current=disabled 
To verify this setting is persistent between reboots for IPv6, use the command:
# routeadm -p |
 egrep "^ipv6-routing |^ipv6-forwarding " |
 awk '{printf("%s %sn", $1, $2); }'
ipv6-routing persistent=disabled
ipv6-forwarding persistent=disabled</t>
  </si>
  <si>
    <t xml:space="preserve">Network routing has been disabled.  
Output contains the following: 
ipv[4 or 6]-routing persistent=disabled
ipv[4 or 6]-forwarding persistent=disabled </t>
  </si>
  <si>
    <t>Network routing has not been disabled.</t>
  </si>
  <si>
    <t>Routing Internet Protocol (RIP) is a legacy protocol with a number of security weaknesses including a lack of authentication, zoning, pruning, etc.</t>
  </si>
  <si>
    <t>To enforce this setting and disable IPv4 routing, use the command: 
# routeadm -d ipv4-forwarding -d ipv4-routing 
To enforce this setting and disable IPv6 routing, use the command: 
# routeadm -d ipv6-forwarding -d ipv6-routing 
To apply these changes to the running system, use the command:
# routeadm -u</t>
  </si>
  <si>
    <t>SLR11-32</t>
  </si>
  <si>
    <t>Create CIS Audit Class</t>
  </si>
  <si>
    <t>To group a set of related audit events, the Solaris Audit service provides the ability for sites to define their own audit classes that contain just those events that the site wants to audit.</t>
  </si>
  <si>
    <t>Perform the following to verify that the result is as recommended:
# grep ":CIS Solaris Benchmark" /etc/security/audit_class
0x0100000000000000:cis:CIS Solaris Benchmark</t>
  </si>
  <si>
    <t xml:space="preserve">CIS audit class has been created. 
Output contains the following: 
0x0100000000000000:cis:CIS Solaris Benchmark
</t>
  </si>
  <si>
    <t>CIS Audit class has not been created.</t>
  </si>
  <si>
    <t>HAU17</t>
  </si>
  <si>
    <t>HAU17: Audit logs do not capture sufficient auditable events</t>
  </si>
  <si>
    <t>To simplify administration, a CIS specific audit class should be created.</t>
  </si>
  <si>
    <t>To create the CIS audit class, edit the /etc/security/audit_class file and add the following entry before the last line of the file:
0x0100000000000000:cis:CIS Solaris Benchmark</t>
  </si>
  <si>
    <t>SLR11-33</t>
  </si>
  <si>
    <t>Enable Auditing of Incoming Network Connections</t>
  </si>
  <si>
    <t>The Solaris Audit service can be configured to record incoming network connections to any listening service running on the system.</t>
  </si>
  <si>
    <t>Perform the following to verify that the result is as recommended: 
# grep "cis" /etc/security/audit_event | awk -F: '{ print $2 }'
[]
AUE_ACCEPT
AUE_CONNECT
AUE_SOCKACCEPT
AUE_SOCKCONNECT
AUE_inetd_connect
[]</t>
  </si>
  <si>
    <t xml:space="preserve">Auditing is enabled on all incoming network connections.  </t>
  </si>
  <si>
    <t>Auditing has not been enabled for incoming network connections.</t>
  </si>
  <si>
    <t>HAU14</t>
  </si>
  <si>
    <t>HAU14:  Remote access is not logged</t>
  </si>
  <si>
    <t>This recommendation will provide an audit trail that contains information related to incoming network connections. While this functionality can be enabled using service-specific mechanisms, using the Solaris Audit service provides a more centralized and complete window into incoming network activity.</t>
  </si>
  <si>
    <t>To enforce this setting, edit the /etc/security/audit_event file and add the cis audit class to the following audit events:
AUE_ACCEPT
AUE_CONNECT
AUE_SOCKACCEPT
AUE_SOCKCONNECT
AUE_inetd_connect</t>
  </si>
  <si>
    <t xml:space="preserve">Enable Auditing of Incoming Network Connections via the auditing daemon within the /etc/security/audit_event file. The recommendation can be implemented by ensuring the following audit classes are added to the /etc/security/audit_event file: 
AUE_ACCEPT
AUE_CONNECT
AUE_SOCKACCEPT
AUE_SOCKCONNECT
AUE_inetd_connect
</t>
  </si>
  <si>
    <t xml:space="preserve">To close this finding, please provide a screenshot showing auditing has been enabled for incoming network connections with the agency's CAP. </t>
  </si>
  <si>
    <t>SLR11-34</t>
  </si>
  <si>
    <t>Enable Auditing of File Metadata Modification Events</t>
  </si>
  <si>
    <t>The Solaris Audit service can be configured to record file metadata modification events for every process running on the system. This will allow the auditing service to determine when file ownership, permissions and related information is changed.</t>
  </si>
  <si>
    <t>Perform the following to verify that the result is as recommended: 
# grep "cis" /etc/security/audit_event | awk -F: '{ print $2 }'
[]
AUE_CHMOD
AUE_CHOWN
AUE_FCHOWN
AUE_FCHMOD
AUE_LCHOWN
AUE_ACLSET
AUE_FACLSET
[] 
The output of this command may include additional audit event names that had previously been assigned to the cis audit class.</t>
  </si>
  <si>
    <t>Auditing is enabled on file metadata modification events.</t>
  </si>
  <si>
    <t>Auditing of file metadata modification events has not been enabled.</t>
  </si>
  <si>
    <t>This recommendation will provide an audit trail that contains information related to changes of file metadata. The Solaris Audit service is used to provide a more centralized and complete window into activities such as these.</t>
  </si>
  <si>
    <t>To enforce this setting, edit the /etc/security/audit_event file and add the cis audit class to the following audit events:
AUE_CHMOD
AUE_CHOWN
AUE_FCHOWN
AUE_FCHMOD
AUE_LCHOWN
AUE_ACLSET
AUE_FACLSET</t>
  </si>
  <si>
    <t>SLR11-35</t>
  </si>
  <si>
    <t>Enable Auditing of Process and Privilege Events</t>
  </si>
  <si>
    <t>The Solaris Audit service can be configured to record the use of privileges by processes running on the system. This will capture events such as the setting of UID and GID values, setting of privileges, as well as the use of functionality such as chroot(2).</t>
  </si>
  <si>
    <t>Perform the following to verify that the result is as recommended: 
# grep "cis" /etc/security/audit_event | awk -F: '{ print $2 }'
[]
AUE_CHROOT
AUE_SETREUID
AUE_SETREGID
AUE_FCHROOT
AUE_PFEXEC
AUE_SETUID
AUE_NICE
AUE_SETGID
AUE_PRIOCNTLSYS
AUE_SETEGID
AUE_SETEUID
AUE_SETPPRIV
AUE_SETSID
AUE_SETPGID
[] 
The output of this command may include additional audit event names that had previously been assigned to the cis audit class.</t>
  </si>
  <si>
    <t>Auditing is enabled on process and privilege events.</t>
  </si>
  <si>
    <t>Auditing of process and privilege events has not been enabled.</t>
  </si>
  <si>
    <t>This recommendation will provide an audit trail that contains information related to the use of privileges by processes running on the system. The Solaris Audit service is used to provide a more centralized and complete window into activities such as these.</t>
  </si>
  <si>
    <t>To enforce this setting, edit the /etc/security/audit_event file and add the cis audit class to the following audit events:
AUE_CHROOT
AUE_SETREUID
AUE_SETREGID
AUE_FCHROOT
AUE_PFEXEC
AUE_SETUID
AUE_NICE
AUE_SETGID
AUE_PRIOCNTLSYS
AUE_SETEGID
AUE_SETEUID
AUE_SETPPRIV
AUE_SETSID
AUE_SETPGID</t>
  </si>
  <si>
    <t xml:space="preserve">Enable Auditing of Process and Privilege Events. The recommendation can be implemented by ensuring the following audit classes are set within the CIS audit class: 
AUE_CHROOT
AUE_SETREUID
AUE_SETREGID
AUE_FCHROOT
AUE_PFEXEC
AUE_SETUID
AUE_NICE
AUE_SETGID
AUE_PRIOCNTLSYS
AUE_SETEGID
AUE_SETEUID
AUE_SETPPRIV
AUE_SETSID
AUE_SETPGID
</t>
  </si>
  <si>
    <t>SLR11-36</t>
  </si>
  <si>
    <t>Configure Solaris Auditing</t>
  </si>
  <si>
    <t>Solaris auditing service keeps a record of how a system is being used. Solaris auditing can be configured to record different classes of events based upon site policy. This recommendation will set and verify a consensus-developed auditing policy. That said, all organizations are encouraged to tailor this policy based upon their specific needs. For more information on the Solaris auditing service including how to filter and view events, see the Oracle Solaris product documentation. 
	The "cis" class is a "custom class" that CIS recommends creating that includes specifically those events that are of interest (defined in the sections above). In addition to those events, this recommendation also includes auditing of login and logout (lo) events, administrative (ad) events, file transfer (ft) events, and command execution (ex) events.
	This recommendation also configures the Solaris auditing service to capture and report command line arguments (for command execution events) and the zone name in which a command was executed (for global and non-global zones). Further, this recommendation sets a disk utilization threshold of 1%. If this threshold is crossed (for the volume that includes /var/audit), then a warning e-mail will be sent to advise the system administrators that audit events may be lost if the disk becomes full. Finally, this recommendation will also ensure that new audit trails are created at the start of each new day (to help keep the size of the files small to facilitate analysis).</t>
  </si>
  <si>
    <t>Perform the following to determine if the system is configured as recommended:
# auditconfig -getcond
audit condition = auditing
# auditconfig -getpolicy
configured audit policies = argv,cnt,zonename
active audit policies = argv,cnt,zonename
# auditconfig -getflags
active user default audit flags = cis,ex,aa,ua,as,ss,lo,ft(0x1000000800f1080,0x1000000800f1080)
configured user default audit flags = cis,ex,aa,ua,as,ss,lo,ft(0x1000000800f1080,0x1000000800f1080)
# auditconfig -getnaflags
active non-attributable audit flags = lo(0x1000,0x1000)
configured non-attributable audit flags = lo(0x1000,0x1000)
# auditconfig -getplugin audit_binfile
Plugin: audit_binfile (active)
 Attributes: p_dir=/var/audit;p_fsize=0;p_minfree=1;
# userattr audit_flags root
lo,ad,ft,ex,cis:no
# ls -l /var/audit/*.not_terminated.*
[verify that the file size is not zero and is growing as events are audited]</t>
  </si>
  <si>
    <t>Auditing is configured.  
Output contains the following: 
audit condition = auditing
configured audit policies = argv,cnt,zonename
active audit policies = argv,cnt,zonename
active user default audit flags = cis,ex,aa,ua,as,ss,lo,ft(0x1000000800f1080,0x1000000800f1080)
configured user default audit flags = cis,ex,aa,ua,as,ss,lo,ft(0x1000000800f1080,0x1000000800f1080)
active non-attributable audit flags = lo(0x1000,0x1000)
configured non-attributable audit flags = lo(0x1000,0x1000)
Plugin: audit_binfile (active)
Attributes: p_dir=/var/shares/audit;p_fsize=0;p_minfree=1;
lo,ad,ft,ex,cis:no</t>
  </si>
  <si>
    <t>Solaris auditing has not been configured.</t>
  </si>
  <si>
    <t>HAU2</t>
  </si>
  <si>
    <t>HAU2:  No auditing is being performed on the system</t>
  </si>
  <si>
    <t>The consensus settings described in this section are an effort to log interesting system events without consuming excessive amounts of resources logging significant but usually uninteresting system calls.</t>
  </si>
  <si>
    <t>To enforce this setting, use the command:
# auditconfig -conf
# auditconfig -setflags lo,ad,ft,ex,cis
# auditconfig -setnaflags lo 
# auditconfig -setpolicy cnt,argv,zonename
# auditconfig -setplugin audit_binfile active p_minfree=1 
# audit -s
# rolemod -K audit_flags=lo,ad,ft,ex,cis:no root
# EDITOR=ed crontab -e root</t>
  </si>
  <si>
    <t xml:space="preserve">To close this finding, please provide a screenshot showing Solaris auditing has been configured with the agency's CAP. </t>
  </si>
  <si>
    <t>SLR11-37</t>
  </si>
  <si>
    <t>AC-6</t>
  </si>
  <si>
    <t>Least Privilege</t>
  </si>
  <si>
    <t>Default Service File Creation Mask</t>
  </si>
  <si>
    <t>The default system file creation mask applies to processes that are started by init - including most system services. To ensure that files are not created with write access to anyone other than their owner, the default file creation mask should be set to 022. Some sites with more stringent security requirements may prefer to set this value to 077 to eliminate all permissions for group and world. Note that changing this value from the Solaris default of 022 may negatively impact services that may not be able to operate with a stricter setting.</t>
  </si>
  <si>
    <t>Perform the following to verify that the result is as recommended: 
# svcprop -p umask/umask svc:/system/environment:init
022</t>
  </si>
  <si>
    <t xml:space="preserve">Default service file creation mask has been set to 022.
Output contains the following: 
022
 </t>
  </si>
  <si>
    <t>Default service file creation mask has not been set appropriately.</t>
  </si>
  <si>
    <t>The default file creation mask should be set to 022 to avoid unnecessarily giving files write access to group or world.</t>
  </si>
  <si>
    <t>Perform the following to implement the recommended state: 
# svccfg -s svc:/system/environment:init 
 setprop umask/umask = astring: "022"</t>
  </si>
  <si>
    <t xml:space="preserve">To close this finding, please provide a screenshot showing the default mask for new file creation has been set to 022 with the agency's CAP. </t>
  </si>
  <si>
    <t>SLR11-38</t>
  </si>
  <si>
    <t>Perform the following to verify that the result is as recommended: 
# find / ( -fstype nfs -o -fstype cachefs -o -fstype autofs 
 -o -fstype ctfs -o -fstype mntfs -o -fstype objfs 
 -o -fstype proc ) -prune -o -type d ( -perm -0002 
 -a ! -perm -1000 ) -ls</t>
  </si>
  <si>
    <t>Sticky Bit is set on all World-Writable Directories</t>
  </si>
  <si>
    <t>Sticky Bit has not been set on all World-Writable directories.</t>
  </si>
  <si>
    <t>Files in directories that have had the 'sticky bit' set, can only be deleted by users that have both write permissions for the directory in which the file resides, as well as ownership of the file or directory, or has sufficient privilege. As this prevents users from overwriting each other's files, whether it be accidental or malicious, it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</si>
  <si>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run the following command:
# chmod +t [directory name]</t>
  </si>
  <si>
    <t>SLR11-39</t>
  </si>
  <si>
    <t>Disable login: Services on Serial Ports</t>
  </si>
  <si>
    <t>The svccfg command provides service administration for the lower level of the Service Access Facility hierarchy and can be used to disable the ability to login on a particular port.</t>
  </si>
  <si>
    <t>Perform the following to verify that the result is as recommended: 
# svcs -Ho state svc:/system/console-login:terma
disabled
# svcs -Ho state svc:/system/console-login:termb
disabled</t>
  </si>
  <si>
    <t>Login services have not been disabled for services on Serial Ports.</t>
  </si>
  <si>
    <t>Login services should not be enabled on any serial ports that are not strictly required to support the mission of the system. This action can be safely performed even when console access is provided using a serial port.</t>
  </si>
  <si>
    <t>Perform the following to implement the recommended state:
# svcadm disable svc:/system/console-login:terma
# svcadm disable svc:/system/console-login:termb</t>
  </si>
  <si>
    <t xml:space="preserve">To close this finding, please provide a screenshot showing login services has been disabled for services on serial ports with the agency's CAP. </t>
  </si>
  <si>
    <t>SLR11-40</t>
  </si>
  <si>
    <t>This action listed prevents keyserv from using default keys for the nobody user, effectively stopping the nobody user from accessing information via Secure RPC.</t>
  </si>
  <si>
    <t>Perform the following to verify that the result is as recommended:
# grep "^ENABLE_NOBODY_KEYS=" /etc/default/keyserv
ENABLE NOBODY KEYS=NO</t>
  </si>
  <si>
    <t>"nobody" access for RPC encryption key storage service has been disabled.  
Output contains the following: 
ENABLE NOBODY KEYS=NO</t>
  </si>
  <si>
    <t>"nobody" access for RPC Encryption key storage service has not been disabled.</t>
  </si>
  <si>
    <t>If login by the user nobody is allowed for secure RPC, there is an increased risk of system compromise. If keyserv holds a private key for the nobody user, it will be used by key_encryptsession to compute a magic phrase which can be easily recovered by a malicious user.</t>
  </si>
  <si>
    <t>Perform the following to implement the recommended state:
# cd /etc/default
# awk '/ENABLE_NOBODY_KEYS=/ 
 { $1 = "ENABLE_NOBODY_KEYS=NO" }
 { print }' keyserv &gt; keyserv.CIS
# mv keyserv.CIS keyserv</t>
  </si>
  <si>
    <t>SLR11-41</t>
  </si>
  <si>
    <t>Disable X11 Forwarding for SSH</t>
  </si>
  <si>
    <t>The 'X11 Forwarding' parameter defined within the /etc/ssh/sshd_config file specifies whether or not X11 Forwarding via SSH is enabled on the server: The Secure Shell service provides an encrypted 'tunnel' for the data traffic passing through it. While commonly used to substitute for clear-text, CLI-based remote connections such as telnet, Secure Shell can be used to forward an 'X Window' session through the encrypted tunnel, allowing the remote user to have a GUI interface.</t>
  </si>
  <si>
    <t>Perform the following to verify that the result is as recommended:
# grep "^X11Forwarding" /etc/ssh/sshd_config
X11Forwarding no</t>
  </si>
  <si>
    <t>X11 forwarding for SSH has been disabled. 
X11Forwarding no</t>
  </si>
  <si>
    <t>X11 forwarding for SSH has not been disabled.</t>
  </si>
  <si>
    <t>As enabling X11Forwarding on the host can permit a malicious user to secretly open another X11 connection to another remote client during the session and perform unobtrusive activities such as keystroke monitoring, if the X11 services are not required for the system's intended function, it should be disabled or restricted as appropriate to the user's needs.</t>
  </si>
  <si>
    <t>Perform the following to implement the recommended state:
# awk '/^X11Forwarding / { $2 = "no" } 
 { print }' /etc/ssh/sshd_config &gt; /etc/ssh/sshd_config.CIS
# mv /etc/ssh/sshd_config.CIS /etc/ssh/sshd_config
# svcadm restart svc:/network/ssh</t>
  </si>
  <si>
    <t>SLR11-42</t>
  </si>
  <si>
    <t>Limit Consecutive Login Attempts for SSH</t>
  </si>
  <si>
    <t>The 'MaxAuthTries' parameter in the /etc/ssh/sshd_config file specifies the maximum number of authentication attempts permitted per connection. By restricting the number of failed authentication attempts before the server terminates the connection, malicious users are blocked from gaining access to the host by using repetitive brute-force login exploits.</t>
  </si>
  <si>
    <t>Perform the following to verify that the result is as recommended: 
# grep "^MaxAuthTries" /etc/ssh/sshd_config
MaxAuthTries 3</t>
  </si>
  <si>
    <t>SSH MaxAuthTries is set to 3 or Less
Output contains the following:
MaxAuthTries 3</t>
  </si>
  <si>
    <t>SSH MaxAuthTries has not been set to 3 or less.</t>
  </si>
  <si>
    <t>Update MaxAuth Tries from 6 to 3</t>
  </si>
  <si>
    <t>HAC15</t>
  </si>
  <si>
    <t>HAC15:  User accounts not locked out after 3 unsuccessful login attempts</t>
  </si>
  <si>
    <t>By setting the authentication login limit to a low value this will disconnect the attacker and force a reconnect, which severely limits the speed of such brute force attacks.</t>
  </si>
  <si>
    <t>Perform the following to implement the recommended state:
# awk '/^MaxAuthTries/ { $2 = "3" } 
 { print }' /etc/ssh/sshd_config &gt; /etc/ssh/sshd_config.CIS
# mv /etc/ssh/sshd_config.CIS /etc/ssh/sshd_config
# svcadm restart svc:/network/ssh</t>
  </si>
  <si>
    <t>SLR11-43</t>
  </si>
  <si>
    <t>Disable Rhost-based Authentication for SSH</t>
  </si>
  <si>
    <t>The IgnoreRhosts parameter specifies that existing .rhosts and .shosts files, which may apply to application rather than user logins, will not be used in RhostsRSAAuthentication or HostbasedAuthentication.</t>
  </si>
  <si>
    <t>Perform the following to verify that the result is as recommended:
# grep "^IgnoreRhosts" /etc/ssh/sshd_config
IgnoreRhosts yes 
If the IgnoreRhosts line does not exist in the file, the default setting of Yes is automatically applied.</t>
  </si>
  <si>
    <t xml:space="preserve">Rhost-based authentication for SSH has been disabled.  
Output contains the following:
IgnoreRhosts yes </t>
  </si>
  <si>
    <t>Rhost-based authentication for SSH has not been disabled.</t>
  </si>
  <si>
    <t>Perform the following to implement the recommended state:
# awk '/^IgnoreRhosts/ { $2 = "yes" } 
 { print }' /etc/ssh/sshd_config &gt; /etc/ssh/sshd_config.CIS
# mv /etc/ssh/sshd_config.CIS /etc/ssh/sshd_config
# svcadm restart svc:/network/ssh 
This action will only set the IgnoreRhosts line if it already exists in the file to ensure that it is set to the proper value. If the IgnoreRhosts line does not exist in the file, the default setting of Yes is automatically used, so no additional changes are needed.</t>
  </si>
  <si>
    <t>SLR11-44</t>
  </si>
  <si>
    <t>Disable root login for SSH</t>
  </si>
  <si>
    <t>The PermitRootLogin value (in /etc/ssh/sshd_config) allows for direct root login by a remote user/application to resources on the local host.</t>
  </si>
  <si>
    <t>Perform the following to verify that the result is as recommended: 
# grep "^PermitRootLogin" /etc/ssh/sshd_config
PermitRootLogin no</t>
  </si>
  <si>
    <t>Root login for SSH has been disabled.
Output contains the following:
PermitRootLogin no</t>
  </si>
  <si>
    <t>Root login for SSH has not been disabled.</t>
  </si>
  <si>
    <t>By default, it is not possible for the root account to log directly into the system console because the account is configured as a role. This setting therefore does not significantly alter the security posture of the system unless the root account is changed from this default and configured to be a normal user.</t>
  </si>
  <si>
    <t>Perform the following to implement the recommended state:
# awk '/^PermitRootLogin/ { $2 = "no" } 
 { print }' /etc/ssh/sshd_config &gt; /etc/ssh/sshd_config.CIS
# mv /etc/ssh/sshd_config.CIS /etc/ssh/sshd_config
# svcadm restart svc:/network/ssh</t>
  </si>
  <si>
    <t>SLR11-45</t>
  </si>
  <si>
    <t>Blocking Authentication Using Empty/Null Passwords for SSH</t>
  </si>
  <si>
    <t>The PermitEmptyPasswords value allows for direct login through SSH without a password by a remote user/application to resources on the local host in the same way a standard remote login would.</t>
  </si>
  <si>
    <t>Perform the following to verify that the result is as recommended:
# grep "^PermitEmptyPasswords" /etc/ssh/sshd_config
PermitEmptyPasswords no</t>
  </si>
  <si>
    <t>PermitEmptyPassowords is set to NO.  
Output contains the following:
PermitEmptyPasswords no</t>
  </si>
  <si>
    <t>PermitEmptyPassowords has not been set to NO.</t>
  </si>
  <si>
    <t>Permitting login without a password is inherently risky.</t>
  </si>
  <si>
    <t>Perform the following to implement the recommended state:
# awk '/^PermitEmptyPasswords/ { $2 = "no" } 
 { print }' /etc/ssh/sshd_config &gt; /etc/ssh/sshd_config.CIS
# mv /etc/ssh/sshd_config.CIS /etc/ssh/sshd_config
# svcadm restart svc:/network/ssh</t>
  </si>
  <si>
    <t>SLR11-46</t>
  </si>
  <si>
    <t>Disable Host-based Authentication for Login-based Services</t>
  </si>
  <si>
    <t>The .rhosts files are used for automatic login to remote hosts and contain username and hostname combinations. The .rhosts files are unencrypted (usually group- or world-readable) and present a serious risk in that a malicious user could use the information within to gain access to a remote host with the privileges of the original application or user.</t>
  </si>
  <si>
    <t>Perform the following to verify that the result is as recommended: 
# grep "^#" /etc/pam.conf | grep "pam_rhosts_auth"
#rlogin auth sufficient pam_rhosts_auth.so.1
#rsh auth sufficient pam_rhosts_auth.so.1</t>
  </si>
  <si>
    <t xml:space="preserve">Host-based authentication for login-based services has been disabled.  
Output contains no uncommented pam_rhosts_auth lines.  </t>
  </si>
  <si>
    <t>Host-based authentication for login-based services has not been disabled.</t>
  </si>
  <si>
    <t>The use of .rhosts authentication is an old and insecure protocol and can be replaced with public-key authentication using Secure Shell. As automatic authentication settings in the .rhosts files can provide a malicious user with sensitive system credentials, the use of .rhosts files should be disabled. It should be noted that by default the Solaris services that use this file, including rsh and rlogin, are disabled by default.</t>
  </si>
  <si>
    <t>Perform the following to implement the recommended state:
# cd /etc
# cp pam.conf pam.conf.pre-CIS
# sed -e 's/^.*pam_rhosts_auth/#&amp;/' &lt; /etc/pam.conf 
 &gt; pam.conf.CIS
# mv pam.conf.CIS pam.conf</t>
  </si>
  <si>
    <t xml:space="preserve">To close this finding, please provide a screenshot showing host-based authentication for login-based services has been disabled with the agency's CAP. </t>
  </si>
  <si>
    <t>SLR11-47</t>
  </si>
  <si>
    <t>Perform the following to verify that the result is as recommended:
# for user in `logins -s | awk '{ print $1 }'` 
 aiuser noaccess nobody nobody4; do
 grep -w "${user}" /etc/ftpd/ftpusers &gt;/dev/null 2&gt; then
 echo "User '${user}' not in /etc/ftpd/ftpusers."
 fi
done
(No output should be returned.)</t>
  </si>
  <si>
    <t xml:space="preserve">FTP is disabled or the use is restricted.  
No output should be returned.  </t>
  </si>
  <si>
    <t>FTP use has not been restricted.</t>
  </si>
  <si>
    <t>FTP is an old and insecure protocol that transfers files and credentials in clear text and can be replaced by using sftp. However, if FTP is permitted for use in your environment, it is important to ensure that the default "system" accounts are not permitted to transfer files via FTP, especially the root role. Consider also adding the names of other privileged or shared accounts that may exist on your system such as user oracle and the account which your Web server process runs under. It should be reminded that the Solaris FTP service is disabled by default.</t>
  </si>
  <si>
    <t>Perform the following to implement the recommended state:
# cd /etc/ftpd
# for user in `logins -s | awk '{ print $1 }'` 
 aiuser noaccess nobody nobody4; do
 $(echo $user &gt;&gt; ftpusers)
done
# sort -u ftpusers &gt; ftpusers.CIS
# mv ftpusers.CIS ftpusers
If your site policy states that users have to be authorized to use FTP, consider placing all users in the /etc/ftpd/ftpusers file and then explicitly removing those who are permitted to use the service. To accomplish this, use the command:
# getent passwd | cut -f1 -d":" &gt; /etc/ftpd/ftpusers
This prohibits any user on the system from using ftp unless they are explicitly removed from the file. Note that this file will need to be updated as users are added to or removed from the system.</t>
  </si>
  <si>
    <t xml:space="preserve">To close this finding, please provide a screenshot or a copy of the /etc/ftpd/ftpusers file  with the agency's CAP. </t>
  </si>
  <si>
    <t>SLR11-48</t>
  </si>
  <si>
    <t>Perform the following to verify that the result is as recommended:
# grep "^SLEEPTIME=" /etc/default/login
SLEEPTIME=4</t>
  </si>
  <si>
    <t>Delay between failed login attempts has been set to 4. 
Output contains the following:
SLEEPTIME=4</t>
  </si>
  <si>
    <t>As an immediate return of an error message, coupled with the capability to try again may facilitate automatic and rapid-fire brute-force password attacks by a malicious user, this delay time should be set as appropriate to the needs of the user.</t>
  </si>
  <si>
    <t>Perform the following to implement the recommended state:
# cd /etc/default
# awk '/SLEEPTIME=/ { $1 = "SLEEPTIME=4" }
 { print }' login &gt; login.CIS
# mv login.CIS login</t>
  </si>
  <si>
    <t xml:space="preserve">Configure a delay between incorrect authentication attempts in order to slow down or deter password cracking brute force attacks. The recommendation can be implemented by modifying the file to include the following lines:
# cd /etc/default
# awk '/SLEEPTIME=/ { $1 = "SLEEPTIME=4" }
 { print }' login &gt; login.CIS
# mv login.CIS login
</t>
  </si>
  <si>
    <t xml:space="preserve">To close this finding, please provide a screenshot or a copy of the /etc/default/login file with the agency's CAP. </t>
  </si>
  <si>
    <t>SLR11-49</t>
  </si>
  <si>
    <t>Remove Autologin Capabilities from the GNOME desktop</t>
  </si>
  <si>
    <t>The GNOME Display Manager is used for login session management. See the manual page gdm(1) for more information. By default, GNOME automatic login is defined in pam.conf(4) to allow users to access the system without a password.</t>
  </si>
  <si>
    <t>Perform the following to verify that the result is as recommended:
# grep "^#gdm-autologin" /etc/pam.conf
#gdm-autologin auth required pam_unix_cred.so.1
#gdm-autologin auth sufficient pam_allow.so.1
#gdm-autologin account sufficient pam_allow.so.1</t>
  </si>
  <si>
    <t xml:space="preserve">Autologin capabilities from the GNOME desktop have been removed. 
There are no uncommented gdm-autologin lines in /etc/pam.conf or /etc/pam.d/gdm-autologin.
</t>
  </si>
  <si>
    <t>Autologin capabilities from the GNOME desktop have not been removed.</t>
  </si>
  <si>
    <t>As automatic logins are a known security risk for other than "kiosk" types of systems, GNOME automatic login should be disabled in pam.conf(4).</t>
  </si>
  <si>
    <t>Perform the following to implement the recommended state:
# cd /etc
# awk '/^gdm-autologin/ { $1="#gdm-autologin" } { print }' 
 /etc/pam.conf &gt; /etc/pam.conf.CIS
# mv pam.conf.CIS pam.conf</t>
  </si>
  <si>
    <t xml:space="preserve">To close this finding, please provide a screenshot showing autologin capabilities from the GNOME desktop have been removed with the agency's CAP. </t>
  </si>
  <si>
    <t>SLR11-50</t>
  </si>
  <si>
    <t>The timeout parameter dictates the invocation of a password-protected screen saver after a specified time of keyboard and mouse inactivity, specific to the xscreensaver application used in the GNOME windowing environment.</t>
  </si>
  <si>
    <t>The default screen lock for GNOME users has not been set.</t>
  </si>
  <si>
    <t>As a screensaver timeout provides protection for a desktop that has not been locked by the user upon his/her departure, to help prevent session hijacking, this value should be set as appropriate to the needs of the user.</t>
  </si>
  <si>
    <t>SLR11-51</t>
  </si>
  <si>
    <t>The cron.allow and at.allow files contain a list of users who are allowed to run the crontab and at commands to submit jobs to be run at scheduled intervals.</t>
  </si>
  <si>
    <t>Perform the following to verify that the result is as recommended:
# ls /etc/cron.d/cron.deny
/etc/cron.d/cron.deny: No such file or directory
# ls /etc/cron.d/at.deny
/etc/cron.d/at.deny: No such file or directory
# cat /etc/cron.d/cron.allow
root
# wc -l /etc/cron.d/at.allow | awk '{ print $1 }'
 0</t>
  </si>
  <si>
    <t>Access to the at/cron is controlled via the /etc/at.allow and /etc/cron.allow file(s).  /etc/at.deny and /etc/cron.deny file (s) are removed. 
The /etc/at.allow and /etc/cron.allow file(s) are user owned and group owned by root.
The /etc/at.allow and /etc/cron.allow file(s) are not more permissive than 400.</t>
  </si>
  <si>
    <t>at/cron has not been restricted appropriately.</t>
  </si>
  <si>
    <t>On many systems, only the system administrator needs the ability to schedule jobs.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t>
  </si>
  <si>
    <t>SLR11-52</t>
  </si>
  <si>
    <t>Privileged access to the system via root must be accountable to a particular user.</t>
  </si>
  <si>
    <t>Perform the following to verify that the result is as recommended:
# grep "^CONSOLE=/dev/console" /etc/default/login
CONSOLE=/dev/console</t>
  </si>
  <si>
    <t xml:space="preserve">Root login has been restricted to system console.  
Output contains the following:
CONSOLE=/dev/console
</t>
  </si>
  <si>
    <t>Root login has not been restricted on the system console.</t>
  </si>
  <si>
    <t>Use an authorized mechanism such as RBAC and the su command to provide administrative access to unprivileged accounts. These mechanisms provide an audit trail in the event of problems.</t>
  </si>
  <si>
    <t>Perform the following to implement the recommended state:
# cd /etc/default
# awk '/CONSOLE=/ { print "CONSOLE=/dev/console"; next }; 
 { print }' login &gt; login.CIS
# mv login.CIS login</t>
  </si>
  <si>
    <t xml:space="preserve">To close this finding, please provide a screenshot or a copy of the /etc/default/login file  with the agency's CAP. </t>
  </si>
  <si>
    <t>SLR11-53</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</si>
  <si>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 passwd -u ___)._ The account lockout threshold (RETRIES parameter) restricts the number of failed login attempts allowed before requiring the offending account be locked. The lockout requirement will help block malicious users from gaining access to the host via automated, repetitive brute-force login exploits--trying different passwords until one fits a user name.</t>
  </si>
  <si>
    <t>Perform the following to verify that the result is as recommended:
# grep "^RETRIES=" /etc/default/login
RETRIES=3
# grep "^LOCK_AFTER_RETRIES=" /etc/security/policy.conf
LOCK_AFTER_RETRIES=YES
# userattr lock_after_retries [username]
(Output should be "no" for any accounts that are exempt from this policy including "root".)</t>
  </si>
  <si>
    <t xml:space="preserve">Accounts lockout after 3 failed login attempts.  </t>
  </si>
  <si>
    <t>Setting the failed login limit to an appropriate value locks the user account, which will severely limit the speed of such attacks, making it much more likely that the attacker's pattern will be noticed and the offending source address and/or port blocked, so this should be set according to the needs of the user.</t>
  </si>
  <si>
    <t>Perform the following to implement the recommended state:
# cd /etc/default
# awk '/RETRIES=/ { $1 = "RETRIES=3" }
 { print }' login &gt;login.CIS
# mv login.CIS login
# cd /etc/security
# awk '/LOCK_AFTER_RETRIES=/ 
 { $1 = "LOCK_AFTER_RETRIES=YES" }
 { print }' policy.conf &gt; policy.conf.CIS
# mv policy.conf.CIS policy.conf
# svcadm restart svc:/system/name-service/cache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NOTE: The root role is configured in this manner by default to prevent accidental lock out.</t>
  </si>
  <si>
    <t>SLR11-54</t>
  </si>
  <si>
    <t>Set EEPROM Security Mode and Log Failed Access (SPARC)</t>
  </si>
  <si>
    <t>Perform the following to verify that the result is as recommended:
# eeprom security-mode | awk -F= '{ print $2 }'
[command|full|none]
# eeprom security-#badlogins | awk -F= '{ print $2 }'
0 
If a password has been set, the command will return command or full. If a password has not been set, the command will return none.</t>
  </si>
  <si>
    <t>EEPROM password  has been set. 
Note: If a password has been set, the command will return command or full. If a password has not been set, the command will return none.</t>
  </si>
  <si>
    <t>EEPROM password has not been set.</t>
  </si>
  <si>
    <t>HAC29</t>
  </si>
  <si>
    <t>HAC29:  Access to system functionality without identification and authentication</t>
  </si>
  <si>
    <t>Setting the EEPROM password helps prevent attackers who gain physical access to the system console from booting from an external device (such as a CD-ROM or floppy).</t>
  </si>
  <si>
    <t>Perform the following to implement the recommended state: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</si>
  <si>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To close this finding, please provide a screenshot that shows an EEPROM password is being utilized  with the agency's CAP. </t>
  </si>
  <si>
    <t>SLR11-55</t>
  </si>
  <si>
    <t>Secure the GRUB Menu (Intel)</t>
  </si>
  <si>
    <t>GRUB is a boot loader for x64 based systems that permits loading an OS image from any location. Oracle x64 systems support the use of a GRUB Menu password for the console.</t>
  </si>
  <si>
    <t>Perform the following to verify that the result is as recommended:
# grep "^password --md5" /rpool/boot/grub/menu.lst
password --md5 [password string] 
In addition, a manual verification of the lock commands is necessary to ensure that the appropriate boot images are protected.</t>
  </si>
  <si>
    <t>GRUB Menu password has been set.
Output contains the following:
source /@/boot/grub/password.cfg</t>
  </si>
  <si>
    <t>GRUB Menu password has not been set.</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</si>
  <si>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t>
  </si>
  <si>
    <t>Perform the following to implement the recommended state: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you want to protect):
title Solaris failsafe
lock</t>
  </si>
  <si>
    <t xml:space="preserve">To close this finding, please provide a copy of the /rpool/boot/grub/menu.lst file (for ZFS) or  /boot/grub/menu.lst file (for UFS) with the agency's CAP. </t>
  </si>
  <si>
    <t>SLR11-56</t>
  </si>
  <si>
    <t>The characteristics of an operating system that make 'user identification' via password a secure and workable solution is the combination of settings chosen. By requiring that a series of password-choices be security-centric, it reduces the risk of a malicious user breaking the password through dictionary/brute force attacks or fortuitous guessing based upon 'social engineering.' A basic password security strategy is requiring a new password to be chosen every 45-90 days, so that repeated attempts to gain entry by brute-force tactics will fail when a new password is chosen, which requires starting over again to break the new password.</t>
  </si>
  <si>
    <t>Perform the following to verify that the result is as recommended:
# logins -ox |
 awk -F: '( $1 != "root" &amp;&amp; $8 != "LK" &amp;&amp; $8 != "NL" &amp;&amp; 
 ( $10 != "7" || $11 != "91" || $12 != "28" )) { print }'
(No output should be returned.)
# grep "WEEKS=" /etc/default/passwd | sort -u
All users 
MINWEEKS=1
WARNWEEKS=2
Normal Users
MAXWEEKS=13
Privilege Users
MAXWEEKS=8</t>
  </si>
  <si>
    <t xml:space="preserve">Updated MAXWEEKS to reflect 60 days (8 Weeks) for Admin passwords.  
Updates WARNWEEKS from 4 to 2 Weeks (14 Days). </t>
  </si>
  <si>
    <t>The commands for this item set all active accounts (except the _root_ account) to force password changes every 91 days (13 weeks), and then prevent password changes for seven days (one week), thereafter. Users will begin receiving warnings 28 days (4 weeks) before their password expires. Sites also have the option of expiring idle accounts after a certain number of days (see the on-line manual page for the _usermod_ command, particularly the -f option).</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</si>
  <si>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WARNWEEKS=4
EODefaults
# mv passwd.CIS passwd</t>
  </si>
  <si>
    <t xml:space="preserve">To close this finding, please provide a screenshot of the password expiration settings with the agency's CAP. </t>
  </si>
  <si>
    <t>SLR11-57</t>
  </si>
  <si>
    <t>The variables in the /etc/default/passwd file indicate various strategies for creating differences required between an old and a new password. As requiring users to select a specific numbers of differences between the characters in the existing password and the new one can strengthen the password by increasing the symbol-set space, to further increase the difficulty of breaking any password by brute-force attacks, these values should be set as appropriate to the needs of the user.</t>
  </si>
  <si>
    <t>Password parameters do not meet IRS Requirements.</t>
  </si>
  <si>
    <t xml:space="preserve">Updated:
HISTORY from 10 to 24
</t>
  </si>
  <si>
    <t>Administrators may wish to add site-specific dictionaries to the DICTIONLIST parameter.
	WARNING: Sites often have differing opinions on the optimal value of the HISTORY parameter (how many previous passwords to remember per user in order to prevent re-use). The values specified here are in compliance with NSA/DISA requirements. If this is too restrictive for your site, you may wish to set a HISTORY value of 4 and a MAXREPEATS of 2. Consult your local security rules for guidance.</t>
  </si>
  <si>
    <t xml:space="preserve">To close this finding, please provide a screenshot of the password configuration settings with the agency's CAP. </t>
  </si>
  <si>
    <t>SLR11-58</t>
  </si>
  <si>
    <t>Set Default umask for users</t>
  </si>
  <si>
    <t>Perform the following to verify that the result is as recommended:
# grep "^UMASK=" /etc/default/login
UMASK=027</t>
  </si>
  <si>
    <t>Default Umask for users is set to 027. 
Output contains the following:
umask 027</t>
  </si>
  <si>
    <t>The default umask has not been set to 027.</t>
  </si>
  <si>
    <t>Setting a very secure default value for umask ensures that users make a conscious choice about their file permissions. A default umask setting of 077 causes files and directories created by users to not be readable by any other user on the system. A umask of 027 would allow files and directories readable by users in the same Unix group, while a umask of 022 would make files readable by every user on the system.</t>
  </si>
  <si>
    <t>Perform the following to implement the recommended state:
# cd /etc/default
# awk '/#UMASK=/ { $1 = "UMASK=027" }
 { print }' login &gt; login.CIS
# mv login.CIS login</t>
  </si>
  <si>
    <t xml:space="preserve">To close this finding, please provide a screenshot of CIS login setting with the agency's CAP. </t>
  </si>
  <si>
    <t>SLR11-59</t>
  </si>
  <si>
    <t>Set Default File Creation Mask for FTP Users</t>
  </si>
  <si>
    <t>If FTP is permitted, set a strong, default file creation mask to apply to files created by the FTP server.</t>
  </si>
  <si>
    <t>Perform the following to verify that the result is as recommended:
# grep "^Umask" /etc/proftpd.conf | awk '{ print $2 }'
027</t>
  </si>
  <si>
    <t>Default Umask for file creation is set to 027. 
Output contains the following:
umask 027</t>
  </si>
  <si>
    <t>Many users assume that the FTP server will use their system file creation mask; generally it does not. This setting ensures that files transmitted over FTP use a strong file creation mask.</t>
  </si>
  <si>
    <t>Perform the following to implement the recommended state:
# cd /etc
# if [ "`grep '^Umask' proftpd.conf`" ]; then
 awk '/^Umask/ { $2 = "027" }
 { print }' proftpd.conf &gt; proftpd.conf.CIS
 mv proftpd.conf.CIS proftpd.conf
else
 echo "Umask 027" &gt;&gt; proftpd.conf
fi</t>
  </si>
  <si>
    <t xml:space="preserve">To close this finding, please provide a screenshot showing the default umask for file creation is set to 027 with the agency's CAP. </t>
  </si>
  <si>
    <t>SLR11-60</t>
  </si>
  <si>
    <t>The "mesg n" command blocks attempts to use the write or talk commands to contact users at their terminals, but has the side effect of slightly strengthening permissions on the user's tty device.</t>
  </si>
  <si>
    <t>Perform the following to verify that the result is as recommended:
# grep "^mesg" /etc/.login
mesg n
# grep "^mesg" /etc/profile
mesg n</t>
  </si>
  <si>
    <t>"mesg n" has been set as default for All Users.   
Output contains the following:
mesg n</t>
  </si>
  <si>
    <t>"mesg n" has not been as Default for all users.</t>
  </si>
  <si>
    <t>Perform the following to implement the recommended state:
# cd /etc
# for file in profile .login ; do
 if [ "`grep mesg $file`" ]; then
 awk '$1 == "mesg" { $2 = "n" }
 { print }' $file &gt; $file.CIS
 mv $file.CIS $file
 else
 echo mesg n &gt;&gt; $file
 fi
done</t>
  </si>
  <si>
    <t xml:space="preserve">To close this finding, please provide a screenshot showing the 'mesg n' has been set to default for all users with the agency's CAP. </t>
  </si>
  <si>
    <t>SLR11-61</t>
  </si>
  <si>
    <t>Guidelines published by the U.S. Department of Defense specify that user accounts must be locked out after 35 days of inactivity. This number may vary based on the particular site's policy.</t>
  </si>
  <si>
    <t>Perform the following to verify that the result is as recommended:
# useradd -D | xargs -n 1 | grep inactive |
 awk -F= '{ print $2 }' 
120
# logins -axo -l "[name]" | awk -F: '{ print $13 }'
120</t>
  </si>
  <si>
    <t xml:space="preserve">User accounts are locked after 120 days of inactivity.  </t>
  </si>
  <si>
    <t>Inactive user accounts have not been locked.</t>
  </si>
  <si>
    <t>Changed from 35 to 120 days to reflect IRS requirements.</t>
  </si>
  <si>
    <t>Perform the following to implement the recommended state:
  # useradd -D -f 120 
 To set this policy on a user account, use the command(s):
 # usermod -f 120 [name] 
 To set this policy on a role account, use the command(s):
 # rolemod -f 120 [name]</t>
  </si>
  <si>
    <t>SLR11-62</t>
  </si>
  <si>
    <t>The contents of the /etc/issue file are displayed prior to the login prompt on the system's console and serial devices and also prior to logins via telnet and Secure Shell. The contents of the /etc/motd file are generally displayed after all successful logins, regardless from where the user is logging in.</t>
  </si>
  <si>
    <t>Perform the following to verify that the result is as recommended:
# cat /etc/motd
Authorized users only. All activity may be monitored and reported.
# ls -l /etc/motd
-rw-r--r-- 1 root sys 67 Dec 20 18:28 /etc/motd
# cat /etc/issue
Authorized users only. All activity may be monitored and reported. 
# ls -l /etc/issue
-rw-r--r-- 1 root root 66 Dec 20 18:27 /etc/issue</t>
  </si>
  <si>
    <t>Permissions for these files are:
/etc/motd
-rw-r--r-- 1 root root 
/etc/issue
-rw-r--r-- 1 root root 
The displayed warning banner must have this content: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</si>
  <si>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Warning messages inform users who are attempting to login to the system of their legal status regarding the system and must include the name of the organization that owns the system and any monitoring policies that are in place. As implementing a logon banner to deter inappropriate use and can provide a foundation for legal action against abuse, this warning content should be set as appropriate. Consult with your organization's legal counsel for the appropriate wording as the examples below are for demonstration purposes only.</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</si>
  <si>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</si>
  <si>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SLR11-63</t>
  </si>
  <si>
    <t>Enable a Warning Banner for the SSH Service</t>
  </si>
  <si>
    <t>The contents of the Banner string in the /etc/ssh/sshd_config file are sent to the remote user before authentication is allowed, requiring that the user read the legal caution.</t>
  </si>
  <si>
    <t>Perform the following to verify that the result is as recommended: 
# grep "^Banner" /etc/ssh/sshd_config
Banner /etc/issue</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</si>
  <si>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</si>
  <si>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Perform the following to implement the recommended state:
# awk '/^#Banner/ { $1 = "Banner" } 
 { print }' /etc/ssh/sshd_config &gt; /etc/ssh/sshd_config.CIS
# mv /etc/ssh/sshd_config.CIS /etc/ssh/sshd_config
# svcadm restart svc:/network/ssh</t>
  </si>
  <si>
    <t>SLR11-64</t>
  </si>
  <si>
    <t>Enable a Warning Banner for the GNOME Service</t>
  </si>
  <si>
    <t>The GNOME Display Manager is used for login session management. See the manual page gdm(1) for more information on configuration of the settings, which can be user- or group specific.</t>
  </si>
  <si>
    <t>Perform the following to verify that the result is as recommended:
# cd /etc/gdm/Init
# grep "Security Message" Default
 --title="Security Message" --filename=/etc/issue</t>
  </si>
  <si>
    <t>The remediation action for this item sets a pre-login warning message for GDM users. Additional methods can be employed to display a similar message to a user post-authentication. For more information, see the Oracle Solaris 11 Security Guidelines document.</t>
  </si>
  <si>
    <t>Perform the following to implement the recommended state:
Edit the /etc/gdm/Init/Default file to add the following content before the last line of the file.
/usr/bin/zenity --text-info --width=800 --height=300 
 --title="Security Message" --filename=/etc/issue</t>
  </si>
  <si>
    <t>SLR11-65</t>
  </si>
  <si>
    <t>Enable a Warning Banner for the FTP service</t>
  </si>
  <si>
    <t>Perform the following to verify that the result is as recommended:
# grep "DisplayConnect" /etc/proftpd.conf
DisplayConnect /etc/issue</t>
  </si>
  <si>
    <t>Warning Banners inform users who are attempting to access the system of their legal status regarding using the system. The text below is a generic sample only, so consult with your organization's legal counsel for the appropriate wording.</t>
  </si>
  <si>
    <t>Perform the following to implement the recommended state:
# echo "DisplayConnect /etc/issue" &gt;&gt; /etc/proftpd.conf
# svcadm restart ftp</t>
  </si>
  <si>
    <t>SLR11-66</t>
  </si>
  <si>
    <t>Check that the Banner Setting for telnet is Null</t>
  </si>
  <si>
    <t>Perform the following to verify that the result is as recommended:
# grep "^BANNER" /etc/default/telnetd
BANNER=</t>
  </si>
  <si>
    <t>The BANNER variable has been set to null. 
Output contains the following:
BANNER=&lt;NULL&gt;</t>
  </si>
  <si>
    <t>The telnet warning BANNER variable is not set to NULL.</t>
  </si>
  <si>
    <t>The warning banner provides information that can be used in reconnaissance for an attack. By default, this file is distributed with the BANNER variable set to null. It is not necessary to create a separate warning banner for telnet if a warning is set in the /etc/issue file. As telnet is an insecure protocol, it is strongly recommend that it be disabled and all remote administrative/user connections take place by Secure Shell.</t>
  </si>
  <si>
    <t>Perform the following to implement the recommended state:
# cd /etc/default
# awk '/^BANNER=/ { $1 = "BANNER=" }; { print }' 
 telnetd &gt; telnetd.CIS
# mv telnetd.CIS telnetd</t>
  </si>
  <si>
    <t>SLR11-67</t>
  </si>
  <si>
    <t>Perform the following to verify that the result is as recommended:
# /usr/sbin/consadm -p
(No output should be returned.)</t>
  </si>
  <si>
    <t>Remote consoles have been defined.</t>
  </si>
  <si>
    <t>SLR11-68</t>
  </si>
  <si>
    <t>The pkg verify and command checks the accuracy of installed directory structures and files.</t>
  </si>
  <si>
    <t>Perform the following to verify that the result is as recommended:
# pkg verify
Errors may be a simple reflection of changes made earlier in this benchmark, such as alteration of the ownership of the cron process, so this result indicates that pkg verify is doing its job and detecting file changes.</t>
  </si>
  <si>
    <t xml:space="preserve">System files and directories are maintained with the permissions they were intended to have from the OS vendor (Oracle).
</t>
  </si>
  <si>
    <t>System file permission have not been set appropriately.</t>
  </si>
  <si>
    <t>Correct or justify any items discovered in the Audit step. Perform the following to set correct any identified package errors: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</si>
  <si>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SLR11-69</t>
  </si>
  <si>
    <t>Verify System Account Default Passwords</t>
  </si>
  <si>
    <t>There are a number of accounts provided with the Solaris OS that are used to manage applications and are not intended to provide an interactive shell. These accounts are delivered either in a locked or non-login state. Oracle does not support nor recommend changing the passwords associated with these accounts.</t>
  </si>
  <si>
    <t>Verify that each of the following accounts are locked:
# for user in aiuser dhcpserv dladm ftp gdm netadm netcfg 
 noaccess nobody nobody4 openldap pkg5srv svctag unknown 
 webservd xvm; do
 stat=`passwd -s ${user} | awk '{ print $2 }'`
 if [ "${stat}" != "LK" ]; then
 echo "Account ${user} is not locked."
 fi
done
(No output should be returned.)
Verify that each of the following accounts are non-login:
# for user in adm bin daemon lp mysql nuucp postgres smmsp 
 sys upnp uucp zfssnap; do
 stat=`passwd -s ${user} | awk '{ print $2 }'`
 if [ "${stat}" != "NL" ]; then
 echo "Account ${user} is not non-login."
 fi
done
(No output should be returned.)</t>
  </si>
  <si>
    <t>Default system accounts have not been locked.</t>
  </si>
  <si>
    <t>To lock a single account, use the command:
# passwd -d [username]
# passwd -l _[username]_ 
To configure a single account to be non-login, use the command:
# passwd -d [username]
# passwd -N _[username]_</t>
  </si>
  <si>
    <t xml:space="preserve">Ensure all default accounts are assigned a unique password  to prevent system login. A full list is available within the CIS Benchmark and IRS SCSEM. To lock a single account, use the command:
# passwd -d [username]
# passwd -l _[username]_ 
To configure a single account to be non-login, use the command:
# passwd -d [username]
# passwd -N _[username]_
</t>
  </si>
  <si>
    <t xml:space="preserve">To close this finding, please provide a screenshot showing default system accounts have been locked with the agency's CAP. </t>
  </si>
  <si>
    <t>SLR11-70</t>
  </si>
  <si>
    <t>An account with an empty password field means that anybody may log in as that user without providing a password at all (assuming that the value PASSREQ=NO is set in /etc/default/login).</t>
  </si>
  <si>
    <t>Perform the following to verify that the result is as recommended:
# logins -p
(No output should be returned.)</t>
  </si>
  <si>
    <t>Some password fields are empty.</t>
  </si>
  <si>
    <t>All accounts must have passwords, be configured as "Non-login," or be locked.</t>
  </si>
  <si>
    <t>Use the passwd -l command to lock accounts that are not permitted to execute commands . Use the passwd -N command to set accounts to be non-login.</t>
  </si>
  <si>
    <t xml:space="preserve">Utilize the passwd -l command to lock accounts that are not permitted to execute commands . Use the passwd -N command to set accounts to be non-login.  </t>
  </si>
  <si>
    <t xml:space="preserve">To close this finding, please provide a screenshot showing all accounts have passwords, are configured as 'non-login', or are locked with the agency's CAP. </t>
  </si>
  <si>
    <t>SLR11-71</t>
  </si>
  <si>
    <t>Any account with UID 0 has superuser rights on the system.</t>
  </si>
  <si>
    <t>Perform the following to verify that the result is as recommended:
# logins -o | awk -F: '($2 == 0) { print $1 }'
root</t>
  </si>
  <si>
    <t xml:space="preserve">Root is the only account with a User ID (UID) of 0. </t>
  </si>
  <si>
    <t>A superuser other than root exists with the superuser identifier.</t>
  </si>
  <si>
    <t>This access must be limited to only the default root role and be made accessible from the system console only. Administrative access granted to an unprivileged account should use an approved mechanism such as RBAC.</t>
  </si>
  <si>
    <t>Disable or delete any other 0 UID entries that are displayed; there should be only one root account. Finer granularity access control for administrative access can be obtained by using the Solaris Role-Based Access Control (RBAC) mechanism. RBAC configurations should be monitored via user_attr(4) to make sure that privileges are managed appropriately.</t>
  </si>
  <si>
    <t>SLR11-72</t>
  </si>
  <si>
    <t>The root user can execute any command on the system and could be tricked into executing programs if the PATH is not set correctly.</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</si>
  <si>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</si>
  <si>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Including the current working directory (.) or any other writable directory in root's executable path makes it likely that an attacker can gain superuser access by forcing an administrator operating as root to execute a malcode, such as a Trojan horse program.</t>
  </si>
  <si>
    <t>SLR11-73</t>
  </si>
  <si>
    <t>Perform the following to verify that the result is as recommended:
# for dir in `logins -ox |
 awk -F: '($8 == "PS") { print $6 }'`; do
 find ${dir} -type d -prune ( -perm -g+w -o 
 -perm -o+r -o -perm -o+w -o -perm -o+x ) -ls
done
(No output should be returned.)</t>
  </si>
  <si>
    <t>Correct or justify any items discovered in the Audit step. Determine if any user directory permissions are world-readable, writable, or executable, and work with those users to determine the best course of action in accordance with site policy.</t>
  </si>
  <si>
    <t>SLR11-74</t>
  </si>
  <si>
    <t>Check Permissions on User "." (Hidden) Files</t>
  </si>
  <si>
    <t>Perform the following to verify that the result is as recommended:
# for dir in 
 `logins -ox | awk -F: '($8 == "PS") { print $6 }'`; do
 find ${dir}/.[A-Za-z0-9]* ! -type l 
 ( -perm -20 -o -perm -02 ) -ls
done
(No output should be returned.)</t>
  </si>
  <si>
    <t>Permissions on "dot" files have not been set appropriately.</t>
  </si>
  <si>
    <t>Correct or justify any items discovered in the Audit step. Determine if any user hidden files are world-readable or writable, and work with those users to determine the best course of action in accordance with site policy.</t>
  </si>
  <si>
    <t>SLR11-75</t>
  </si>
  <si>
    <t>Perform the following to verify that the result is as recommended:
# for dir in 
 `logins -ox | awk -F: '($8 == "PS") { print $6 }'`; do
 find ${dir}/.netrc -type f ( 
 -perm -g+r -o -perm -g+w -o -perm -g+x -o 
 -perm -o+r -o -perm -o+w -o -perm -o+x ) 
 -ls 2&gt;/dev/null
done
(No output should be returned.)</t>
  </si>
  <si>
    <t>Permissions on .netrc files have not been set appropriately.</t>
  </si>
  <si>
    <t>HPW10</t>
  </si>
  <si>
    <t>HPW10:  Passwords are allowed to be stored</t>
  </si>
  <si>
    <t>.netrc files may contain unencrypted passwords that can be used to attack other systems.</t>
  </si>
  <si>
    <t>Correct or justify any items discovered in the Audit step. Determine if any user .netrc files are group- or world-readable or writable, and work with those users to determine the best course of action in accordance with site policy.</t>
  </si>
  <si>
    <t>SLR11-76</t>
  </si>
  <si>
    <t>Perform the following to verify that the result is as recommended:
# for dir in 
 `logins -ox | awk -F: '($8 == "PS") { print $6 }'`; do
 find ${dir}/.rhosts -type f -ls 2&gt;/dev/null
done
(No output should be returned.)</t>
  </si>
  <si>
    <t>Permissions on .rhosts files have not been set appropriately.</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</si>
  <si>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</si>
  <si>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Correct or justify any items discovered in the Audit step. Determine if any user .rhosts files are present in user directories and work with those users to determine the best course of action in accordance with site policy.</t>
  </si>
  <si>
    <t>SLR11-77</t>
  </si>
  <si>
    <t>Check Groups in passwd(4)</t>
  </si>
  <si>
    <t>Over time, system administration errors and changes can lead to groups being defined in passwd(4) but not in group(4).</t>
  </si>
  <si>
    <t>Perform the following to verify that the result is as recommended:
# logins -xo | awk -F: '($3 == "") { print $1 }'
(No output should be returned.)</t>
  </si>
  <si>
    <t>Groups are defined in passwd(4) but not in group(4).</t>
  </si>
  <si>
    <t>Groups defined in passwd(4) but not in group(4) file pose a threat to system security since group permissions are not properly managed.</t>
  </si>
  <si>
    <t>Correct or justify any items discovered in the Audit step. Determine if any groups are in passwd(4)but not in group(4), and work with those users or group owners to determine the best course of action in accordance with site policy.</t>
  </si>
  <si>
    <t>SLR11-78</t>
  </si>
  <si>
    <t>passwd(4) defines a home directory that each user is placed in upon login. If there is no defined home directory, a user will be placed in / and will not be able to write any files or have local environment variables set.</t>
  </si>
  <si>
    <t>This following check is to make sure each user has a home directory defined in passwd(4).
# logins -xo | while read line; do
 user=`echo ${line} | awk -F: '{ print $1 }'`
 home=`echo ${line} | awk -F: '{ print $6 }'`
 if [ -z "${home}" ]; then
 echo ${user}
 fi
done
(No output should be returned.)</t>
  </si>
  <si>
    <t>All users have not been assigned a home directory in passwd(4).</t>
  </si>
  <si>
    <t>All users must be assigned a home directory in passwd(4).</t>
  </si>
  <si>
    <t>Correct or justify any items discovered in the Audit step. Determine if there exists any users who are in passwd(4) but do not have a home directory, and work with those users to determine the best course of action in accordance with site policy.</t>
  </si>
  <si>
    <t>SLR11-79</t>
  </si>
  <si>
    <t>Users can be defined to have a home directory in passwd(4), even if the directory does not actually exist.</t>
  </si>
  <si>
    <t>Perform the following to verify that the result is as recommended:
# logins -xo | while read line; do
 user=`echo ${line} | awk -F: '{ print $1 }'`
 home=`echo ${line} | awk -F: '{ print $6 }'`
 if [ ! -d "${home}" ]; then
 echo ${user}
 fi
done
_[Only uucp and nuucp should generate errors (as their home directories do not exist. Other entries should be verified for correctness.]_</t>
  </si>
  <si>
    <t xml:space="preserve">For each system user, there is an associated home directory. </t>
  </si>
  <si>
    <t>User's home directory does not exist in passwd(4).</t>
  </si>
  <si>
    <t>Correct or justify any items discovered in the Audit step. Determine if there exists any users whose home directories do not exist, and work with those users to determine the best course of action in accordance with site policy.</t>
  </si>
  <si>
    <t>SLR11-80</t>
  </si>
  <si>
    <t>Perform the following to verify that the result is as recommended:
# logins -xo | while read line; do
 user=`echo ${line} | awk -F: '{ print $1 }'`
 home=`echo ${line} | awk -F: '{ print $6 }'`
 find ${home} -type d -prune ! -user ${user} -ls
done
_[Only uucp and nuucp should generate errors (as their home directories do not exist. Other entries should be verified for correctness.]_</t>
  </si>
  <si>
    <t xml:space="preserve">Each user has a valid home directory that is owned by the user. </t>
  </si>
  <si>
    <t>The user does not own their home directory.</t>
  </si>
  <si>
    <t>Correct or justify any items discovered in the Audit step. Determine if there exists any users whose home directory is not properly owned, and work with those users to determine the best course of action in accordance with site policy.</t>
  </si>
  <si>
    <t>SLR11-81</t>
  </si>
  <si>
    <t>Although the useradd program will not let you create a duplicate User ID (UID), it is possible for an administrator to manually modify passwd(4) and change the UID field.</t>
  </si>
  <si>
    <t>Perform the following to verify that the result is as recommended:
# logins -d
(No output should be returned.)</t>
  </si>
  <si>
    <t>Correct or justify any items discovered in the Audit step. Determine if there exists any users who share a common UID, and work with those users to determine the best course of action in accordance with site policy.</t>
  </si>
  <si>
    <t>SLR11-82</t>
  </si>
  <si>
    <t>Although the groupadd program will not let you create a duplicate Group ID (GID), it is possible for an administrator to manually modify group(4) and change the GID field.</t>
  </si>
  <si>
    <t>Perform the following to verify that the result is as recommended:
# getent group | cut -f3 -d":" | sort -n | uniq -c |
 while read x ; do
 [ -z "${x}" ] &amp; then
 grps=`getent group | nawk -F: '($3 == n) { print $1 }' n=$2 | xargs`
 echo "Duplicate GID ($2): ${grps}"
 fi
 done
(No output should be returned.)</t>
  </si>
  <si>
    <t>Correct or justify any items discovered in the Audit step. Determine if there exists any duplicate group identifiers, and work with each respective group owner to remediate this issue and ensure that the group ownership of their files are set to an appropriate value.</t>
  </si>
  <si>
    <t>SLR11-83</t>
  </si>
  <si>
    <t>Traditionally, Unix systems have established "reserved" UIDs (0-99 range) intended for system accounts.</t>
  </si>
  <si>
    <t>Perform the following to verify that the result is as recommended:
# logins -so | awk -F: '{ print $1 }' | while read user; do 
 found=0
 for tUser in adm aiuser bin daemon dhcpserv dladm ftp 
 gdm listen lp mysql netadm netcfg noaccess 
 nobody nobody4 nuucp openldap pkg5srv postgres 
 root smmsp svctag sys unknown uucp upnp 
 webservd xvm zfssnap; do
 if [ ${user} = ${tUser} ]; then 
 found=1
 fi
 done
 if [ $found -eq 0 ]; then
 echo "Invalid User with Reserved UID: ${user}"
 fi
 done
(No output should be returned.)</t>
  </si>
  <si>
    <t>Reserved UIDs have been assigned to accounts that are not system accounts.</t>
  </si>
  <si>
    <t>Correct or justify any items discovered in the Audit step. Determine if there are any accounts using these reserved UIDs, and work with their owner to determine the best course of action in accordance with site policy.</t>
  </si>
  <si>
    <t>SLR11-84</t>
  </si>
  <si>
    <t>Although the useradd program will not let you create a duplicate user name, it is possible for an administrator to manually modify passwd(4) and change the user name.</t>
  </si>
  <si>
    <t>There are duplicate user names on the system.</t>
  </si>
  <si>
    <t>If a user is assigned a duplicate user name, it will create and have access to files with the first UID for that username in passwd(4). For example, if "test4" has a UID of 1000 and a subsequent "test4" entry has a UID of 2000, logging in as "test4" will use UID 1000. Effectively, the UID is shared, which is a potential security problem.</t>
  </si>
  <si>
    <t>Correct or justify any items discovered in the Audit step. Determine if there are any duplicate user names, and work with their respective owners to determine the best course of action in accordance with site policy.</t>
  </si>
  <si>
    <t>SLR11-85</t>
  </si>
  <si>
    <t>Although the groupadd program will not let you create a duplicate group name, it is possible for an administrator to manually modify group(4) and change the group name.</t>
  </si>
  <si>
    <t>Perform the following to verify that the result is as recommended:
# getent group | cut -f1 -d":" | sort -n | uniq -c |
 while read x ; do
 [ -z "${x}" ] &amp; then
 gids=`getent group |
 nawk -F: '($1 == n) { print $3 }' n=$2 | xargs`
 echo "Duplicate Group Name ($2): ${gids}"
 fi
 done
(No output should be returned.)</t>
  </si>
  <si>
    <t>There are duplicate group names on the system.</t>
  </si>
  <si>
    <t>If a group is assigned a duplicate group name, it will create and have access to files with the first GID for that group in group(4). Effectively, the GID is shared, which is a security risk.</t>
  </si>
  <si>
    <t>Correct or justify any items discovered in the Audit step. Determine if there are any duplicate group names, and work with their respective owners to determine the best course of action in accordance with site policy.</t>
  </si>
  <si>
    <t>SLR11-86</t>
  </si>
  <si>
    <t>Perform the following to verify that the result is as recommended:
# for dir in 
 `logins -ox | awk -F: '($8 == "PS") { print $6 }'`; do
 ls -l ${dir}/.netrc 2&gt;/dev/null
done
(No output should be returned.)</t>
  </si>
  <si>
    <t>.netrc file exists on the system.</t>
  </si>
  <si>
    <t>Correct or justify any items discovered in the Audit step. Determine if any .netrc files exist, and work with the owner to determine the best course of action in accordance with site policy.</t>
  </si>
  <si>
    <t xml:space="preserve">Remove any instances of .netrc files on the server, as they allow for storage of credentials in unencrypted form. To remediate, a sample script is available inside of the SCSEM and within the CIS benchmark. </t>
  </si>
  <si>
    <t xml:space="preserve">To close this finding, please provide a screenshot showing .netrc files do not exist on the system with the agency's CAP. </t>
  </si>
  <si>
    <t>SLR11-87</t>
  </si>
  <si>
    <t xml:space="preserve">Access Enforcement </t>
  </si>
  <si>
    <t>The .forward file specifies an email address to which a user's mail is forwarded.</t>
  </si>
  <si>
    <t>Perform the following to verify that the result is as recommended:
# for dir in 
 `logins -ox | awk -F: '($8 == "PS") { print $6 }'`; do
 ls -l ${dir}/.forward 2&gt;/dev/null
done
(No output should be returned.)</t>
  </si>
  <si>
    <t>.forward files exist on the system.</t>
  </si>
  <si>
    <t>Use of the .forward file poses a security risk in that sensitive data may be inadvertently transferred outside the organization. The .forward file also poses a secondary risk as it can be used to execute commands that may perform unintended actions.</t>
  </si>
  <si>
    <t>Correct or justify any items discovered in the Audit step. Determine if any .forward files exist, and work with the owner to determine the best course of action in accordance with site policy.</t>
  </si>
  <si>
    <t xml:space="preserve">To close this finding, please provide a screenshot showing .forward files do not exist on the system with the agency's CAP. </t>
  </si>
  <si>
    <t>SLR11-88</t>
  </si>
  <si>
    <t xml:space="preserve">Unix-based systems support variable settings to control access to files. World-writable files are the least secure. See the chmod(2) man page for more information.
Note: This check searches in / which includes attached filesystems. Once results are emitted, tester can advise Administrator to stop this query. </t>
  </si>
  <si>
    <t>Perform the following to verify that the result is as recommended:
# find / ( -fstype nfs -o -fstype cachefs -o -fstype autofs 
 -o -fstype ctfs -o -fstype mntfs -o -fstype objfs 
 -o -fstype proc ) -prune -o -type f -perm -0002 -print
(No output should be returned.)
NOTE: The script above does a file transversal of all files under the "/" directory, including NFS attached file systems, so running this search command may take quite some time.</t>
  </si>
  <si>
    <t>There are World Writable files on the system.</t>
  </si>
  <si>
    <t>Data in world-writable files can be read, modified, and potentially compromised by any user on the system. World-writable files may also indicate an incorrectly written script or program that could potentially be the cause of a larger compromise to the system's integrity.</t>
  </si>
  <si>
    <t>Correct or justify any items discovered in the Audit step. Determine the existence of any "write access" given for the "other" category (chmod o-w __), and work with the owner to determine the best course of action in accordance with site policy.</t>
  </si>
  <si>
    <t>SLR11-89</t>
  </si>
  <si>
    <t xml:space="preserve">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which requires root privileges.
Note: This check searches in / which includes attached filesystems. Once results are emitted, tester can advise Administrator to stop this query. </t>
  </si>
  <si>
    <t>Perform the following to verify that the result is as recommended:
# find / ( -fstype nfs -o -fstype cachefs -o -fstype autofs 
 -o -fstype ctfs -o -fstype mntfs -o -fstype objfs 
 -o -fstype proc ) -prune -o -type f -perm -4000 -o 
 -perm -2000 -print
(No output should be returned.) 
NOTE: The script above does a transversal of _all_ files under the "/" directory, including NFS attached file systems, so running this search command may take quite some time.</t>
  </si>
  <si>
    <t>There are SUID/SGID programs on the system that have not been approved.</t>
  </si>
  <si>
    <t>Correct or justify any items discovered in the Audit step. Determine the existence of any set-UID programs that do not belong on the system, and work with the owner (or system administrator) to determine the best course of action in accordance with site policy. Digital signatures on the Solaris Set-UID binaries can be verified with the elfsign utility, such as this example:
# elfsign verify -e /usr/bin/su
elfsign: verification of /usr/bin/su passed.</t>
  </si>
  <si>
    <t>SLR11-90</t>
  </si>
  <si>
    <t>Perform the following to verify that the result is as recommended:
# find / ( -fstype nfs -o -fstype cachefs -o -fstype autofs 
 -o -fstype ctfs -o -fstype mntfs -o -fstype objfs 
 -o -fstype proc ) -prune -o ( -nouser -o -nogroup ) -ls
(No output should be returned.)
NOTE: The script above does a transversal of _all_ files under the "/" directory, including NFS- attached file systems, so running this search command may take quite some time.</t>
  </si>
  <si>
    <t>There are Un-owned files and Directories on the system.</t>
  </si>
  <si>
    <t>Correct or justify any items discovered in the Audit step. Determine the existence of any files that are not attributed to current users or groups on the system, and determine the best course of action in accordance with site policy. Note that the Solaris OS is shipped with all files appropriately owned.</t>
  </si>
  <si>
    <t>SLR11-91</t>
  </si>
  <si>
    <t>Perform the following to verify that the result is as recommended:
# find / ( -fstype nfs -o -fstype cachefs -o -fstype autofs 
 -o -fstype ctfs -o -fstype mntfs -o -fstype objfs 
 -o -fstype proc ) -prune -o -xattr -ls
(No output should be returned.) 
NOTE: The script above does a transversal of all files under the "/" directory, including NFS- attached file systems, so running this search command may take quite some time.</t>
  </si>
  <si>
    <t>There are files and directories on the system with extended attributes.</t>
  </si>
  <si>
    <t>Correct or justify any items discovered in the Audit step. Determine the existence of any files having extended file attributes, and determine the best course of action in accordance with site policy. Note that the Solaris OS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</si>
  <si>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
# find / ( -fstype nfs -o -fstype cachefs 
 -o -fstype autofs -o -fstype ctfs -o -fstype mntfs 
 -o -fstype objfs -o -fstype proc ) -prune 
 -o -xattr -print</t>
  </si>
  <si>
    <t>CAP Statement</t>
  </si>
  <si>
    <t>SLR11.1-01</t>
  </si>
  <si>
    <t>To verify that the system is operating with the latest software updates, perform the following and verify that the result is as shown:
# pkg update -n
No updates available for this image. 
In addition, you can manually verify the update associated with the running system using the following command. The output of this command will indicate the operation system version and update number as well as the Software Repository Update (SRU) number.
# pkg info entire | grep FMRI: | awk '{ print $2 }'
pkg://solaris/entire@0.5.11,5.11-0.175.1.0.0.24.2:20120919T190135Z
From this string, it is possible to determine:
* the Oracle Solaris release: 5.11 (0.5.11,5.11-0.175.1.0.0.24.2:20120919T190135Z)
* the Oracle Solaris Update: 1 (0.5.11,5.11-0.175.1.0.0.24.2:20120919T190135Z)
* the Oracle Solaris SRU: 0 (0.5.11,5.11-0.175.1.0.0.24.2:20120919T190135Z)
* the Oracle Solaris Build: 24b (0.5.11,5.11-0.175.1.0.0.24.2:20120919T190135Z)
For more information, see the Oracle white paper titled "Packaging and Delivering Software with the Image Packaging System" available from: http://hub.opensolaris.org/bin/download/Project+pkg/files/ipsdevguide.pdf [http://hub.opensolaris.org/bin/download/Project+pkg/files/ipsdevguide.pdf].</t>
  </si>
  <si>
    <t>SLR11.1-02</t>
  </si>
  <si>
    <t>SLR11.1-03</t>
  </si>
  <si>
    <t>In Solaris 11, the sendmail service is set to local only mode by default. This means that users on remote systems cannot connect to the sendmail service, eliminating the possibility of a remote exploit attack against some future sendmail vulnerability. Leaving sendmail in local-only mode permits mail to be sent out from the local system. If the local system will not be processing or sending any mail, this service can be disabled.
However, if sendmail is disabled completely, email messages sent to the root account (such as cron job output or audit service warnings) will fail to be delivered.
An alternative approach is to disable the sendmail service and create a cron job to process all mail that is queued on the local system, sending it to a relay host defined in the sendmail.cf file. It is recommended that sendmail be left in local-only mode unless there is a specific requirement to completely disable it.</t>
  </si>
  <si>
    <t>SLR11.1-04</t>
  </si>
  <si>
    <t>SLR11.1-05</t>
  </si>
  <si>
    <t>Perform the following and verify that the result is as shown:
# svcs -Ho state svc:/network/nis/server
disabled
If LDAP is not in use check that nis/domain is also disabled:
# svcs -Ho state svc:/network/nis/domain
disabled</t>
  </si>
  <si>
    <t>To disable this service, run the following commands:
# svcadm disable svc:/network/nis/server
If LDAP is not in use also disable nis/domain:
# svcadm disable svc:/network/nis/domain</t>
  </si>
  <si>
    <t>SLR11.1-06</t>
  </si>
  <si>
    <t>Perform the following and verify that the result is as shown:
# svcs -Ho state svc:/network/nis/client
disabled
If LDAP is not in use check that nis/domain is also disabled:
# svcs -Ho state svc:/network/nis/domain
disabled</t>
  </si>
  <si>
    <t>To disable this service, run the following commands:
# svcadm disable svc:/network/nis/client
If LDAP is not in use also disable nis/domain:
# svcadm disable svc:/network/nis/domain</t>
  </si>
  <si>
    <t>SLR11.1-07</t>
  </si>
  <si>
    <t>SLR11.1-08</t>
  </si>
  <si>
    <t>SLR11.1-09</t>
  </si>
  <si>
    <t>Perform the following and verify that the result is as shown:
# svcs -Ho state svc:/system/filesystem/rmvolmgr
disabled
# svcs -Ho state svc:/network/rpc/smserver
disabled</t>
  </si>
  <si>
    <t>SLR11.1-10</t>
  </si>
  <si>
    <t>SLR11.1-11</t>
  </si>
  <si>
    <t>SLR11.1-12</t>
  </si>
  <si>
    <t xml:space="preserve">To close this finding, please provide a screenshot of copy of the /etc/hosts.allow file  with the agency's CAP. </t>
  </si>
  <si>
    <t>SLR11.1-13</t>
  </si>
  <si>
    <t>SLR11.1-14</t>
  </si>
  <si>
    <t>Perform the following and verify that the result is as shown:
# coreadm
 global core file pattern: /var/share/cores/core_%n_%f_%u_%g_%t_%p
 global core file content: default
 init core file pattern: core
 init core file content: default
 global core dumps: enabled
 per-process core dumps: disabled
 global setid core dumps: enabled
 per-process setid core dumps: disabled
 global core dump logging: enabled
# ls -ld /var/share/cores
drwx------ 2 root sys 2 Oct 20 16:35 /var/cores</t>
  </si>
  <si>
    <t>To implement the recommendation, run the commands:
# chmod 700 /var/share/cores
# coreadm -g /var/share/cores/core_%n_%f_%u_%g_%t_%p 
 -e log -e global -e global-setid 
 -d process -d proc-setid 
If the local site chooses, dumping of core files can be completely disabled with the following command:
# coreadm -d global -d global-setid -d process -d proc-setid</t>
  </si>
  <si>
    <t>SLR11.1-15</t>
  </si>
  <si>
    <t>SLR11.1-16</t>
  </si>
  <si>
    <t>SLR11.1-17</t>
  </si>
  <si>
    <t>SLR11.1-18</t>
  </si>
  <si>
    <t>SLR11.1-19</t>
  </si>
  <si>
    <t>SLR11.1-20</t>
  </si>
  <si>
    <t>SLR11.1-21</t>
  </si>
  <si>
    <t>SLR11.1-22</t>
  </si>
  <si>
    <t>SLR11.1-23</t>
  </si>
  <si>
    <t>SLR11.1-24</t>
  </si>
  <si>
    <t>SLR11.1-25</t>
  </si>
  <si>
    <t>SLR11.1-26</t>
  </si>
  <si>
    <t>SLR11.1-27</t>
  </si>
  <si>
    <t>SLR11.1-28</t>
  </si>
  <si>
    <t>SLR11.1-29</t>
  </si>
  <si>
    <t>SLR11.1-30</t>
  </si>
  <si>
    <t>SLR11.1-31</t>
  </si>
  <si>
    <t>SLR11.1-32</t>
  </si>
  <si>
    <t>To close this finding, please provide a screenshot showing auditing has been enabled for incoming network connections</t>
  </si>
  <si>
    <t>SLR11.1-33</t>
  </si>
  <si>
    <t>SLR11.1-34</t>
  </si>
  <si>
    <t>SLR11.1-35</t>
  </si>
  <si>
    <t>Solaris auditing service keeps a record of how a system is being used. Solaris auditing can be configured to record different classes of events based upon site policy. This recommendation will set and verify a consensus-developed auditing policy. That said, all organizations are encouraged to tailor this policy based upon their specific needs. For more information on the Solaris auditing service including how to filter and view events, see the Oracle Solaris product documentation.
The "cis" class is a "custom class" that CIS recommends creating that includes specifically those events that are of interest (defined in the sections above). In addition to those events, this recommendation also includes auditing of login and logout (lo) events, administrative (ad) events, file transfer (ft) events, and command execution (ex) events.
This recommendation also configures the Solaris auditing service to capture and report command line arguments (for command execution events) and the zone name in which a command was executed (for global and non-global zones). Further, this recommendation sets a disk utilization threshold of 1%. If this threshold is crossed (for the volume that includes /var/shares/audit), then a warning e-mail will be sent to advise the system administrators that audit events may be lost if the disk becomes full. Finally, this recommendation will also ensure that new audit trails are created at the start of each new day (to help keep the size of the files small to facilitate analysis).</t>
  </si>
  <si>
    <t>Perform the following to determine if the system is configured as recommended:
# auditconfig -getcond
audit condition = auditing
# auditconfig -getpolicy
configured audit policies = argv,cnt,zonename
active audit policies = argv,cnt,zonename
# auditconfig -getflags
active user default audit flags = cis,ex,aa,ua,as,ss,lo,ft(0x1000000800f1080,0x1000000800f1080)
configured user default audit flags = cis,ex,aa,ua,as,ss,lo,ft(0x1000000800f1080,0x1000000800f1080)
# auditconfig -getnaflags
active non-attributable audit flags = lo(0x1000,0x1000)
configured non-attributable audit flags = lo(0x1000,0x1000)
# auditconfig -getplugin audit_binfile
Plugin: audit_binfile (active)
 Attributes: p_dir=/var/shares/audit;p_fsize=0;p_minfree=1;
# userattr audit_flags root
lo,ad,ft,ex,cis:no
# ls -l /var/shares/audit/*.not_terminated.*
[verify that the file size is not zero and is growing as events are audited]</t>
  </si>
  <si>
    <t>To enforce this setting, use the commands:
# auditconfig -conf
# auditconfig -setflags lo,ad,ft,ex,cis
# auditconfig -setnaflags lo 
# auditconfig -setpolicy cnt,argv,zonename
# auditconfig -setplugin audit_binfile active p_minfree=1
# audit -s
# rolemod -K audit_flags=lo,ad,ft,ex,cis:no root
# EDITOR=ed crontab -e root</t>
  </si>
  <si>
    <t>SLR11.1-36</t>
  </si>
  <si>
    <t xml:space="preserve">To close this finding, please provide a screenshot showing Sticky Bit has been set on all World-Writable directories with the agency's CAP. </t>
  </si>
  <si>
    <t>SLR11.1-37</t>
  </si>
  <si>
    <t>SLR11.1-38</t>
  </si>
  <si>
    <t>SLR11.1-39</t>
  </si>
  <si>
    <t>SLR11.1-40</t>
  </si>
  <si>
    <t>Perform the following to verify that the result is as recommended:
# grep "^MaxAuthTries" /etc/ssh/sshd_config
MaxAuthTries 3</t>
  </si>
  <si>
    <t>SLR11.1-41</t>
  </si>
  <si>
    <t>SLR11.1-42</t>
  </si>
  <si>
    <t>SLR11.1-43</t>
  </si>
  <si>
    <t>SLR11.1-44</t>
  </si>
  <si>
    <t>Ensure no uncommented pam_rhosts_auth lines exist:
# grep "pam_rhosts_auth" /etc/pam.conf
#rlogin auth sufficient pam_rhosts_auth.so.1
#rsh auth sufficient pam_rhosts_auth.so.1
# grep "pam_rhosts_auth" /etc/pam.d/*</t>
  </si>
  <si>
    <t>Edit /etc/pam.conf and any /etc/pam.d/* results from audit procedure and comment out or remove any pam_rhosts_auth lines:
#rlogin auth sufficient pam_rhosts_auth.so.1
#rsh auth sufficient pam_rhosts_auth.so.1</t>
  </si>
  <si>
    <t>SLR11.1-45</t>
  </si>
  <si>
    <t>SLR11.1-46</t>
  </si>
  <si>
    <t>SLR11.1-47</t>
  </si>
  <si>
    <t>Ensure there are no uncommented gdm-autologin lines in /etc/pam.conf or /etc/pam.d/gdm-autologin:
# grep "gdm-autologin" /etc/pam.conf
#gdm-autologin auth required pam_unix_cred.so.1
#gdm-autologin auth sufficient pam_allow.so.1
#gdm-autologin account sufficient pam_allow.so.1
# cat /etc/pam.d/gdm-autologin
#
# Copyright (c) 2012, Oracle and/or its affiliates. All rights reserved.
#
# PAM configuration
#
# GDM Autologin (explicit because of pam_allow).
#
#auth required pam_unix_cred.so.1
#auth sufficient pam_allow.so.1
#account sufficient pam_allow.so.1</t>
  </si>
  <si>
    <t>Comment out or remove all gdm-autologin lines from /etc/pam.conf:
#gdm-autologin auth required pam_unix_cred.so.1
#gdm-autologin auth sufficient pam_allow.so.1
#gdm-autologin account sufficient pam_allow.so.1
Comment out or remove all lines from /etc/pam.d/gdm-autologin:
#auth required pam_unix_cred.so.1
#auth sufficient pam_allow.so.1
#account sufficient pam_allow.so.1</t>
  </si>
  <si>
    <t>SLR11.1-48</t>
  </si>
  <si>
    <t>Perform the following to verify that the result is as recommended:
# cd /usr/share/X11/app-defaults
# grep "^*timeout:" XScreenSaver
*timeout: 0:15:00
# grep "^*lockTimeout:" XScreenSaver
*lockTimeout: 0:00:00
# grep "^*lock:" XScreenSaver
*lock: True</t>
  </si>
  <si>
    <t>The default screen lock for GNOME users has been set.  
Output contains the following:
*timeout: 0:15:00
*lockTimeout: 0:00:00
*lock: True</t>
  </si>
  <si>
    <t>Perform the following to implement the recommended state:
# cd /usr/share/X11/app-defaults
# cp XScreenSaver XScreenSaver.orig
# awk '/^*timeout:/ { $2 = "0:15:00" }
 /^*lockTimeout:/ { $2 = "0:00:00" }
 /^*lock:/ { $2 = "True" }
 { print }' xScreenSaver &gt; xScreenSaver.CIS
# mv xScreenSaver.CIS xScreenSaver</t>
  </si>
  <si>
    <t>SLR11.1-49</t>
  </si>
  <si>
    <t>SLR11.1-50</t>
  </si>
  <si>
    <t>SLR11.1-51</t>
  </si>
  <si>
    <t>SLR11.1-52</t>
  </si>
  <si>
    <t>SLR11.1-53</t>
  </si>
  <si>
    <t>Perform the following to verify that the result is as recommended:
# /usr/bin/grep "password.cfg" /rpool/boot/grub/grub.cfg
source /@/boot/grub/password.cfg</t>
  </si>
  <si>
    <t>Run the following command to generate your password hash:
# /usr/lib/grub2/bios/bin/grub-mkpasswd-pbkdf2
Enter password:
Reenter password:
PBKDF2 hash of your password is __ 
Create the file /usr/lib/grub2/bios/etc/grub.d/01_password:
#!/bin/sh
/usr/bin/cat &gt; /rpool/boot/grub/password.cfg</t>
  </si>
  <si>
    <t>SLR11.1-54</t>
  </si>
  <si>
    <t># logins -ox |
 awk -F: '( $1 != "root" &amp;&amp; $8 != "LK" &amp;&amp; $8 != "NL" &amp;&amp; 
 ( $10 != "7" || $11 != "91" || $12 != "28" )) { print }'
(No output should be returned.)
# grep "WEEKS=" /etc/default/passwd | sort -u
All users 
MINWEEKS=1
WARNWEEKS=2
Normal Users
MAXWEEKS=13
Privilege Users
MAXWEEKS=8</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</si>
  <si>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WARNWEEKS=2
EODefaults
# mv passwd.CIS passwd</t>
  </si>
  <si>
    <t>Enforce password changes every 56 days (8 weeks) for Administrators and 84 days (12 weeks) for all accounts on the system. The recommendation can be implemented by performing the following: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</si>
  <si>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SLR11.1-55</t>
  </si>
  <si>
    <t xml:space="preserve">To close this finding, please provide a screenshot of the password configuration settings  with the agency's CAP. </t>
  </si>
  <si>
    <t>SLR11.1-56</t>
  </si>
  <si>
    <t xml:space="preserve">To close this finding, please provide a screenshot showing the default unmask has been set to 027 with the agency's CAP. </t>
  </si>
  <si>
    <t>SLR11.1-57</t>
  </si>
  <si>
    <t>SLR11.1-58</t>
  </si>
  <si>
    <t>"mesg n" has been set as default for All Users.   
Output contains the following:
SLEEPTIME=4</t>
  </si>
  <si>
    <t>SLR11.1-59</t>
  </si>
  <si>
    <t>Perform the following to verify that the result is as recommended:
# useradd -D | xargs -n 1 | grep inactive |
 awk -F= '{ print $2 }' 
120
# logins -axo -l "[name]" | awk -F: '{ print $13 }'
120</t>
  </si>
  <si>
    <t>Perform the following to implement the recommended state:
# useradd -D -f 120 
To set this policy on a user account, use the command(s):
# usermod -f 120 [name] 
To set this policy on a role account, use the command(s):
# rolemod -f 120 [name]</t>
  </si>
  <si>
    <t>SLR11.1-60</t>
  </si>
  <si>
    <t>Perform the following to verify that the result is as recommended:
# cat /etc/motd
# ls -l /etc/motd
-rw-r--r-- 1 root sys 67 Dec 20 18:28 /etc/motd
# cat /etc/issue
# ls -l /etc/issue
-rw-r--r-- 1 root root 66 Dec 20 18:27 /etc/issue</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</si>
  <si>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</si>
  <si>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SLR11.1-61</t>
  </si>
  <si>
    <t>SLR11.1-62</t>
  </si>
  <si>
    <t xml:space="preserve">The GNOME Display Manager is used for login session management. </t>
  </si>
  <si>
    <t xml:space="preserve">The remediation action for this item sets a pre-login warning message for GDM users. Additional methods can be employed to display a similar message to a user post-authentication. </t>
  </si>
  <si>
    <t>SLR11.1-63</t>
  </si>
  <si>
    <t>SLR11.1-64</t>
  </si>
  <si>
    <t>SLR11.1-65</t>
  </si>
  <si>
    <t>SLR11.1-66</t>
  </si>
  <si>
    <t xml:space="preserve">Perform the following to verify that the result is as recommended:
# pkg verify
Errors may be a simple reflection of changes made earlier in this benchmark, such as alteration of the ownership of the cron process, so this result indicates that pkg verify is doing its job and detecting file changes.
Ask system administrator if the permissions on the files and/or directories are appropriate.  </t>
  </si>
  <si>
    <t>SLR11.1-67</t>
  </si>
  <si>
    <t>SLR11.1-68</t>
  </si>
  <si>
    <t>SLR11.1-69</t>
  </si>
  <si>
    <t>SLR11.1-70</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</si>
  <si>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</si>
  <si>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SLR11.1-71</t>
  </si>
  <si>
    <t>SLR11.1-72</t>
  </si>
  <si>
    <t>SLR11.1-73</t>
  </si>
  <si>
    <t>SLR11.1-74</t>
  </si>
  <si>
    <t>This action is only meaningful if .rhosts support is permitted in the PAM configuration. Even though the .rhosts files are ineffective if support is disabled in the PAM configuration, they may have been brought over from other systems and could contain information useful to an attacker for those other systems.</t>
  </si>
  <si>
    <t xml:space="preserve">To close this finding, please provide a screenshot of the output generated from executing the above script  with the agency's CAP. </t>
  </si>
  <si>
    <t>SLR11.1-75</t>
  </si>
  <si>
    <t>SLR11.1-76</t>
  </si>
  <si>
    <t>SLR11.1-77</t>
  </si>
  <si>
    <t>SLR11.1-78</t>
  </si>
  <si>
    <t>SLR11.1-79</t>
  </si>
  <si>
    <t>SLR11.1-80</t>
  </si>
  <si>
    <t>SLR11.1-81</t>
  </si>
  <si>
    <t>SLR11.1-82</t>
  </si>
  <si>
    <t>Perform the following to verify that the result is as recommended:
# getent passwd | cut -f1 -d":" | sort -n | uniq -c |
 while read x ; do
 [ -z "${x}" ] &amp; then
 gids=`getent passwd |
 nawk -F: '($1 == n) { print $3 }' n=$2 | xargs`
 echo "Duplicate Group Name ($2): ${gids}"
 fi
 done
(No output should be returned.)</t>
  </si>
  <si>
    <t>SLR11.1-83</t>
  </si>
  <si>
    <t>SLR11.1-84</t>
  </si>
  <si>
    <t>SLR11.1-85</t>
  </si>
  <si>
    <t>SLR11.1-86</t>
  </si>
  <si>
    <t>SLR11.1-87</t>
  </si>
  <si>
    <t>SLR11.1-88</t>
  </si>
  <si>
    <t>SLR11.1-89</t>
  </si>
  <si>
    <t>SLR11.4-01</t>
  </si>
  <si>
    <t>1</t>
  </si>
  <si>
    <t>1.1</t>
  </si>
  <si>
    <t>Run the following command to refresh the package catalog, download and apply any available updates:
# pkg update.</t>
  </si>
  <si>
    <t>SLR11.4-02</t>
  </si>
  <si>
    <t>SC-7</t>
  </si>
  <si>
    <t>Boundary Protection</t>
  </si>
  <si>
    <t>2</t>
  </si>
  <si>
    <t>2.1</t>
  </si>
  <si>
    <t>SLR11.4-03</t>
  </si>
  <si>
    <t>2.2</t>
  </si>
  <si>
    <t>To disable this service, run the following command:
# svcadm disable svc:/application/graphical-login/gdm:default.</t>
  </si>
  <si>
    <t>SLR11.4-04</t>
  </si>
  <si>
    <t>2.3</t>
  </si>
  <si>
    <t>Run the following to set sendmail to listen only local interfaces:
# svccfg -v -s svc:/network/smtp:sendmail setprop config/local_only=true
# svcadm refresh sendmail
# svcadm restart sendmail.</t>
  </si>
  <si>
    <t>Configure sendmail to listen on local interfaces only. One method to accomplish the recommendation is to run the following to set sendmail to listen only local interfaces:
# svccfg -v -s svc:/network/smtp:sendmail setprop config/local_only=true
# svcadm refresh sendmail
# svcadm restart sendmail.</t>
  </si>
  <si>
    <t>SLR11.4-05</t>
  </si>
  <si>
    <t>2.4</t>
  </si>
  <si>
    <t>To disable this service, run the following command:
# svcadm disable svc:/network/rpc/keyserv.</t>
  </si>
  <si>
    <t>SLR11.4-06</t>
  </si>
  <si>
    <t>2.5</t>
  </si>
  <si>
    <t>GSS does not expose anything external to the system as it is configured to use TLI (protocol = `ticotsord`) by default. This service should be disabled if it is not required.</t>
  </si>
  <si>
    <t>To disable this service, run the following command:
# svcadm disable svc:/network/rpc/gss.</t>
  </si>
  <si>
    <t>SLR11.4-07</t>
  </si>
  <si>
    <t>2.6</t>
  </si>
  <si>
    <t>To disable this service, run the following command:
# svcadm disable svc:/network/http:apache24.</t>
  </si>
  <si>
    <t>SLR11.4-08</t>
  </si>
  <si>
    <t>2.7</t>
  </si>
  <si>
    <t>To disable this service, run the following command:
# svcadm disable svc:/network/security/ktkt_warn.</t>
  </si>
  <si>
    <t>SLR11.4-09</t>
  </si>
  <si>
    <t>2.8</t>
  </si>
  <si>
    <t>To disable this service, run the following commands:
# svcadm disable svc:/network/nis/client
Check to see if LDAP Client is in use:
# svcs -a | grep ldap | awk -F" " '{if ($1 ~ /disabled/ &amp;}'
If LDAP is not in use also disable nis/domain:
# svcadm disable svc:/network/nis/domain.</t>
  </si>
  <si>
    <t>SLR11.4-10</t>
  </si>
  <si>
    <t>2.9</t>
  </si>
  <si>
    <t>To disable this service, run the following commands:
# svcadm disable svc:/network/nis/server
Check to see if LDAP Client is in use:
# svcs -a | grep ldap | awk -F" " '{if ($1 ~ /disabled/ &amp;}'
If LDAP is not in use also disable nis/domain:
# svcadm disable svc:/network/nis/domain.</t>
  </si>
  <si>
    <t>SLR11.4-11</t>
  </si>
  <si>
    <t>2.10</t>
  </si>
  <si>
    <t>Allowing users to mount and access data from removable media devices makes it easier for malicious programs and data to be imported onto the network. It also introduces the risk that sensitive data may be transferred off the system without a log record. By adding rmvolmgr to the `.xinitrc` file, user-isolated instances of `rmvolmgr` can be run via a session startup script. In such cases, the `rmvolmgr` instance will not allow management of volumes that belong to other than the owner of the startup script. When a user logs onto the workstation console (`/dev/console`), any instance of user-initiated `rmvolmgr` will only own locally connected devices, such as CD-ROMs or flash memory hardware, locally connected to USB or FireWire ports.</t>
  </si>
  <si>
    <t>To disable this service, run the following commands:
# svcadm disable svc:/system/filesystem/rmvolmgr
# svcadm disable svc:/network/rpc/smserver.</t>
  </si>
  <si>
    <t>SLR11.4-12</t>
  </si>
  <si>
    <t>2.11</t>
  </si>
  <si>
    <t>To disable this service, run the following command:
# svcadm disable svc:/system/filesystem/autofs.</t>
  </si>
  <si>
    <t>SLR11.4-13</t>
  </si>
  <si>
    <t>2.12</t>
  </si>
  <si>
    <t>The `telnet` protocol is insecure and unencrypted. The use of an unencrypted transmission medium could allow a user with access to sniff network traffic the ability to steal credentials. The `ssh protocol` provides an encrypted session and stronger security.</t>
  </si>
  <si>
    <t>Disable `telnet` server if enabled:
# svcadm disable svc:/network/telnet.</t>
  </si>
  <si>
    <t>SLR11.4-14</t>
  </si>
  <si>
    <t>3</t>
  </si>
  <si>
    <t>3.1</t>
  </si>
  <si>
    <t>To enforce this setting, use the command:
# ipadm set-prop -p _respond_to_echo_broadcast=0 ip.</t>
  </si>
  <si>
    <t>SLR11.4-15</t>
  </si>
  <si>
    <t>3.2</t>
  </si>
  <si>
    <t>To enforce this setting, use the command:
# ipadm set-prop -p _respond_to_address_mask_broadcast=0 ip.</t>
  </si>
  <si>
    <t xml:space="preserve">Prevent network topology information spillage by disabling the response to ICMP netmask requests within the network parameters script to ensure the setting persists between reboots.  One method to accomplish the recommendation is to execute the following command:
# ipadm set-prop -p _respond_to_address_mask_broadcast=0 ip
</t>
  </si>
  <si>
    <t>SLR11.4-16</t>
  </si>
  <si>
    <t>3.3</t>
  </si>
  <si>
    <t>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</si>
  <si>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SLR11.4-17</t>
  </si>
  <si>
    <t>3.4</t>
  </si>
  <si>
    <t>To enforce this setting, use the command:
# ipadm set-prop -p _respond_to_timestamp_broadcast=0 ip.</t>
  </si>
  <si>
    <t>SLR11.4-18</t>
  </si>
  <si>
    <t>3.5</t>
  </si>
  <si>
    <t>To enforce this setting for IPv4 packets, use the command:
# ipadm set-prop -p _forward_src_routed=0 ipv4 
To enforce this setting for IPv6 packets, use the command:
# ipadm set-prop -p _forward_src_routed=0 ipv6.</t>
  </si>
  <si>
    <t>SLR11.4-19</t>
  </si>
  <si>
    <t>3.6</t>
  </si>
  <si>
    <t>To enforce this setting, use the command:
# ipadm set-prop -p _forward_directed_broadcasts=0 ip.</t>
  </si>
  <si>
    <t>SLR11.4-20</t>
  </si>
  <si>
    <t>3.7</t>
  </si>
  <si>
    <t>Enabling stack protection prevents certain classes of buffer overflow attacks and is a significant security enhancement. However, this does not protect against buffer overflow attacks that do not execute code on the stack (such as `return-to-libc` exploits). While most of the Solaris OS is already configured to employ a non-executable stack, this setting is still recommended to provide a more comprehensive solution for both Solaris and other software that may be installed.</t>
  </si>
  <si>
    <t>To enable stack protection and block stack-smashing attacks, run the following:
# sxadm delcust nxheap
# sxadm delcust nxstack.</t>
  </si>
  <si>
    <t xml:space="preserve">Enable stack protection to prevent certain classes of buffer overflow attacks and significantly enhance security. One method to accomplish the recommendation is to edit the /etc/system file: 
# if [ ! "`grep noexec_user_stack= /etc/system`" ]; then
 cat /etc/system
set noexec_user_stack=1
set noexec_user_stack_log=1
END_CFG
fi
</t>
  </si>
  <si>
    <t>SLR11.4-21</t>
  </si>
  <si>
    <t>3.8</t>
  </si>
  <si>
    <t>To implement the recommendation,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t>
  </si>
  <si>
    <t xml:space="preserve">Disable core dumps or route them to a protected directory to ensure sensitive data is not leaked to non-authorized users. One method to accomplish the recommendation is to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
</t>
  </si>
  <si>
    <t>SLR11.4-22</t>
  </si>
  <si>
    <t>3.9</t>
  </si>
  <si>
    <t>To enforce this setting, use the command:
# ipadm set-prop -p _respond_to_timestamp=0 ip.</t>
  </si>
  <si>
    <t>SLR11.4-23</t>
  </si>
  <si>
    <t>3.10</t>
  </si>
  <si>
    <t>To enforce this setting for IPv4 packets, use the command:
# ipadm set-prop -p _respond_to_echo_multicast=0 ipv4 
To enforce this setting for IPv6 packets, use the command:
# ipadm set-prop -p _respond_to_echo_multicast=0 ipv6.</t>
  </si>
  <si>
    <t>SLR11.4-24</t>
  </si>
  <si>
    <t>3.11</t>
  </si>
  <si>
    <t>To enforce this setting for IPv4 packets, use the command:
# ipadm set-prop -p _ignore_redirect=1 ipv4 
To enforce this setting for IPv6 packets, use the command:
# ipadm set-prop -p _ignore_redirect=1 ipv6.</t>
  </si>
  <si>
    <t>SLR11.4-25</t>
  </si>
  <si>
    <t>3.12</t>
  </si>
  <si>
    <t>To enforce this setting for IPv4 packets, use the command:
# ipadm set-prop -p _strict_dst_multihoming=1 ipv4 
To enforce this setting for IPv6 packets, use the command:
# ipadm set-prop -p _strict_dst_multihoming=1 ipv6.</t>
  </si>
  <si>
    <t>SLR11.4-26</t>
  </si>
  <si>
    <t>3.13</t>
  </si>
  <si>
    <t>To enforce this setting for IPv4 packets, use the command:
# ipadm set-prop -p send_redirects=off ipv4 
To enforce this setting for IPv6 packets, use the command:
# ipadm set-prop -p send_redirects=off ipv6.</t>
  </si>
  <si>
    <t>SLR11.4-27</t>
  </si>
  <si>
    <t>3.14</t>
  </si>
  <si>
    <t>To enforce this setting, use the command:
# ipadm set-prop -p _rev_src_routes=0 tcp.</t>
  </si>
  <si>
    <t>SLR11.4-28</t>
  </si>
  <si>
    <t>3.15</t>
  </si>
  <si>
    <t>To enforce this setting, use the command:
# ipadm set-prop -p _conn_req_max_q0=4096 tcp.</t>
  </si>
  <si>
    <t>SLR11.4-29</t>
  </si>
  <si>
    <t>3.16</t>
  </si>
  <si>
    <t>Note that the value of `1024` is a minimum to establish a good security posture for this setting. In environments where connections numbers are high, such as a busy webserver, this value may need to be increased.</t>
  </si>
  <si>
    <t>To enforce this setting, use the command:
# ipadm set-prop -p _conn_req_max_q=1024 tcp.</t>
  </si>
  <si>
    <t>SLR11.4-30</t>
  </si>
  <si>
    <t>3.17</t>
  </si>
  <si>
    <t>To enforce this setting and disable IPv4 routing, use the command:
# routeadm -d ipv4-forwarding -d ipv4-routing 
To enforce this setting and disable IPv6 routing, use the command:
# routeadm -d ipv6-forwarding -d ipv6-routing 
To apply these changes to the running system, use the command:
# routeadm -u.</t>
  </si>
  <si>
    <t>SLR11.4-31</t>
  </si>
  <si>
    <t>4</t>
  </si>
  <si>
    <t>4.1</t>
  </si>
  <si>
    <t>To create the CIS audit class, edit the `/etc/security/audit_class` file and add the following entry before the last line of the file:
0x0100000000000000:cis:CIS Solaris Benchmark.</t>
  </si>
  <si>
    <t>SLR11.4-32</t>
  </si>
  <si>
    <t>4.2</t>
  </si>
  <si>
    <t>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</si>
  <si>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SLR11.4-33</t>
  </si>
  <si>
    <t>4.3</t>
  </si>
  <si>
    <t>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</si>
  <si>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SLR11.4-34</t>
  </si>
  <si>
    <t>4.4</t>
  </si>
  <si>
    <t>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</si>
  <si>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SLR11.4-35</t>
  </si>
  <si>
    <t>4.5</t>
  </si>
  <si>
    <t>To enforce this setting, use the commands:
# auditconfig -conf
# auditconfig -setflags lo,ad,ft,ex,cis
# auditconfig -setnaflags lo 
# auditconfig -setpolicy cnt,argv,zonename
# auditconfig -setplugin audit_binfile active p_minfree=1
# audit -s
# rolemod -K audit_flags=lo,ad,ft,ex,cis:no root
# EDITOR=ed crontab -e root.</t>
  </si>
  <si>
    <t>SLR11.4-36</t>
  </si>
  <si>
    <t>5</t>
  </si>
  <si>
    <t>5.1</t>
  </si>
  <si>
    <t>Files in directories that have had the 'sticky bit' set, can only be deleted by users that have both write permissions for the directory in which the file resides, as well as ownership of the file or directory, or has sufficient privilege. As this prevents users from overwriting each other's files, whether it be accidental or malicious, it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</si>
  <si>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run the following command:
# chmod +t [directory name].</t>
  </si>
  <si>
    <t>SLR11.4-37</t>
  </si>
  <si>
    <t>6</t>
  </si>
  <si>
    <t>6.1</t>
  </si>
  <si>
    <t>Perform the following to implement the recommended state:
# svcadm disable svc:/system/console-login:terma
# svcadm disable svc:/system/console-login:termb.</t>
  </si>
  <si>
    <t>SLR11.4-38</t>
  </si>
  <si>
    <t>6.2</t>
  </si>
  <si>
    <t xml:space="preserve">Perform the following to implement the recommended state: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
</t>
  </si>
  <si>
    <t>SLR11.4-39</t>
  </si>
  <si>
    <t>6.3</t>
  </si>
  <si>
    <t>On many systems, only the system administrator needs the ability to schedule jobs.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t>
  </si>
  <si>
    <t>Perform the following to implement the recommended state:
# mv /etc/cron.deny /etc/cron.deny.cis
# mv /etc/at.deny /etc/at.deny.cis
# echo root &gt; /etc/cron.allow
# cp /dev/null at.allow
# chown root:root cron.allow at.allow
# chmod 400 cron.allow at.allow.</t>
  </si>
  <si>
    <t>SLR11.4-40</t>
  </si>
  <si>
    <t>6.4</t>
  </si>
  <si>
    <t>SLR11.4-41</t>
  </si>
  <si>
    <t>6.5</t>
  </si>
  <si>
    <t>As automatic logins are a known security risk for other than "kiosk" types of systems, GNOME automatic login should be disabled in `/etc/pam.d/gdm-autologin`.</t>
  </si>
  <si>
    <t xml:space="preserve">Comment out or remove all lines from `/etc/pam.d/gdm-autologin`:
# cp /etc/pam.d/gdm-autologin /etc/pam.d/gdm-autologin.orig
# awk '{ if ( $1 ~ /auth/ || $1 ~ /account/) $1 = "#"$1 } { print };' /etc/pam.d/gdm-autologin &gt; /etc/pam.d/gdm-autologin.CIS
# cp /etc/pam.d/gdm-autologin.CIS /etc/pam.d/gdm-autologin
</t>
  </si>
  <si>
    <t>Disable the ability to autologin with GNOME display manager. One method to accomplish the recommendation is comment out or remove all lines from `/etc/pam.d/gdm-autologin`:
# cp /etc/pam.d/gdm-autologin /etc/pam.d/gdm-autologin.orig
# awk '{ if ( $1 ~ /auth/ || $1 ~ /account/) $1 = "#"$1 } { print };' /etc/pam.d/gdm-autologin &gt; /etc/pam.d/gdm-autologin.CIS
# cp /etc/pam.d/gdm-autologin.CIS /etc/pam.d/gdm-autologin.</t>
  </si>
  <si>
    <t>SLR11.4-42</t>
  </si>
  <si>
    <t>6.6</t>
  </si>
  <si>
    <t>Perform the following to implement the recommended state:
# cd /etc/default
# cp login login.orig
# awk '/SLEEPTIME=/ { $1 = "SLEEPTIME=4" } { print }' login &gt; login.CIS
# mv login.CIS login.</t>
  </si>
  <si>
    <t>SLR11.4-43</t>
  </si>
  <si>
    <t>6.7</t>
  </si>
  <si>
    <t>Perform the following to implement the recommended state:
# awk '/^IgnoreRhosts/ { $2 = "yes" } { print }' /etc/ssh/sshd_config &gt; /etc/ssh/sshd_config.CIS
# mv /etc/ssh/sshd_config.CIS /etc/ssh/sshd_config
# svcadm restart svc:/network/ssh 
This action will only set the `IgnoreRhosts` line if it already exists in the file to ensure that it is set to the proper value. If the `IgnoreRhosts` line does not exist in the file, the default setting of `Yes` is automatically used, so no additional changes are needed.</t>
  </si>
  <si>
    <t>SLR11.4-44</t>
  </si>
  <si>
    <t>6.8</t>
  </si>
  <si>
    <t>FTP is an old and insecure protocol that transfers files and credentials in clear text and can be replaced by using `sftp`. However, if FTP is permitted for use in your environment, it is important to ensure that the default "system" accounts are not permitted to transfer files via FTP, especially the `root` role. Consider also adding the names of other privileged or shared accounts that may exist on your system such as user `oracle` and the account which your Web server process runs under. It should be reminded that the Solaris FTP service is disabled by default.</t>
  </si>
  <si>
    <t>Perform the following to implement the recommended state:
# cd /etc/ftpd
# cp ftpusers ftpusers.orig
# for user in `logins -s | awk '{ print $1 }'` aiuser noaccess nobody nobody4; do
$(echo $user &gt;&gt; ftpusers)
done
# sort -u ftpusers &gt; ftpusers.CIS
# mv ftpusers.CIS ftpusers
If your site policy states that users have to be authorized to use FTP, consider placing all users in the `/etc/ftpd/ftpusers` file and then explicitly removing those who are permitted to use the service. To accomplish this, use the command:
# getent passwd | cut -f1 -d":" &gt; /etc/ftpd/ftpusers
This prohibits any user on the system from using ftp unless they are explicitly removed from the file. Note that this file will need to be updated as users are added to or removed from the system.</t>
  </si>
  <si>
    <t>SLR11.4-45</t>
  </si>
  <si>
    <t>6.9</t>
  </si>
  <si>
    <t>By default, it is not possible for the `root` account to log directly into the system console because the account is configured as a role. This setting therefore does not significantly alter the security posture of the system unless the `root` account is changed from this default and configured to be a normal user.</t>
  </si>
  <si>
    <t>Perform the following to implement the recommended state:
# awk '/^PermitRootLogin/ { $2 = "no" } { print }' /etc/ssh/sshd_config &gt; /etc/ssh/sshd_config.CIS
# mv /etc/ssh/sshd_config.CIS /etc/ssh/sshd_config
# svcadm restart svc:/network/ssh.</t>
  </si>
  <si>
    <t xml:space="preserve">Configure the SSH server configuration to disable direct root login. One method to accomplish the recommendation is to
# awk '/^PermitRootLogin/ { $2 = "no" } 
 { print }' /etc/ssh/sshd_config &gt; /etc/ssh/sshd_config.CIS
# mv /etc/ssh/sshd_config.CIS /etc/ssh/sshd_config
# svcadm restart svc:/network/ssh
</t>
  </si>
  <si>
    <t>SLR11.4-46</t>
  </si>
  <si>
    <t>6.10</t>
  </si>
  <si>
    <t>The use of `.rhosts` authentication is an old and insecure protocol and can be replaced with public-key authentication using Secure Shell. As automatic authentication settings in the `.rhosts` files can provide a malicious user with sensitive system credentials, the use of `.rhosts` files should be disabled. It should be noted that by default the Solaris services that use this file, including `rsh` and `rlogin`, are disabled by default.</t>
  </si>
  <si>
    <t>Edit `/etc/pam.conf` and any `/etc/pam.d/*` results from audit procedure and comment out or remove any `pam_rhosts_auth` lines:
#rlogin auth sufficient pam_rhosts_auth.so.1
#rsh auth sufficient pam_rhosts_auth.so.1.</t>
  </si>
  <si>
    <t>Disallow rhosts connections via PAM by commenting them out in /etc/pam.conf. One method to accomplish the recommendation is edit `/etc/pam.conf` and any `/etc/pam.d/*` results from audit procedure and comment out or remove any `pam_rhosts_auth` lines:
#rlogin auth sufficient pam_rhosts_auth.so.1
#rsh auth sufficient pam_rhosts_auth.so.1.</t>
  </si>
  <si>
    <t>SLR11.4-47</t>
  </si>
  <si>
    <t>6.11</t>
  </si>
  <si>
    <t>Perform the following to implement the recommended state:
# awk '/^.PermitEmptyPasswords/ { $1 = “PermitEmptyPasswords” ; $2 = "no" } { print }' /etc/ssh/sshd_config &gt; /etc/ssh/sshd_config.CIS
# mv /etc/ssh/sshd_config.CIS /etc/ssh/sshd_config
# svcadm restart svc:/network/ssh.</t>
  </si>
  <si>
    <t>SLR11.4-48</t>
  </si>
  <si>
    <t>6.12</t>
  </si>
  <si>
    <t>Perform the following to implement the recommended state:
# awk '/MaxAuthTries/ { $1 = "MaxAuthTries"; $2 = "6" } { print }' /etc/ssh/sshd_config &gt; /etc/ssh/sshd_config.CIS
# mv /etc/ssh/sshd_config.CIS /etc/ssh/sshd_config
# svcadm restart svc:/network/ssh.</t>
  </si>
  <si>
    <t>SLR11.4-49</t>
  </si>
  <si>
    <t>6.13</t>
  </si>
  <si>
    <t>Perform the following to implement the recommended state:
# cp /etc/ssh/sshd_config /etc/ssh/sshd_config.orig
# awk '/^X11Forwarding / { $2 = "no" } { print }' /etc/ssh/sshd_config &gt; /etc/ssh/sshd_config.CIS
# mv /etc/ssh/sshd_config.CIS /etc/ssh/sshd_config
# svcadm restart svc:/network/ssh.</t>
  </si>
  <si>
    <t>SLR11.4-50</t>
  </si>
  <si>
    <t>6.14</t>
  </si>
  <si>
    <t>If login by the user `nobody` is allowed for secure RPC, there is an increased risk of system compromise. If `keyserv` holds a private key for the nobody user, it will be used by `key_encryptsession` to compute a magic phrase which can be easily recovered by a malicious user.</t>
  </si>
  <si>
    <t>Perform the following to implement the recommended state:
# cd /etc/default
# cp keyserv keyserv.orig
# awk '/ENABLE_NOBODY_KEYS=/ { $1 = "ENABLE_NOBODY_KEYS=NO" } { print }' keyserv &gt; keyserv.CIS
# mv keyserv.CIS keyserv.</t>
  </si>
  <si>
    <t>SLR11.4-51</t>
  </si>
  <si>
    <t>6.15</t>
  </si>
  <si>
    <t>Run the following command to generate your password hash:
# /usr/lib/grub2/bios/bin/grub-mkpasswd-pbkdf2
Enter password:
Reenter password:
PBKDF2 hash of your password is 
Create the file `/usr/lib/grub2/bios/etc/grub.d/01\_password`:
#!/bin/sh
/usr/bin/cat &gt; /rpool/boot/grub/password.cfg</t>
  </si>
  <si>
    <t>SLR11.4-52</t>
  </si>
  <si>
    <t>6.16</t>
  </si>
  <si>
    <t>Use an authorized mechanism such as RBAC and the `su` command to provide administrative access to unprivileged accounts. These mechanisms provide an audit trail in the event of problems.</t>
  </si>
  <si>
    <t>Perform the following to implement the recommended state:
# cd /etc/default
# awk '/CONSOLE=/ { print "CONSOLE=/dev/console"; next }; { print }' login &gt; login.CIS
# mv login.CIS login.</t>
  </si>
  <si>
    <t>SLR11.4-53</t>
  </si>
  <si>
    <t>6.17</t>
  </si>
  <si>
    <t>Perform the following to implement the recommended state:
# cd /etc/default
# awk '/RETRIES=/ { $1 = "RETRIES=3" } { print }' login &gt;login.CIS
# mv login.CIS login
# cd /etc/security
# awk '/LOCK_AFTER_RETRIES=/ { $1 = "LOCK_AFTER_RETRIES=YES" } { print }' policy.conf &gt; policy.conf.CIS
# mv policy.conf.CIS policy.conf
# svcadm restart svc:/system/name-service/cache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t>
  </si>
  <si>
    <t>SLR11.4-54</t>
  </si>
  <si>
    <t>7</t>
  </si>
  <si>
    <t>7.1</t>
  </si>
  <si>
    <t>The commands for this item set all active accounts (except the `root` account) to force password changes every 84 days (12 weeks), and then prevent password changes for seven days (one week), thereafter. Users will begin receiving warnings 14 days (2 week) before their password expires. Sites also have the option of expiring idle accounts after a certain number of days (see the on-line manual page for the `usermod` command, particularly the `-f` option).</t>
  </si>
  <si>
    <t>Perform the following to implement the recommended state: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</si>
  <si>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SLR11.4-55</t>
  </si>
  <si>
    <t>7.2</t>
  </si>
  <si>
    <t>SLR11.4-56</t>
  </si>
  <si>
    <t>7.3</t>
  </si>
  <si>
    <t>Setting a very secure default value for `umask` ensures that users make a conscious choice about their file permissions. A default `umask` setting of `077` causes files and directories created by users to not be readable by any other user on the system. A `umask` of `027` would allow files and directories readable by users in the same Unix group, while a `umask` of `022` would make files readable by every user on the system.</t>
  </si>
  <si>
    <t>Perform the following to implement the recommended state:
# cd /etc/default
# awk '/#UMASK=/ { $1 = "UMASK=027" } { print }' login &gt; login.CIS
# mv login.CIS login.</t>
  </si>
  <si>
    <t>SLR11.4-57</t>
  </si>
  <si>
    <t>7.4</t>
  </si>
  <si>
    <t>Perform the following to implement the recommended state:
# cd /etc
# if [ "`grep '^Umask' proftpd.conf`" ]; then 
 awk '/^Umask/ { $2 = "027" } { print }' proftpd.conf &gt; proftpd.conf.CIS
 mv proftpd.conf.CIS proftpd.conf
 else
 echo "Umask 027" &gt;&gt; proftpd.conf
 fi.</t>
  </si>
  <si>
    <t>SLR11.4-58</t>
  </si>
  <si>
    <t>7.5</t>
  </si>
  <si>
    <t>Since `write` and `talk` are no longer widely used at most sites, the incremental security increase is worth the loss of functionality.</t>
  </si>
  <si>
    <t>Perform the following to implement the recommended state:
# cd /etc
# for file in profile .login ; do
 if [ "`grep mesg $file`" ]; then
 awk '$1 == "mesg" { $2 = "n" } { print }' $file &gt; $file.CIS
 mv $file.CIS $file
 else
 echo mesg n &gt;&gt; $file
 fi
 done.</t>
  </si>
  <si>
    <t>SLR11.4-59</t>
  </si>
  <si>
    <t>Guidelines published by the U.S. Department of Defense specify that user accounts must be locked out after 120 days of inactivity. This number may vary based on the particular site's policy.</t>
  </si>
  <si>
    <t>7.6</t>
  </si>
  <si>
    <t>Perform the following to implement the recommended state:
# useradd -D -f 120
To set this policy on a user account, use the command(s):
# usermod -f 120 [name] 
To set this policy on a role account, use the command(s):
# rolemod -f 120 [name].</t>
  </si>
  <si>
    <t>SLR11.4-60</t>
  </si>
  <si>
    <t>8</t>
  </si>
  <si>
    <t>8.1</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</si>
  <si>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</si>
  <si>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SLR11.4-61</t>
  </si>
  <si>
    <t>8.2</t>
  </si>
  <si>
    <t>If FTP is permitted for use in your environment, it is important to ensure that Warning Banners inform users who are attempting to access the system of their legal status regarding using the system. The text below is a generic sample only, so consult with your organization's legal counsel for the appropriate wording.</t>
  </si>
  <si>
    <t>Perform the following to implement the recommended state:
# echo "DisplayConnect /etc/issue" &gt;&gt; /etc/proftpd.conf
# svcadm restart ftp.</t>
  </si>
  <si>
    <t>SLR11.4-62</t>
  </si>
  <si>
    <t>8.3</t>
  </si>
  <si>
    <t>Performing these steps will ensure the appropriate legal caution is displayed to any user accessing the system via SSH.</t>
  </si>
  <si>
    <t>Perform the following to implement the recommended state:
# awk '/^#Banner/ { $1 = "Banner" } { print }' /etc/ssh/sshd_config &gt; /etc/ssh/sshd_config.CIS
# mv /etc/ssh/sshd_config.CIS /etc/ssh/sshd_config
# svcadm restart svc:/network/ssh.</t>
  </si>
  <si>
    <t>SLR11.4-63</t>
  </si>
  <si>
    <t>8.4</t>
  </si>
  <si>
    <t>Perform the following to implement the recommended state:
Edit the `/etc/gdm/Init/Default` file to add the following content before the last line of the file.
/usr/bin/zenity --text-info --width=800 --height=300 --title="Security Message" --filename=/etc/issue.</t>
  </si>
  <si>
    <t>SLR11.4-64</t>
  </si>
  <si>
    <t>8.5</t>
  </si>
  <si>
    <t>The warning banner provides information that can be used in reconnaissance for an attack. By default, this file is distributed with the `BANNER` variable set to null. It is not necessary to create a separate warning banner for `telnet` if a warning is set in the `/etc/issue` file. As `telnet` is an insecure protocol, it should be **disabled** and all remote administrative/user connections take place by Secure Shell.</t>
  </si>
  <si>
    <t>Perform the following to implement the recommended state:
# cd /etc/default
# awk '/^BANNER=/ { $1 = "BANNER=" }; { print }' telnetd &gt; telnetd.CIS
# mv telnetd.CIS telnetd.</t>
  </si>
  <si>
    <t>SLR11.4-65</t>
  </si>
  <si>
    <t>9</t>
  </si>
  <si>
    <t>9.1</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</si>
  <si>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</si>
  <si>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/usr/sbin/consadm [-d device...].</t>
  </si>
  <si>
    <t>SLR11.4-66</t>
  </si>
  <si>
    <t>9.2</t>
  </si>
  <si>
    <t>Review all assigned usernames and ensure that there are no duplicate identifiers assigned.  The recommendation can be implemented by removing any duplicate usernames that are identified by executing the following script: 
# getent passwd | cut -f1 -d":" | sort | uniq -d.</t>
  </si>
  <si>
    <t>SLR11.4-67</t>
  </si>
  <si>
    <t>9.3</t>
  </si>
  <si>
    <t>SLR11.4-68</t>
  </si>
  <si>
    <t>9.4</t>
  </si>
  <si>
    <t>System accounts, such as `bin`, `lpd`, and `sys` have special purposes and privileges. By default, these accounts are configured as either locked or non-login. This status should be verified to ensure that these accounts have not accidentally or intentionally been enabled.</t>
  </si>
  <si>
    <t>To lock a single account, use the command:
# passwd -d [username]
# passwd -l [username] 
To configure a single account to be non-login, use the command:
# passwd -d [username]
# passwd -N [username].</t>
  </si>
  <si>
    <t>Ensure all default accounts are assigned a unique password  to prevent system login. A full list is available within the CIS Benchmark and IRS SCSEM. To lock a single account, use the command:
To lock a single account, use the command:
# passwd -d [username]
# passwd -l [username] 
To configure a single account to be non-login, use the command:
# passwd -d [username]
# passwd -N [username].</t>
  </si>
  <si>
    <t>SLR11.4-69</t>
  </si>
  <si>
    <t>SI-7</t>
  </si>
  <si>
    <t xml:space="preserve">Software, Firmware, and Information Integrity </t>
  </si>
  <si>
    <t>9.5</t>
  </si>
  <si>
    <t>SLR11.4-70</t>
  </si>
  <si>
    <t>9.6</t>
  </si>
  <si>
    <t>Use the `passwd -l` command to lock accounts that are not permitted to execute commands . Use the `passwd -N` command to set accounts to be non-login.</t>
  </si>
  <si>
    <t xml:space="preserve">Utilize the passwd -l command to lock accounts that are not permitted to execute commands . Use the passwd -N command to set accounts to be non-login. </t>
  </si>
  <si>
    <t>SLR11.4-71</t>
  </si>
  <si>
    <t>9.7</t>
  </si>
  <si>
    <t>This access must be limited to only the default `root` role and be made accessible from the system console only. Administrative access granted to an unprivileged account should use an approved mechanism such as RBAC.</t>
  </si>
  <si>
    <t>Disable or delete any other `0` UID entries that are displayed; there should be only one `root` account. Finer granularity access control for administrative access can be obtained by using the Solaris Role-Based Access Control (RBAC) mechanism. RBAC configurations should be monitored via `user_attr`(4) to make sure that privileges are managed appropriately.</t>
  </si>
  <si>
    <t>SLR11.4-72</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</si>
  <si>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</si>
  <si>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9.8</t>
  </si>
  <si>
    <t>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</si>
  <si>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SLR11.4-73</t>
  </si>
  <si>
    <t>9.9</t>
  </si>
  <si>
    <t>Configure each users' home directory to not contain world writable files or directories.  One method to accomplish the recommendation is to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</si>
  <si>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SLR11.4-74</t>
  </si>
  <si>
    <t>9.10</t>
  </si>
  <si>
    <t>SLR11.4-75</t>
  </si>
  <si>
    <t>9.11</t>
  </si>
  <si>
    <t>`.netrc` files may contain unencrypted passwords that can be used to attack other systems.</t>
  </si>
  <si>
    <t>Correct or justify any items discovered in the Audit step. Determine if any user `.netrc` files are group- or world-readable or writable, and work with those users to determine the best course of action in accordance with site policy.</t>
  </si>
  <si>
    <t>SLR11.4-76</t>
  </si>
  <si>
    <t>9.12</t>
  </si>
  <si>
    <t>This action is only meaningful if `.rhosts` support is permitted in the PAM configuration. Even though the `.rhosts` files are ineffective if support is disabled in the PAM configuration, they may have been brought over from other systems and could contain information useful to an attacker for those other systems.</t>
  </si>
  <si>
    <t>Correct or justify any items discovered in the Audit step. Determine if any user `.rhosts` files are present in user directories and work with those users to determine the best course of action in accordance with site policy.</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</si>
  <si>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</si>
  <si>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SLR11.4-77</t>
  </si>
  <si>
    <t>Check Groups in passwd</t>
  </si>
  <si>
    <t>9.13</t>
  </si>
  <si>
    <t>Groups defined in `passwd` but not in `group` file pose a threat to system security since group permissions are not properly managed.</t>
  </si>
  <si>
    <t>Correct or justify any items discovered in the Audit step. Determine if any groups are in `passwd` but not in `group`, and work with those users or group owners to determine the best course of action in accordance with site policy.</t>
  </si>
  <si>
    <t>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</si>
  <si>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SLR11.4-78</t>
  </si>
  <si>
    <t>9.14</t>
  </si>
  <si>
    <t>All users must be assigned a home directory in `passwd`.</t>
  </si>
  <si>
    <t>SLR11.4-79</t>
  </si>
  <si>
    <t>9.15</t>
  </si>
  <si>
    <t>SLR11.4-80</t>
  </si>
  <si>
    <t>9.16</t>
  </si>
  <si>
    <t>Correct or justify any items discovered in the Audit step. Determine if there exists any users who share a common `UID`, and work with those users to determine the best course of action in accordance with site policy.</t>
  </si>
  <si>
    <t>SLR11.4-81</t>
  </si>
  <si>
    <t>9.17</t>
  </si>
  <si>
    <t>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t>
  </si>
  <si>
    <t>SLR11.4-82</t>
  </si>
  <si>
    <t>9.18</t>
  </si>
  <si>
    <t>If a group is assigned a duplicate group name, it will create and have access to files with the first GID for that group in `group`. Effectively, the GID is shared, which is a security risk.</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</si>
  <si>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</si>
  <si>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SLR11.4-83</t>
  </si>
  <si>
    <t>9.19</t>
  </si>
  <si>
    <t>The `.netrc` file presents a significant security risk since it stores passwords in unencrypted form.</t>
  </si>
  <si>
    <t>Correct or justify any items discovered in the Audit step. Determine if any `.netrc` files exist, and work with the owner to determine the best course of action in accordance with site policy.</t>
  </si>
  <si>
    <t>Remove any instances of .netrc files on the server, as they allow for storage of credentials in unencrypted form. To remediate, a sample script is available inside of the SCSEM and within the CIS benchmark.</t>
  </si>
  <si>
    <t>SLR11.4-84</t>
  </si>
  <si>
    <t>9.20</t>
  </si>
  <si>
    <t>Use of the `.forward` file poses a security risk in that sensitive data may be inadvertently transferred outside the organization. The `.forward` file also poses a secondary risk as it can be used to execute commands that may perform unintended actions.</t>
  </si>
  <si>
    <t>Correct or justify any items discovered in the Audit step. Determine if any `.forward` files exist, and work with the owner to determine the best course of action in accordance with site policy.</t>
  </si>
  <si>
    <t>Remove any instances of .netrc files on the server, as they allow for storage of credentials in unencrypted form.  One method to accomplish the recommendation is to
#!/sbin/sh 
echo ""The Output from the Audit of Control 9.21 - Check for Presence of User .forward Files is""
for dir in `logins -ox |
 awk -F: '($8 == ""PS"") { print $6 }'`; do
 for file in $dir/.forward; do
 if [ ! -h ""$file"" -a -f ""$file"" ]; then
 echo "".forward file $file exists""
 fi
 done
done.</t>
  </si>
  <si>
    <t>SLR11.4-85</t>
  </si>
  <si>
    <t>9.21</t>
  </si>
  <si>
    <t>Correct or justify any items discovered in the Audit step. Determine the existence of any "write access" given for the "other" category (`chmod o-w `), and work with the owner to determine the best course of action in accordance with site policy.</t>
  </si>
  <si>
    <t>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t>
  </si>
  <si>
    <t>SLR11.4-86</t>
  </si>
  <si>
    <t>9.22</t>
  </si>
  <si>
    <t>Correct or justify any items discovered in the Audit step. Determine the existence of any set-UID programs that do not belong on the system, and work with the owner (or system administrator) to determine the best course of action in accordance with site policy. Digital signatures on the Solaris Set-UID binaries can be verified with the `elfsign` utility, such as this example:
# elfsign verify -e /usr/bin/su
elfsign: verification of /usr/bin/su passed.</t>
  </si>
  <si>
    <t>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t>
  </si>
  <si>
    <t>SLR11.4-87</t>
  </si>
  <si>
    <t>9.23</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</si>
  <si>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</si>
  <si>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SLR11.4-88</t>
  </si>
  <si>
    <t>9.24</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</si>
  <si>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
# find / ( -fstype nfs -o -fstype cachefs 
 -o -fstype autofs -o -fstype ctfs -o -fstype mntfs 
 -o -fstype objfs -o -fstype proc ) -prune 
 -o -xattr -print.</t>
  </si>
  <si>
    <t>Change Log</t>
  </si>
  <si>
    <t>Version</t>
  </si>
  <si>
    <t>Date</t>
  </si>
  <si>
    <t>Description of Changes</t>
  </si>
  <si>
    <t>Author</t>
  </si>
  <si>
    <t>First Release</t>
  </si>
  <si>
    <t>Updated risk scoring methodology</t>
  </si>
  <si>
    <t>Updated issue codes</t>
  </si>
  <si>
    <t>1/31/2017</t>
  </si>
  <si>
    <t>Updated Issue Codes and Addressed Pub 1075 Updates</t>
  </si>
  <si>
    <t>9/30/2017</t>
  </si>
  <si>
    <t>Updated issue code table</t>
  </si>
  <si>
    <t>1/31/2018</t>
  </si>
  <si>
    <t>Minor changes - turned checks that search / to manual to reduce system stress.</t>
  </si>
  <si>
    <t>09/30/2018</t>
  </si>
  <si>
    <t>Internal Updates</t>
  </si>
  <si>
    <t>03/31/2019</t>
  </si>
  <si>
    <t>Internal Updates and Updated issue code table</t>
  </si>
  <si>
    <t>Added Oracle Solaris 11.4 Benchmark and Updated issue code table</t>
  </si>
  <si>
    <t>Appendix</t>
  </si>
  <si>
    <t>SCSEM Sources:</t>
  </si>
  <si>
    <t>This SCSEM was created for the IRS Office of Safeguards based on the following resources.</t>
  </si>
  <si>
    <t>▪ CIS_Oracle_Solaris_10_Benchmark_v5.1.0.pdf</t>
  </si>
  <si>
    <t>▪ CIS_Oracle_Solaris_11_Benchmark_v1.1.0.pdf</t>
  </si>
  <si>
    <t>▪ CIS_Oracle_Solaris_11.1_Benchmark_v1.0.0.pdf</t>
  </si>
  <si>
    <t>▪ CIS_Oracle_Solaris_11.4_Benchmark_v1.0.0.pdf</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</si>
  <si>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</si>
  <si>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</si>
  <si>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</si>
  <si>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</si>
  <si>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</si>
  <si>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</si>
  <si>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</si>
  <si>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</si>
  <si>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</si>
  <si>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</si>
  <si>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</si>
  <si>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</si>
  <si>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</si>
  <si>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</si>
  <si>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</si>
  <si>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Meaning</t>
  </si>
  <si>
    <t>Red</t>
  </si>
  <si>
    <t>Release no longer supported</t>
  </si>
  <si>
    <t>Orange</t>
  </si>
  <si>
    <t>Sustaining Support Indefinite</t>
  </si>
  <si>
    <t>Green</t>
  </si>
  <si>
    <t>Release still supported</t>
  </si>
  <si>
    <t>Blue</t>
  </si>
  <si>
    <t>Future release</t>
  </si>
  <si>
    <t>Solaris version</t>
  </si>
  <si>
    <t>SunOS version</t>
  </si>
  <si>
    <t>Release date</t>
  </si>
  <si>
    <t>End of support[42]</t>
  </si>
  <si>
    <t>Major new features</t>
  </si>
  <si>
    <t>SPARC</t>
  </si>
  <si>
    <t>x86</t>
  </si>
  <si>
    <t>1.x</t>
  </si>
  <si>
    <t>4.1.x</t>
  </si>
  <si>
    <t>1991–1994</t>
  </si>
  <si>
    <t>–</t>
  </si>
  <si>
    <t>SunOS 4 rebranded as Solaris 1 for marketing purposes. See SunOS article for more information.</t>
  </si>
  <si>
    <t>Support for sun4 and sun4m architectures added; first Solaris x86 release. First Solaris 2 release to support SMP.</t>
  </si>
  <si>
    <r>
      <t>SPARC-only release. </t>
    </r>
    <r>
      <rPr>
        <b/>
        <sz val="11"/>
        <color indexed="8"/>
        <rFont val="Arial"/>
        <family val="2"/>
      </rPr>
      <t>First to support sun4d architecture</t>
    </r>
    <r>
      <rPr>
        <sz val="11"/>
        <color indexed="8"/>
        <rFont val="Arial"/>
        <family val="2"/>
      </rPr>
      <t>. First to support </t>
    </r>
    <r>
      <rPr>
        <sz val="11"/>
        <color indexed="18"/>
        <rFont val="Arial"/>
        <family val="2"/>
      </rPr>
      <t>multithreading</t>
    </r>
    <r>
      <rPr>
        <sz val="11"/>
        <color indexed="8"/>
        <rFont val="Arial"/>
        <family val="2"/>
      </rPr>
      <t> libraries (</t>
    </r>
    <r>
      <rPr>
        <sz val="11"/>
        <color indexed="18"/>
        <rFont val="Arial"/>
        <family val="2"/>
      </rPr>
      <t>UI</t>
    </r>
    <r>
      <rPr>
        <sz val="11"/>
        <color indexed="8"/>
        <rFont val="Arial"/>
        <family val="2"/>
      </rPr>
      <t> threads API in libthread).</t>
    </r>
    <r>
      <rPr>
        <vertAlign val="superscript"/>
        <sz val="8"/>
        <color indexed="18"/>
        <rFont val="Arial"/>
        <family val="2"/>
      </rPr>
      <t>[44]</t>
    </r>
  </si>
  <si>
    <t>First unified SPARC/x86 release. Includes OSF/Motif runtime support.</t>
  </si>
  <si>
    <r>
      <t>First to support UltraSPARC</t>
    </r>
    <r>
      <rPr>
        <sz val="11"/>
        <color indexed="8"/>
        <rFont val="Arial"/>
        <family val="2"/>
      </rPr>
      <t> and include CDE, </t>
    </r>
    <r>
      <rPr>
        <sz val="11"/>
        <color indexed="18"/>
        <rFont val="Arial"/>
        <family val="2"/>
      </rPr>
      <t>NFSv3</t>
    </r>
    <r>
      <rPr>
        <sz val="11"/>
        <color indexed="8"/>
        <rFont val="Arial"/>
        <family val="2"/>
      </rPr>
      <t> and NFS/TCP. Dropped </t>
    </r>
    <r>
      <rPr>
        <sz val="11"/>
        <color indexed="18"/>
        <rFont val="Arial"/>
        <family val="2"/>
      </rPr>
      <t>sun4</t>
    </r>
    <r>
      <rPr>
        <sz val="11"/>
        <color indexed="8"/>
        <rFont val="Arial"/>
        <family val="2"/>
      </rPr>
      <t> (</t>
    </r>
    <r>
      <rPr>
        <sz val="11"/>
        <color indexed="18"/>
        <rFont val="Arial"/>
        <family val="2"/>
      </rPr>
      <t>VMEbus</t>
    </r>
    <r>
      <rPr>
        <sz val="11"/>
        <color indexed="8"/>
        <rFont val="Arial"/>
        <family val="2"/>
      </rPr>
      <t>) support. POSIX.1c-1995</t>
    </r>
    <r>
      <rPr>
        <sz val="11"/>
        <color indexed="18"/>
        <rFont val="Arial"/>
        <family val="2"/>
      </rPr>
      <t>pthreads</t>
    </r>
    <r>
      <rPr>
        <sz val="11"/>
        <color indexed="8"/>
        <rFont val="Arial"/>
        <family val="2"/>
      </rPr>
      <t> added. </t>
    </r>
    <r>
      <rPr>
        <sz val="11"/>
        <color indexed="18"/>
        <rFont val="Arial"/>
        <family val="2"/>
      </rPr>
      <t>Doors</t>
    </r>
    <r>
      <rPr>
        <sz val="11"/>
        <color indexed="8"/>
        <rFont val="Arial"/>
        <family val="2"/>
      </rPr>
      <t> added but undocumented.</t>
    </r>
    <r>
      <rPr>
        <vertAlign val="superscript"/>
        <sz val="8"/>
        <color indexed="18"/>
        <rFont val="Arial"/>
        <family val="2"/>
      </rPr>
      <t>[45]</t>
    </r>
  </si>
  <si>
    <t>2.5.1</t>
  </si>
  <si>
    <t>5.5.1</t>
  </si>
  <si>
    <r>
      <t>The first 64-bit UltraSPARC release</t>
    </r>
    <r>
      <rPr>
        <sz val="11"/>
        <color indexed="8"/>
        <rFont val="Arial"/>
        <family val="2"/>
      </rPr>
      <t>. Added native support for file system meta-data logging (</t>
    </r>
    <r>
      <rPr>
        <sz val="11"/>
        <color indexed="18"/>
        <rFont val="Arial"/>
        <family val="2"/>
      </rPr>
      <t>UFS</t>
    </r>
    <r>
      <rPr>
        <sz val="11"/>
        <color indexed="8"/>
        <rFont val="Arial"/>
        <family val="2"/>
      </rPr>
      <t> logging). </t>
    </r>
    <r>
      <rPr>
        <b/>
        <sz val="11"/>
        <color indexed="8"/>
        <rFont val="Arial"/>
        <family val="2"/>
      </rPr>
      <t>Dropped </t>
    </r>
    <r>
      <rPr>
        <b/>
        <sz val="11"/>
        <color indexed="18"/>
        <rFont val="Arial"/>
        <family val="2"/>
      </rPr>
      <t>MCA</t>
    </r>
    <r>
      <rPr>
        <b/>
        <sz val="11"/>
        <color indexed="8"/>
        <rFont val="Arial"/>
        <family val="2"/>
      </rPr>
      <t>support on x86 platform</t>
    </r>
    <r>
      <rPr>
        <sz val="11"/>
        <color indexed="8"/>
        <rFont val="Arial"/>
        <family val="2"/>
      </rPr>
      <t>. Sun dropped the prefix "2." in the Solaris version number, leaving "Solaris 7." Last update was Solaris 7 11/99.</t>
    </r>
    <r>
      <rPr>
        <vertAlign val="superscript"/>
        <sz val="8"/>
        <color indexed="18"/>
        <rFont val="Arial"/>
        <family val="2"/>
      </rPr>
      <t>[50]</t>
    </r>
  </si>
  <si>
    <r>
      <t>Includes </t>
    </r>
    <r>
      <rPr>
        <sz val="11"/>
        <color indexed="18"/>
        <rFont val="Arial"/>
        <family val="2"/>
      </rPr>
      <t>Multipath I/O</t>
    </r>
    <r>
      <rPr>
        <sz val="11"/>
        <color indexed="8"/>
        <rFont val="Arial"/>
        <family val="2"/>
      </rPr>
      <t>, </t>
    </r>
    <r>
      <rPr>
        <sz val="11"/>
        <color indexed="18"/>
        <rFont val="Arial"/>
        <family val="2"/>
      </rPr>
      <t>Solstice DiskSuite</t>
    </r>
    <r>
      <rPr>
        <sz val="11"/>
        <color indexed="8"/>
        <rFont val="Arial"/>
        <family val="2"/>
      </rPr>
      <t>,</t>
    </r>
    <r>
      <rPr>
        <vertAlign val="superscript"/>
        <sz val="8"/>
        <color indexed="18"/>
        <rFont val="Arial"/>
        <family val="2"/>
      </rPr>
      <t>[51]</t>
    </r>
    <r>
      <rPr>
        <sz val="11"/>
        <color indexed="8"/>
        <rFont val="Arial"/>
        <family val="2"/>
      </rPr>
      <t> </t>
    </r>
    <r>
      <rPr>
        <sz val="11"/>
        <color indexed="18"/>
        <rFont val="Arial"/>
        <family val="2"/>
      </rPr>
      <t>IPMP</t>
    </r>
    <r>
      <rPr>
        <sz val="11"/>
        <color indexed="8"/>
        <rFont val="Arial"/>
        <family val="2"/>
      </rPr>
      <t>, first support for </t>
    </r>
    <r>
      <rPr>
        <sz val="11"/>
        <color indexed="18"/>
        <rFont val="Arial"/>
        <family val="2"/>
      </rPr>
      <t>IPv6</t>
    </r>
    <r>
      <rPr>
        <sz val="11"/>
        <color indexed="8"/>
        <rFont val="Arial"/>
        <family val="2"/>
      </rPr>
      <t> and </t>
    </r>
    <r>
      <rPr>
        <sz val="11"/>
        <color indexed="18"/>
        <rFont val="Arial"/>
        <family val="2"/>
      </rPr>
      <t>IPsec</t>
    </r>
    <r>
      <rPr>
        <sz val="11"/>
        <color indexed="8"/>
        <rFont val="Arial"/>
        <family val="2"/>
      </rPr>
      <t> (manual keying only), </t>
    </r>
    <r>
      <rPr>
        <sz val="11"/>
        <color indexed="53"/>
        <rFont val="Arial"/>
        <family val="2"/>
      </rPr>
      <t>mdb</t>
    </r>
    <r>
      <rPr>
        <sz val="11"/>
        <color indexed="8"/>
        <rFont val="Arial"/>
        <family val="2"/>
      </rPr>
      <t> modular debugger. Introduced </t>
    </r>
    <r>
      <rPr>
        <sz val="11"/>
        <color indexed="18"/>
        <rFont val="Arial"/>
        <family val="2"/>
      </rPr>
      <t>Role-Based Access Control</t>
    </r>
    <r>
      <rPr>
        <sz val="11"/>
        <color indexed="8"/>
        <rFont val="Arial"/>
        <family val="2"/>
      </rPr>
      <t> (RBAC); </t>
    </r>
    <r>
      <rPr>
        <b/>
        <sz val="11"/>
        <color indexed="8"/>
        <rFont val="Arial"/>
        <family val="2"/>
      </rPr>
      <t>sun4c support removed</t>
    </r>
    <r>
      <rPr>
        <sz val="11"/>
        <color indexed="8"/>
        <rFont val="Arial"/>
        <family val="2"/>
      </rPr>
      <t>. Last update is Solaris 8 2/04.</t>
    </r>
    <r>
      <rPr>
        <vertAlign val="superscript"/>
        <sz val="8"/>
        <color indexed="18"/>
        <rFont val="Arial"/>
        <family val="2"/>
      </rPr>
      <t>[52]</t>
    </r>
  </si>
  <si>
    <r>
      <t>iPlanet Directory Server, Resource Manager, </t>
    </r>
    <r>
      <rPr>
        <sz val="11"/>
        <color indexed="18"/>
        <rFont val="Arial"/>
        <family val="2"/>
      </rPr>
      <t>extended file attributes</t>
    </r>
    <r>
      <rPr>
        <sz val="11"/>
        <color indexed="8"/>
        <rFont val="Arial"/>
        <family val="2"/>
      </rPr>
      <t>, </t>
    </r>
    <r>
      <rPr>
        <sz val="11"/>
        <color indexed="18"/>
        <rFont val="Arial"/>
        <family val="2"/>
      </rPr>
      <t>IKE</t>
    </r>
    <r>
      <rPr>
        <sz val="11"/>
        <color indexed="8"/>
        <rFont val="Arial"/>
        <family val="2"/>
      </rPr>
      <t> IPsec keying, and Linux compatibility added; OpenWindows dropped, </t>
    </r>
    <r>
      <rPr>
        <b/>
        <sz val="11"/>
        <color indexed="8"/>
        <rFont val="Arial"/>
        <family val="2"/>
      </rPr>
      <t>sun4d support removed</t>
    </r>
    <r>
      <rPr>
        <sz val="11"/>
        <color indexed="8"/>
        <rFont val="Arial"/>
        <family val="2"/>
      </rPr>
      <t>. Most current update is Solaris 9 9/05 HW.</t>
    </r>
    <r>
      <rPr>
        <vertAlign val="superscript"/>
        <sz val="8"/>
        <color indexed="18"/>
        <rFont val="Arial"/>
        <family val="2"/>
      </rPr>
      <t>[53]</t>
    </r>
  </si>
  <si>
    <r>
      <t>Includes x86-64 (AMD64/Intel 64) support</t>
    </r>
    <r>
      <rPr>
        <sz val="11"/>
        <color indexed="8"/>
        <rFont val="Arial"/>
        <family val="2"/>
      </rPr>
      <t>, </t>
    </r>
    <r>
      <rPr>
        <sz val="11"/>
        <color indexed="18"/>
        <rFont val="Arial"/>
        <family val="2"/>
      </rPr>
      <t>DTrace</t>
    </r>
    <r>
      <rPr>
        <sz val="11"/>
        <color indexed="8"/>
        <rFont val="Arial"/>
        <family val="2"/>
      </rPr>
      <t> (Dynamic Tracing), </t>
    </r>
    <r>
      <rPr>
        <sz val="11"/>
        <color indexed="18"/>
        <rFont val="Arial"/>
        <family val="2"/>
      </rPr>
      <t>Solaris Containers</t>
    </r>
    <r>
      <rPr>
        <sz val="11"/>
        <color indexed="8"/>
        <rFont val="Arial"/>
        <family val="2"/>
      </rPr>
      <t>, </t>
    </r>
    <r>
      <rPr>
        <sz val="11"/>
        <color indexed="18"/>
        <rFont val="Arial"/>
        <family val="2"/>
      </rPr>
      <t>Service Management Facility</t>
    </r>
    <r>
      <rPr>
        <sz val="11"/>
        <color indexed="8"/>
        <rFont val="Arial"/>
        <family val="2"/>
      </rPr>
      <t>(SMF) which replaces </t>
    </r>
    <r>
      <rPr>
        <sz val="11"/>
        <color indexed="18"/>
        <rFont val="Arial"/>
        <family val="2"/>
      </rPr>
      <t>init</t>
    </r>
    <r>
      <rPr>
        <sz val="11"/>
        <color indexed="8"/>
        <rFont val="Arial"/>
        <family val="2"/>
      </rPr>
      <t>.d scripts, </t>
    </r>
    <r>
      <rPr>
        <sz val="11"/>
        <color indexed="18"/>
        <rFont val="Arial"/>
        <family val="2"/>
      </rPr>
      <t>NFSv4</t>
    </r>
    <r>
      <rPr>
        <sz val="11"/>
        <color indexed="8"/>
        <rFont val="Arial"/>
        <family val="2"/>
      </rPr>
      <t>. </t>
    </r>
    <r>
      <rPr>
        <sz val="11"/>
        <color indexed="18"/>
        <rFont val="Arial"/>
        <family val="2"/>
      </rPr>
      <t>Least privilege</t>
    </r>
    <r>
      <rPr>
        <sz val="11"/>
        <color indexed="8"/>
        <rFont val="Arial"/>
        <family val="2"/>
      </rPr>
      <t> security model. </t>
    </r>
    <r>
      <rPr>
        <b/>
        <sz val="11"/>
        <color indexed="8"/>
        <rFont val="Arial"/>
        <family val="2"/>
      </rPr>
      <t>Support for sun4m and UltraSPARC I processors removed</t>
    </r>
    <r>
      <rPr>
        <sz val="11"/>
        <color indexed="8"/>
        <rFont val="Arial"/>
        <family val="2"/>
      </rPr>
      <t>. </t>
    </r>
    <r>
      <rPr>
        <b/>
        <sz val="11"/>
        <color indexed="8"/>
        <rFont val="Arial"/>
        <family val="2"/>
      </rPr>
      <t>Support for EISA-based PCs removed</t>
    </r>
    <r>
      <rPr>
        <sz val="11"/>
        <color indexed="8"/>
        <rFont val="Arial"/>
        <family val="2"/>
      </rPr>
      <t>. Adds </t>
    </r>
    <r>
      <rPr>
        <sz val="11"/>
        <color indexed="18"/>
        <rFont val="Arial"/>
        <family val="2"/>
      </rPr>
      <t>Java Desktop System</t>
    </r>
    <r>
      <rPr>
        <sz val="11"/>
        <color indexed="8"/>
        <rFont val="Arial"/>
        <family val="2"/>
      </rPr>
      <t> (based on </t>
    </r>
    <r>
      <rPr>
        <sz val="11"/>
        <color indexed="18"/>
        <rFont val="Arial"/>
        <family val="2"/>
      </rPr>
      <t>GNOME</t>
    </r>
    <r>
      <rPr>
        <sz val="11"/>
        <color indexed="8"/>
        <rFont val="Arial"/>
        <family val="2"/>
      </rPr>
      <t>) as default desktop.</t>
    </r>
    <r>
      <rPr>
        <vertAlign val="superscript"/>
        <sz val="8"/>
        <color indexed="18"/>
        <rFont val="Arial"/>
        <family val="2"/>
      </rPr>
      <t>[54]</t>
    </r>
  </si>
  <si>
    <r>
      <t>Solaris 10 1/06 (known internally as "U1") added the </t>
    </r>
    <r>
      <rPr>
        <sz val="11"/>
        <color indexed="18"/>
        <rFont val="Arial"/>
        <family val="2"/>
      </rPr>
      <t>GRUB</t>
    </r>
    <r>
      <rPr>
        <sz val="11"/>
        <color indexed="8"/>
        <rFont val="Arial"/>
        <family val="2"/>
      </rPr>
      <t> bootloader for x86 systems, </t>
    </r>
    <r>
      <rPr>
        <sz val="11"/>
        <color indexed="18"/>
        <rFont val="Arial"/>
        <family val="2"/>
      </rPr>
      <t>iSCSI</t>
    </r>
    <r>
      <rPr>
        <sz val="11"/>
        <color indexed="8"/>
        <rFont val="Arial"/>
        <family val="2"/>
      </rPr>
      <t> Initiator support and </t>
    </r>
    <r>
      <rPr>
        <sz val="11"/>
        <color indexed="53"/>
        <rFont val="Arial"/>
        <family val="2"/>
      </rPr>
      <t>fcinfo</t>
    </r>
    <r>
      <rPr>
        <sz val="11"/>
        <color indexed="8"/>
        <rFont val="Arial"/>
        <family val="2"/>
      </rPr>
      <t>command-line tool.</t>
    </r>
  </si>
  <si>
    <t>Solaris 10 6/06 ("U2") added the ZFS filesystem.</t>
  </si>
  <si>
    <r>
      <t>Solaris 10 11/06 ("U3") added </t>
    </r>
    <r>
      <rPr>
        <sz val="11"/>
        <color indexed="18"/>
        <rFont val="Arial"/>
        <family val="2"/>
      </rPr>
      <t>Solaris Trusted Extensions</t>
    </r>
    <r>
      <rPr>
        <sz val="11"/>
        <color indexed="8"/>
        <rFont val="Arial"/>
        <family val="2"/>
      </rPr>
      <t> and </t>
    </r>
    <r>
      <rPr>
        <b/>
        <sz val="11"/>
        <color indexed="18"/>
        <rFont val="Arial"/>
        <family val="2"/>
      </rPr>
      <t>Logical Domains</t>
    </r>
    <r>
      <rPr>
        <b/>
        <sz val="11"/>
        <color indexed="8"/>
        <rFont val="Arial"/>
        <family val="2"/>
      </rPr>
      <t>(sun4v)</t>
    </r>
    <r>
      <rPr>
        <sz val="11"/>
        <color indexed="8"/>
        <rFont val="Arial"/>
        <family val="2"/>
      </rPr>
      <t>.</t>
    </r>
  </si>
  <si>
    <r>
      <t>Solaris 10 8/07 ("U4") added </t>
    </r>
    <r>
      <rPr>
        <sz val="11"/>
        <color indexed="18"/>
        <rFont val="Arial"/>
        <family val="2"/>
      </rPr>
      <t>Samba</t>
    </r>
    <r>
      <rPr>
        <sz val="11"/>
        <color indexed="8"/>
        <rFont val="Arial"/>
        <family val="2"/>
      </rPr>
      <t> Active Directory support,</t>
    </r>
    <r>
      <rPr>
        <vertAlign val="superscript"/>
        <sz val="8"/>
        <color indexed="18"/>
        <rFont val="Arial"/>
        <family val="2"/>
      </rPr>
      <t>[55]</t>
    </r>
    <r>
      <rPr>
        <sz val="11"/>
        <color indexed="8"/>
        <rFont val="Arial"/>
        <family val="2"/>
      </rPr>
      <t> IP Instances (part of the </t>
    </r>
    <r>
      <rPr>
        <sz val="11"/>
        <color indexed="18"/>
        <rFont val="Arial"/>
        <family val="2"/>
      </rPr>
      <t>OpenSolaris Network Virtualization and Resource Control</t>
    </r>
    <r>
      <rPr>
        <sz val="11"/>
        <color indexed="8"/>
        <rFont val="Arial"/>
        <family val="2"/>
      </rPr>
      <t> project), </t>
    </r>
    <r>
      <rPr>
        <sz val="11"/>
        <color indexed="18"/>
        <rFont val="Arial"/>
        <family val="2"/>
      </rPr>
      <t>iSCSI</t>
    </r>
    <r>
      <rPr>
        <sz val="11"/>
        <color indexed="8"/>
        <rFont val="Arial"/>
        <family val="2"/>
      </rPr>
      <t> Target support and Solaris Containers for </t>
    </r>
    <r>
      <rPr>
        <sz val="11"/>
        <color indexed="18"/>
        <rFont val="Arial"/>
        <family val="2"/>
      </rPr>
      <t>Linux</t>
    </r>
    <r>
      <rPr>
        <sz val="11"/>
        <color indexed="8"/>
        <rFont val="Arial"/>
        <family val="2"/>
      </rPr>
      <t> Applications (based on</t>
    </r>
    <r>
      <rPr>
        <sz val="11"/>
        <color indexed="18"/>
        <rFont val="Arial"/>
        <family val="2"/>
      </rPr>
      <t>branded zones</t>
    </r>
    <r>
      <rPr>
        <sz val="11"/>
        <color indexed="8"/>
        <rFont val="Arial"/>
        <family val="2"/>
      </rPr>
      <t>), enhanced version of the </t>
    </r>
    <r>
      <rPr>
        <sz val="11"/>
        <color indexed="53"/>
        <rFont val="Arial"/>
        <family val="2"/>
      </rPr>
      <t>Resource Capping Daemon</t>
    </r>
    <r>
      <rPr>
        <sz val="11"/>
        <color indexed="8"/>
        <rFont val="Arial"/>
        <family val="2"/>
      </rPr>
      <t> (rcapd).</t>
    </r>
  </si>
  <si>
    <r>
      <t>Solaris 10 5/08 ("U5") added CPU capping for Solaris Containers, performance improvements, </t>
    </r>
    <r>
      <rPr>
        <sz val="11"/>
        <color indexed="18"/>
        <rFont val="Arial"/>
        <family val="2"/>
      </rPr>
      <t>SpeedStep</t>
    </r>
    <r>
      <rPr>
        <sz val="11"/>
        <color indexed="8"/>
        <rFont val="Arial"/>
        <family val="2"/>
      </rPr>
      <t> support for Intel processors and </t>
    </r>
    <r>
      <rPr>
        <sz val="11"/>
        <color indexed="18"/>
        <rFont val="Arial"/>
        <family val="2"/>
      </rPr>
      <t>PowerNow!</t>
    </r>
    <r>
      <rPr>
        <sz val="11"/>
        <color indexed="8"/>
        <rFont val="Arial"/>
        <family val="2"/>
      </rPr>
      <t> support for AMD processors.</t>
    </r>
    <r>
      <rPr>
        <vertAlign val="superscript"/>
        <sz val="8"/>
        <color indexed="18"/>
        <rFont val="Arial"/>
        <family val="2"/>
      </rPr>
      <t>[56][57]</t>
    </r>
  </si>
  <si>
    <t>Solaris 10 10/08 ("U6") added boot from ZFS and can use ZFS as its root file system. Solaris 10 10/08 also includes virtualization enhancements including the ability for a Solaris Container to automatically update its environment when moved from one system to another, Logical Domains support for dynamically reconfigurable disk and network I/O, and paravirtualization support when Solaris 10 is used as a guest OS in Xen-based environments such as Sun xVM Server.[58]</t>
  </si>
  <si>
    <r>
      <t>Solaris 10 5/09 ("U7") added performance and power management support for Intel </t>
    </r>
    <r>
      <rPr>
        <sz val="11"/>
        <color indexed="18"/>
        <rFont val="Arial"/>
        <family val="2"/>
      </rPr>
      <t>Nehalem</t>
    </r>
    <r>
      <rPr>
        <sz val="11"/>
        <color indexed="8"/>
        <rFont val="Arial"/>
        <family val="2"/>
      </rPr>
      <t> processors, container cloning using ZFS cloned file systems, and performance enhancements for ZFS on </t>
    </r>
    <r>
      <rPr>
        <sz val="11"/>
        <color indexed="18"/>
        <rFont val="Arial"/>
        <family val="2"/>
      </rPr>
      <t>solid-state drives</t>
    </r>
    <r>
      <rPr>
        <sz val="11"/>
        <color indexed="8"/>
        <rFont val="Arial"/>
        <family val="2"/>
      </rPr>
      <t>.</t>
    </r>
  </si>
  <si>
    <t>Solaris 10 10/09 ("U8") added user and group level ZFS quotas, ZFS cache devices and nss_ldap shadowAccount Support, improvements to patching performance.[59]</t>
  </si>
  <si>
    <t>Solaris 10 9/10 ("U9") added physical to zone migration, ZFS triple parity RAID-Z and Oracle Solaris Auto Registration.[60]</t>
  </si>
  <si>
    <r>
      <t>Solaris 10 8/11 ("U10") added ZFS speedups and new features, Oracle Database optimization, faster reboot on SPARC system.</t>
    </r>
    <r>
      <rPr>
        <vertAlign val="superscript"/>
        <sz val="8"/>
        <color indexed="18"/>
        <rFont val="Arial"/>
        <family val="2"/>
      </rPr>
      <t>[61][62]</t>
    </r>
  </si>
  <si>
    <r>
      <t>Solaris 10 1/13 ("U11") see release notes.</t>
    </r>
    <r>
      <rPr>
        <vertAlign val="superscript"/>
        <sz val="8"/>
        <color indexed="18"/>
        <rFont val="Arial"/>
        <family val="2"/>
      </rPr>
      <t>[63][64]</t>
    </r>
  </si>
  <si>
    <t>11 Express 2010.11</t>
  </si>
  <si>
    <r>
      <t>Adds new packaging system (IPS — Image Packaging System) and associated tools, ZFS(only) for boot, 1gb ram min x86, Solaris 10 Containers, network virtualization and QoS, virtual consoles, ZFS encryption and deduplication, fast reboot,</t>
    </r>
    <r>
      <rPr>
        <vertAlign val="superscript"/>
        <sz val="8"/>
        <color indexed="18"/>
        <rFont val="Arial"/>
        <family val="2"/>
      </rPr>
      <t>[65]</t>
    </r>
    <r>
      <rPr>
        <sz val="11"/>
        <color indexed="8"/>
        <rFont val="Arial"/>
        <family val="2"/>
      </rPr>
      <t>updated </t>
    </r>
    <r>
      <rPr>
        <sz val="11"/>
        <color indexed="18"/>
        <rFont val="Arial"/>
        <family val="2"/>
      </rPr>
      <t>GNOME</t>
    </r>
    <r>
      <rPr>
        <sz val="11"/>
        <color indexed="8"/>
        <rFont val="Arial"/>
        <family val="2"/>
      </rPr>
      <t>. Removes </t>
    </r>
    <r>
      <rPr>
        <sz val="11"/>
        <color indexed="18"/>
        <rFont val="Arial"/>
        <family val="2"/>
      </rPr>
      <t>Xsun</t>
    </r>
    <r>
      <rPr>
        <sz val="11"/>
        <color indexed="8"/>
        <rFont val="Arial"/>
        <family val="2"/>
      </rPr>
      <t>, CDE.,</t>
    </r>
    <r>
      <rPr>
        <vertAlign val="superscript"/>
        <sz val="8"/>
        <color indexed="18"/>
        <rFont val="Arial"/>
        <family val="2"/>
      </rPr>
      <t>[66]</t>
    </r>
    <r>
      <rPr>
        <sz val="11"/>
        <color indexed="8"/>
        <rFont val="Arial"/>
        <family val="2"/>
      </rPr>
      <t> BSD-style tools in </t>
    </r>
    <r>
      <rPr>
        <sz val="10"/>
        <color indexed="8"/>
        <rFont val="Courier New"/>
        <family val="3"/>
      </rPr>
      <t>/usr/ucb</t>
    </r>
  </si>
  <si>
    <t>New features and enhancements (compared to Solaris 10) in software packaging, network virtualization, server virtualization, storage, security and hardware support:</t>
  </si>
  <si>
    <t>Packaging: Image Packaging System, network and local package repositories; Automated Installer to automated provisioning, including Zones; Distro Constructor to create ISO 9660 filesystem images;</t>
  </si>
  <si>
    <r>
      <t>Network: network virtualization (vNICs, vSwitches, vRouters) and </t>
    </r>
    <r>
      <rPr>
        <sz val="11"/>
        <color indexed="18"/>
        <rFont val="Arial"/>
        <family val="2"/>
      </rPr>
      <t>QoS</t>
    </r>
    <r>
      <rPr>
        <sz val="11"/>
        <color indexed="8"/>
        <rFont val="Arial"/>
        <family val="2"/>
      </rPr>
      <t>, Exclusive–IP default for Zones, the </t>
    </r>
    <r>
      <rPr>
        <sz val="10"/>
        <color indexed="8"/>
        <rFont val="Courier New"/>
        <family val="3"/>
      </rPr>
      <t>dladm</t>
    </r>
    <r>
      <rPr>
        <sz val="11"/>
        <color indexed="8"/>
        <rFont val="Arial"/>
        <family val="2"/>
      </rPr>
      <t> utility to manage data links, the </t>
    </r>
    <r>
      <rPr>
        <sz val="10"/>
        <color indexed="8"/>
        <rFont val="Courier New"/>
        <family val="3"/>
      </rPr>
      <t>ipadm</t>
    </r>
    <r>
      <rPr>
        <sz val="11"/>
        <color indexed="8"/>
        <rFont val="Arial"/>
        <family val="2"/>
      </rPr>
      <t> utility to manage </t>
    </r>
    <r>
      <rPr>
        <sz val="11"/>
        <color indexed="18"/>
        <rFont val="Arial"/>
        <family val="2"/>
      </rPr>
      <t>IP</t>
    </r>
    <r>
      <rPr>
        <sz val="11"/>
        <color indexed="8"/>
        <rFont val="Arial"/>
        <family val="2"/>
      </rPr>
      <t> configuration (including </t>
    </r>
    <r>
      <rPr>
        <sz val="11"/>
        <color indexed="18"/>
        <rFont val="Arial"/>
        <family val="2"/>
      </rPr>
      <t>IPMP</t>
    </r>
    <r>
      <rPr>
        <sz val="11"/>
        <color indexed="8"/>
        <rFont val="Arial"/>
        <family val="2"/>
      </rPr>
      <t>), </t>
    </r>
    <r>
      <rPr>
        <sz val="11"/>
        <color indexed="18"/>
        <rFont val="Arial"/>
        <family val="2"/>
      </rPr>
      <t>ProFTPD</t>
    </r>
    <r>
      <rPr>
        <sz val="11"/>
        <color indexed="8"/>
        <rFont val="Arial"/>
        <family val="2"/>
      </rPr>
      <t> and enhancements;</t>
    </r>
  </si>
  <si>
    <r>
      <t>Zones: Immutable (read–only) Zones, NFS servers in zones, delegated administration, P2V pre–flight check, the</t>
    </r>
    <r>
      <rPr>
        <sz val="10"/>
        <color indexed="8"/>
        <rFont val="Courier New"/>
        <family val="3"/>
      </rPr>
      <t>zonestat</t>
    </r>
    <r>
      <rPr>
        <sz val="11"/>
        <color indexed="8"/>
        <rFont val="Arial"/>
        <family val="2"/>
      </rPr>
      <t> utility coupled with the </t>
    </r>
    <r>
      <rPr>
        <sz val="10"/>
        <color indexed="8"/>
        <rFont val="Courier New"/>
        <family val="3"/>
      </rPr>
      <t>libzonestat</t>
    </r>
    <r>
      <rPr>
        <sz val="11"/>
        <color indexed="8"/>
        <rFont val="Arial"/>
        <family val="2"/>
      </rPr>
      <t> dynamically linked library;</t>
    </r>
  </si>
  <si>
    <r>
      <t>Security: </t>
    </r>
    <r>
      <rPr>
        <sz val="10"/>
        <color indexed="8"/>
        <rFont val="Courier New"/>
        <family val="3"/>
      </rPr>
      <t>root</t>
    </r>
    <r>
      <rPr>
        <sz val="11"/>
        <color indexed="8"/>
        <rFont val="Arial"/>
        <family val="2"/>
      </rPr>
      <t> as a role, </t>
    </r>
    <r>
      <rPr>
        <sz val="10"/>
        <color indexed="8"/>
        <rFont val="Courier New"/>
        <family val="3"/>
      </rPr>
      <t>netcat</t>
    </r>
    <r>
      <rPr>
        <sz val="11"/>
        <color indexed="8"/>
        <rFont val="Arial"/>
        <family val="2"/>
      </rPr>
      <t> and enhancements;</t>
    </r>
  </si>
  <si>
    <t>Storage: ZFS shadow migration, ZFS backup/restore with NDMP, recursive ZFS send;</t>
  </si>
  <si>
    <t>Hardware Support: SPARC T4, critical threads, SDP enabled and optimized, including support for Zones, SR-IOV, Intel AVX;</t>
  </si>
  <si>
    <r>
      <t>UEFI Boot support</t>
    </r>
    <r>
      <rPr>
        <sz val="11"/>
        <color indexed="8"/>
        <rFont val="Arial"/>
        <family val="2"/>
      </rPr>
      <t> (Solaris 11.1 onwards on x86)</t>
    </r>
  </si>
  <si>
    <r>
      <t>UltraSPARC II, III, IV series support removed</t>
    </r>
    <r>
      <rPr>
        <sz val="11"/>
        <color indexed="8"/>
        <rFont val="Arial"/>
        <family val="2"/>
      </rPr>
      <t>; </t>
    </r>
    <r>
      <rPr>
        <sz val="11"/>
        <color indexed="18"/>
        <rFont val="Arial"/>
        <family val="2"/>
      </rPr>
      <t>IA-32</t>
    </r>
    <r>
      <rPr>
        <sz val="11"/>
        <color indexed="8"/>
        <rFont val="Arial"/>
        <family val="2"/>
      </rPr>
      <t> </t>
    </r>
    <r>
      <rPr>
        <b/>
        <sz val="11"/>
        <color indexed="8"/>
        <rFont val="Arial"/>
        <family val="2"/>
      </rPr>
      <t>architecture support removed</t>
    </r>
    <r>
      <rPr>
        <sz val="11"/>
        <color indexed="8"/>
        <rFont val="Arial"/>
        <family val="2"/>
      </rPr>
      <t>.</t>
    </r>
    <r>
      <rPr>
        <vertAlign val="superscript"/>
        <sz val="8"/>
        <color indexed="18"/>
        <rFont val="Arial"/>
        <family val="2"/>
      </rPr>
      <t>[67]</t>
    </r>
  </si>
  <si>
    <r>
      <t>New features and enhancements:</t>
    </r>
    <r>
      <rPr>
        <vertAlign val="superscript"/>
        <sz val="8"/>
        <color indexed="18"/>
        <rFont val="Arial"/>
        <family val="2"/>
      </rPr>
      <t>[68][69][70]</t>
    </r>
  </si>
  <si>
    <t>Installer enhancements</t>
  </si>
  <si>
    <t>Service Management Facility configuration improvements</t>
  </si>
  <si>
    <t>Zone improvements</t>
  </si>
  <si>
    <t>Address space layout randomization</t>
  </si>
  <si>
    <t>New features and enhancements:[71]</t>
  </si>
  <si>
    <t>Integrated hypervisor</t>
  </si>
  <si>
    <t>Kernel Zones</t>
  </si>
  <si>
    <t>Full OpenStack distribution</t>
  </si>
  <si>
    <t>Automation of software patches and updates, and other packaging improvements[72]</t>
  </si>
  <si>
    <t>Software-defined networking</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</si>
  <si>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</si>
  <si>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</si>
  <si>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</si>
  <si>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</si>
  <si>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</si>
  <si>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</si>
  <si>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</si>
  <si>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</si>
  <si>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</si>
  <si>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</si>
  <si>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</si>
  <si>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</si>
  <si>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</si>
  <si>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</si>
  <si>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</si>
  <si>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</si>
  <si>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</si>
  <si>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</si>
  <si>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</si>
  <si>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</si>
  <si>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</si>
  <si>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</si>
  <si>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</si>
  <si>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</si>
  <si>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</si>
  <si>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</si>
  <si>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</si>
  <si>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</si>
  <si>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</si>
  <si>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</si>
  <si>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</si>
  <si>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</si>
  <si>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</si>
  <si>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</si>
  <si>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</si>
  <si>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</si>
  <si>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</si>
  <si>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</si>
  <si>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</si>
  <si>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</si>
  <si>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</si>
  <si>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</si>
  <si>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</si>
  <si>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</si>
  <si>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</si>
  <si>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</si>
  <si>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</si>
  <si>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</si>
  <si>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</si>
  <si>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</si>
  <si>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</si>
  <si>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</si>
  <si>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</si>
  <si>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</si>
  <si>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</si>
  <si>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</si>
  <si>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</si>
  <si>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</si>
  <si>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</si>
  <si>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</si>
  <si>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</si>
  <si>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</si>
  <si>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</si>
  <si>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</si>
  <si>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</si>
  <si>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</si>
  <si>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</si>
  <si>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</si>
  <si>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</si>
  <si>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</si>
  <si>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</si>
  <si>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</si>
  <si>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</si>
  <si>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</si>
  <si>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</si>
  <si>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</si>
  <si>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</si>
  <si>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</si>
  <si>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</si>
  <si>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</si>
  <si>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</si>
  <si>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</si>
  <si>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</si>
  <si>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</si>
  <si>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</si>
  <si>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</si>
  <si>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</si>
  <si>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</si>
  <si>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</si>
  <si>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</si>
  <si>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</si>
  <si>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</si>
  <si>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</si>
  <si>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</si>
  <si>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</si>
  <si>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</si>
  <si>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</si>
  <si>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</si>
  <si>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</si>
  <si>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</si>
  <si>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</si>
  <si>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</si>
  <si>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</si>
  <si>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</si>
  <si>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</si>
  <si>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</si>
  <si>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</si>
  <si>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</si>
  <si>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</si>
  <si>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</si>
  <si>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</si>
  <si>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</si>
  <si>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</si>
  <si>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</si>
  <si>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</si>
  <si>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</si>
  <si>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</si>
  <si>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</si>
  <si>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</si>
  <si>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</si>
  <si>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</si>
  <si>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</si>
  <si>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</si>
  <si>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</si>
  <si>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</si>
  <si>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</si>
  <si>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</si>
  <si>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</si>
  <si>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</si>
  <si>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</si>
  <si>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</si>
  <si>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</si>
  <si>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</si>
  <si>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</si>
  <si>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</si>
  <si>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</si>
  <si>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</si>
  <si>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</si>
  <si>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</si>
  <si>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</si>
  <si>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</si>
  <si>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</si>
  <si>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</si>
  <si>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</si>
  <si>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</si>
  <si>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</si>
  <si>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</si>
  <si>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</si>
  <si>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</si>
  <si>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</si>
  <si>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</si>
  <si>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</si>
  <si>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</si>
  <si>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</si>
  <si>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</si>
  <si>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</si>
  <si>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</si>
  <si>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</si>
  <si>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</si>
  <si>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</si>
  <si>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</si>
  <si>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</si>
  <si>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</si>
  <si>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</si>
  <si>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</si>
  <si>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</si>
  <si>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</si>
  <si>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</si>
  <si>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</si>
  <si>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</si>
  <si>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</si>
  <si>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</si>
  <si>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</si>
  <si>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</si>
  <si>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</si>
  <si>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</si>
  <si>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</si>
  <si>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</si>
  <si>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</si>
  <si>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</si>
  <si>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</si>
  <si>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</si>
  <si>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</si>
  <si>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</si>
  <si>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</si>
  <si>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</si>
  <si>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</si>
  <si>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</si>
  <si>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</si>
  <si>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</si>
  <si>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</si>
  <si>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</si>
  <si>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</si>
  <si>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</si>
  <si>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</si>
  <si>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</si>
  <si>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</si>
  <si>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</si>
  <si>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</si>
  <si>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</si>
  <si>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</si>
  <si>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</si>
  <si>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</si>
  <si>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</si>
  <si>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</si>
  <si>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</si>
  <si>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</si>
  <si>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</si>
  <si>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</si>
  <si>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</si>
  <si>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</si>
  <si>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</si>
  <si>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</si>
  <si>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</si>
  <si>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</si>
  <si>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</si>
  <si>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</si>
  <si>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</si>
  <si>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</si>
  <si>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</si>
  <si>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</si>
  <si>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</si>
  <si>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</si>
  <si>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</si>
  <si>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</si>
  <si>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</si>
  <si>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</si>
  <si>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</si>
  <si>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</si>
  <si>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</si>
  <si>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</si>
  <si>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</si>
  <si>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</si>
  <si>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</si>
  <si>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</si>
  <si>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</si>
  <si>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</si>
  <si>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</si>
  <si>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</si>
  <si>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</si>
  <si>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</si>
  <si>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</si>
  <si>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</si>
  <si>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</si>
  <si>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</si>
  <si>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</si>
  <si>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</si>
  <si>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</si>
  <si>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</si>
  <si>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</si>
  <si>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</si>
  <si>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</si>
  <si>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</si>
  <si>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</si>
  <si>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</si>
  <si>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</si>
  <si>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</si>
  <si>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</si>
  <si>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</si>
  <si>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</si>
  <si>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</si>
  <si>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</si>
  <si>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</si>
  <si>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</si>
  <si>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</si>
  <si>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</si>
  <si>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</si>
  <si>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</si>
  <si>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</si>
  <si>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</si>
  <si>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</si>
  <si>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</si>
  <si>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</si>
  <si>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</si>
  <si>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</si>
  <si>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</si>
  <si>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</si>
  <si>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</si>
  <si>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</si>
  <si>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</si>
  <si>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</si>
  <si>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</si>
  <si>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</si>
  <si>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</si>
  <si>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</si>
  <si>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</si>
  <si>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</si>
  <si>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</si>
  <si>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</si>
  <si>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</si>
  <si>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</si>
  <si>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</si>
  <si>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</si>
  <si>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</si>
  <si>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</si>
  <si>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</si>
  <si>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</si>
  <si>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</si>
  <si>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</si>
  <si>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</si>
  <si>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</si>
  <si>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</si>
  <si>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</si>
  <si>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</si>
  <si>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</si>
  <si>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</si>
  <si>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</si>
  <si>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</si>
  <si>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</si>
  <si>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</si>
  <si>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</si>
  <si>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</si>
  <si>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</si>
  <si>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</si>
  <si>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</si>
  <si>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</si>
  <si>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</si>
  <si>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</si>
  <si>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</si>
  <si>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</si>
  <si>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</si>
  <si>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</si>
  <si>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</si>
  <si>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</si>
  <si>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</si>
  <si>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</si>
  <si>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</si>
  <si>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</si>
  <si>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</si>
  <si>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</si>
  <si>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</si>
  <si>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</si>
  <si>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</si>
  <si>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</si>
  <si>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</si>
  <si>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</si>
  <si>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</si>
  <si>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</si>
  <si>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</si>
  <si>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</si>
  <si>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</si>
  <si>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</si>
  <si>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</si>
  <si>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</si>
  <si>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</si>
  <si>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</si>
  <si>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</si>
  <si>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</si>
  <si>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</si>
  <si>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</si>
  <si>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</si>
  <si>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</si>
  <si>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</si>
  <si>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</si>
  <si>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</si>
  <si>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</si>
  <si>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</si>
  <si>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</si>
  <si>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</si>
  <si>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</si>
  <si>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</si>
  <si>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</si>
  <si>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</si>
  <si>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</si>
  <si>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</si>
  <si>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</si>
  <si>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</si>
  <si>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</si>
  <si>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</si>
  <si>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</si>
  <si>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</si>
  <si>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</si>
  <si>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</si>
  <si>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</si>
  <si>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</si>
  <si>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</si>
  <si>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</si>
  <si>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</si>
  <si>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</si>
  <si>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</si>
  <si>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</si>
  <si>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</si>
  <si>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</si>
  <si>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</si>
  <si>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</si>
  <si>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</si>
  <si>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</si>
  <si>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</si>
  <si>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</si>
  <si>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</si>
  <si>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</si>
  <si>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</si>
  <si>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</si>
  <si>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</si>
  <si>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</si>
  <si>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</si>
  <si>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</si>
  <si>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</si>
  <si>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</si>
  <si>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</si>
  <si>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</si>
  <si>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</si>
  <si>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</si>
  <si>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</si>
  <si>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</si>
  <si>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</si>
  <si>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</si>
  <si>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</si>
  <si>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</si>
  <si>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</si>
  <si>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</si>
  <si>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</si>
  <si>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</si>
  <si>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</si>
  <si>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</si>
  <si>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</si>
  <si>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</si>
  <si>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</si>
  <si>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</si>
  <si>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</si>
  <si>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</si>
  <si>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</si>
  <si>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</si>
  <si>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</si>
  <si>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</si>
  <si>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</si>
  <si>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</si>
  <si>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</si>
  <si>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</si>
  <si>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</si>
  <si>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</si>
  <si>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</si>
  <si>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</si>
  <si>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</si>
  <si>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</si>
  <si>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</si>
  <si>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</si>
  <si>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</si>
  <si>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</si>
  <si>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</si>
  <si>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</si>
  <si>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</si>
  <si>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</si>
  <si>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</si>
  <si>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</si>
  <si>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</si>
  <si>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</si>
  <si>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</si>
  <si>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</si>
  <si>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</si>
  <si>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</si>
  <si>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</si>
  <si>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</si>
  <si>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</si>
  <si>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</si>
  <si>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</si>
  <si>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</si>
  <si>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</si>
  <si>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</si>
  <si>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</si>
  <si>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</si>
  <si>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</si>
  <si>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</si>
  <si>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</si>
  <si>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</si>
  <si>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</si>
  <si>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</si>
  <si>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</si>
  <si>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</si>
  <si>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</si>
  <si>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</si>
  <si>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</si>
  <si>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</si>
  <si>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</si>
  <si>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</si>
  <si>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</si>
  <si>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</si>
  <si>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</si>
  <si>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</si>
  <si>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</si>
  <si>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</si>
  <si>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</si>
  <si>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</si>
  <si>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</si>
  <si>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</si>
  <si>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</si>
  <si>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</si>
  <si>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</si>
  <si>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</si>
  <si>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</si>
  <si>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</si>
  <si>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</si>
  <si>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</si>
  <si>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</si>
  <si>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</si>
  <si>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</si>
  <si>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</si>
  <si>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</si>
  <si>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</si>
  <si>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</si>
  <si>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</si>
  <si>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</si>
  <si>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</si>
  <si>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</si>
  <si>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</si>
  <si>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</si>
  <si>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</si>
  <si>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</si>
  <si>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</si>
  <si>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</si>
  <si>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</si>
  <si>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</si>
  <si>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</si>
  <si>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</si>
  <si>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</si>
  <si>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</si>
  <si>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</si>
  <si>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</si>
  <si>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</si>
  <si>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</si>
  <si>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</si>
  <si>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</si>
  <si>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</si>
  <si>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</si>
  <si>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</si>
  <si>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</si>
  <si>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</si>
  <si>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</si>
  <si>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</si>
  <si>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</si>
  <si>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</si>
  <si>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</si>
  <si>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</si>
  <si>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</si>
  <si>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</si>
  <si>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</si>
  <si>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</si>
  <si>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</si>
  <si>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</si>
  <si>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</si>
  <si>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</si>
  <si>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</si>
  <si>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</si>
  <si>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</si>
  <si>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</si>
  <si>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</si>
  <si>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</si>
  <si>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</si>
  <si>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</si>
  <si>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</si>
  <si>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</si>
  <si>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</si>
  <si>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</si>
  <si>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</si>
  <si>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</si>
  <si>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</si>
  <si>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</si>
  <si>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</si>
  <si>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</si>
  <si>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</si>
  <si>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</si>
  <si>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</si>
  <si>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</si>
  <si>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</si>
  <si>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</si>
  <si>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</si>
  <si>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</si>
  <si>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</si>
  <si>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</si>
  <si>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</si>
  <si>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</si>
  <si>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</si>
  <si>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</si>
  <si>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</si>
  <si>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</si>
  <si>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</si>
  <si>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</si>
  <si>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</si>
  <si>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</si>
  <si>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</si>
  <si>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</si>
  <si>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</si>
  <si>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</si>
  <si>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</si>
  <si>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</si>
  <si>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</si>
  <si>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</si>
  <si>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</si>
  <si>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</si>
  <si>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</si>
  <si>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</si>
  <si>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</si>
  <si>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</si>
  <si>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</si>
  <si>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</si>
  <si>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</si>
  <si>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</si>
  <si>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</si>
  <si>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</si>
  <si>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</si>
  <si>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</si>
  <si>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</si>
  <si>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</si>
  <si>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</si>
  <si>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</si>
  <si>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</si>
  <si>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</si>
  <si>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</si>
  <si>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</si>
  <si>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</si>
  <si>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</si>
  <si>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</si>
  <si>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</si>
  <si>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</si>
  <si>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</si>
  <si>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</si>
  <si>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</si>
  <si>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</si>
  <si>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</si>
  <si>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</si>
  <si>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</si>
  <si>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</si>
  <si>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</si>
  <si>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</si>
  <si>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</si>
  <si>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</si>
  <si>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</si>
  <si>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</si>
  <si>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</si>
  <si>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</si>
  <si>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</si>
  <si>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</si>
  <si>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</si>
  <si>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</si>
  <si>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</si>
  <si>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</si>
  <si>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</si>
  <si>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</si>
  <si>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</si>
  <si>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</si>
  <si>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</si>
  <si>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</si>
  <si>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</si>
  <si>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</si>
  <si>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</si>
  <si>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</si>
  <si>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</si>
  <si>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</si>
  <si>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</si>
  <si>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</si>
  <si>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</si>
  <si>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</si>
  <si>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</si>
  <si>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</si>
  <si>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</si>
  <si>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</si>
  <si>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</si>
  <si>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</si>
  <si>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</si>
  <si>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</si>
  <si>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</si>
  <si>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</si>
  <si>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</si>
  <si>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</si>
  <si>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</si>
  <si>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</si>
  <si>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</si>
  <si>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</si>
  <si>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</si>
  <si>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</si>
  <si>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</si>
  <si>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</si>
  <si>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</si>
  <si>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</si>
  <si>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</si>
  <si>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</si>
  <si>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</si>
  <si>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</si>
  <si>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</si>
  <si>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</si>
  <si>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</si>
  <si>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</si>
  <si>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</si>
  <si>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</si>
  <si>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</si>
  <si>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</si>
  <si>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</si>
  <si>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</si>
  <si>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</si>
  <si>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</si>
  <si>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</si>
  <si>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</si>
  <si>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</si>
  <si>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</si>
  <si>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</si>
  <si>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</si>
  <si>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</si>
  <si>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</si>
  <si>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</si>
  <si>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</si>
  <si>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</si>
  <si>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</si>
  <si>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</si>
  <si>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</si>
  <si>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</si>
  <si>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</si>
  <si>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</si>
  <si>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</si>
  <si>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</si>
  <si>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</si>
  <si>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</si>
  <si>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</si>
  <si>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</si>
  <si>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</si>
  <si>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</si>
  <si>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</si>
  <si>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</si>
  <si>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</si>
  <si>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</si>
  <si>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</si>
  <si>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</si>
  <si>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</si>
  <si>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</si>
  <si>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</si>
  <si>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</si>
  <si>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</si>
  <si>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</si>
  <si>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</si>
  <si>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</si>
  <si>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</si>
  <si>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</si>
  <si>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</si>
  <si>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</si>
  <si>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</si>
  <si>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</si>
  <si>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</si>
  <si>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</si>
  <si>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</si>
  <si>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</si>
  <si>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</si>
  <si>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</si>
  <si>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</si>
  <si>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</si>
  <si>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</si>
  <si>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</si>
  <si>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</si>
  <si>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</si>
  <si>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</si>
  <si>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</si>
  <si>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</si>
  <si>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</si>
  <si>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</si>
  <si>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</si>
  <si>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</si>
  <si>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</si>
  <si>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</si>
  <si>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</si>
  <si>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</si>
  <si>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</si>
  <si>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</si>
  <si>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</si>
  <si>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</si>
  <si>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</si>
  <si>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</si>
  <si>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</si>
  <si>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</si>
  <si>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</si>
  <si>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</si>
  <si>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</si>
  <si>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</si>
  <si>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</si>
  <si>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</si>
  <si>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</si>
  <si>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</si>
  <si>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</si>
  <si>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</si>
  <si>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</si>
  <si>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</si>
  <si>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</si>
  <si>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</si>
  <si>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</si>
  <si>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</si>
  <si>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</si>
  <si>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</si>
  <si>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</si>
  <si>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</si>
  <si>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</si>
  <si>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</si>
  <si>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</si>
  <si>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</si>
  <si>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</si>
  <si>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</si>
  <si>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</si>
  <si>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</si>
  <si>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</si>
  <si>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</si>
  <si>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</si>
  <si>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</si>
  <si>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</si>
  <si>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</si>
  <si>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</si>
  <si>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</si>
  <si>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</si>
  <si>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</si>
  <si>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</si>
  <si>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</si>
  <si>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</si>
  <si>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</si>
  <si>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</si>
  <si>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</si>
  <si>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</si>
  <si>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</si>
  <si>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</si>
  <si>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</si>
  <si>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</si>
  <si>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</si>
  <si>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</si>
  <si>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</si>
  <si>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</si>
  <si>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</si>
  <si>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</si>
  <si>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</si>
  <si>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</si>
  <si>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</si>
  <si>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</si>
  <si>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</si>
  <si>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</si>
  <si>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</si>
  <si>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</si>
  <si>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</si>
  <si>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</si>
  <si>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</si>
  <si>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</si>
  <si>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</si>
  <si>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</si>
  <si>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</si>
  <si>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</si>
  <si>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</si>
  <si>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</si>
  <si>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</si>
  <si>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</si>
  <si>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</si>
  <si>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</si>
  <si>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</si>
  <si>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</si>
  <si>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</si>
  <si>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</si>
  <si>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</si>
  <si>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</si>
  <si>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</si>
  <si>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</si>
  <si>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</si>
  <si>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</si>
  <si>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</si>
  <si>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</si>
  <si>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</si>
  <si>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</si>
  <si>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</si>
  <si>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</si>
  <si>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</si>
  <si>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</si>
  <si>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</si>
  <si>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</si>
  <si>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</si>
  <si>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</si>
  <si>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</si>
  <si>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</si>
  <si>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</si>
  <si>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</si>
  <si>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</si>
  <si>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</si>
  <si>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</si>
  <si>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</si>
  <si>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</si>
  <si>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</si>
  <si>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</si>
  <si>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</si>
  <si>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</si>
  <si>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</si>
  <si>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</si>
  <si>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</si>
  <si>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</si>
  <si>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</si>
  <si>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</si>
  <si>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</si>
  <si>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</si>
  <si>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</si>
  <si>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</si>
  <si>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</si>
  <si>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</si>
  <si>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</si>
  <si>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</si>
  <si>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</si>
  <si>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</si>
  <si>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</si>
  <si>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</si>
  <si>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</si>
  <si>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</si>
  <si>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</si>
  <si>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</si>
  <si>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</si>
  <si>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</si>
  <si>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</si>
  <si>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</si>
  <si>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</si>
  <si>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</si>
  <si>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</si>
  <si>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</si>
  <si>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</si>
  <si>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</si>
  <si>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</si>
  <si>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</si>
  <si>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</si>
  <si>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</si>
  <si>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</si>
  <si>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</si>
  <si>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</si>
  <si>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</si>
  <si>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</si>
  <si>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</si>
  <si>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</si>
  <si>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</si>
  <si>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</si>
  <si>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</si>
  <si>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</si>
  <si>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</si>
  <si>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</si>
  <si>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</si>
  <si>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</si>
  <si>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</si>
  <si>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</si>
  <si>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</si>
  <si>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</si>
  <si>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</si>
  <si>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</si>
  <si>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</si>
  <si>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</si>
  <si>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</si>
  <si>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</si>
  <si>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</si>
  <si>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</si>
  <si>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</si>
  <si>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</si>
  <si>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</si>
  <si>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</si>
  <si>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</si>
  <si>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</si>
  <si>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</si>
  <si>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</si>
  <si>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</si>
  <si>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</si>
  <si>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</si>
  <si>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</si>
  <si>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</si>
  <si>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NIST Control Name</t>
  </si>
  <si>
    <t xml:space="preserve">1. The system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</si>
  <si>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 xml:space="preserve">Configure and install the Solaris 10 encryption kit from oracle's website, which contains kernel modules that implement various encryption algorithms for IPsec and Kerberos. This finding can be remediated by installing SUNWcry and SUNWcryr packages.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
</t>
  </si>
  <si>
    <t xml:space="preserve">To close this finding, please provide a  screenshot showing the ToolTalk service has been disabled screenshot showing the ToolTalk service has been disabled with the agency's CAP. </t>
  </si>
  <si>
    <t>If sendmail is set to local only mode, users on remote systems cannot connect to the sendmail daemon. This eliminates the possibility of a remote exploit attack against sendmail. Leaving sendmail in local-only mode permits mail to be sent out from the local system. If the local system will not be processing or sending any mail, disable the sendmail service. If you disable sendmail for local use, messages sent to the root account, such as for cron job output or audit daemon warnings, will fail to be delivered properly. Another solution often used is to disable send mail's local-only mode and to have a cron job process all mail that is queued on the local system and send it to a relay host that is defined in the sendmail.cf file. It is recommended that sendmail be left in local only mode unless there is a specific requirement to disable it.</t>
  </si>
  <si>
    <t xml:space="preserve">Disable the ToolTalk service. One method to accomplish the recommended state is to execute the following command(s):
# svcadm disable svc:/network/rpc/cde-ttdbserver:tcp
</t>
  </si>
  <si>
    <t xml:space="preserve">Disable the keyserv process service.  One method to accomplish the recommended state is to execute the following command(s):
# svcadm disable svc:/network/rpc/keyserv
</t>
  </si>
  <si>
    <t xml:space="preserve">Disable the svcadm Kerberos TGT expiration warning.  One method to accomplish the recommended state is to execute the following command(s):
# svcadm disable svc:/network/security/ktkt_warn
</t>
  </si>
  <si>
    <t xml:space="preserve">Disable the automount daemon.  One method to accomplish the recommended state is to execute the following command(s):
# svcadm disable svc:/system/filesystem/autofs
</t>
  </si>
  <si>
    <t xml:space="preserve">Enable TCPWrappers by configuring /etc/hosts.allow to contain a list of approved IP addresses and ports that can access the system. One method to accomplish the recommended state is to execute the following command(s):
* Create /etc/hosts.allow:
# echo "ALL: /, /, ..." &gt; /etc/hosts.allow where each _/_ combination (for example, "192.168.1.0/255.255.255.0") represents one network block in use by the agency that requires access to this system.
* Create /etc/hosts.deny:
# echo "ALL: ALL" &gt;/etc/hosts.deny 
* Update default policy with inetadm:
# inetadm -M tcp_wrappers=TRUE
</t>
  </si>
  <si>
    <t xml:space="preserve">Disable the legacy routing internet protocol to prevent the server from routing or acting as a network gateway. One method to accomplish the recommended state is to execute the following command(s):
routeadm -d ipv4-forwarding -d ipv6-forwarding
routeadm -d ipv4-routing -d ipv6-routing
routeadm -u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</si>
  <si>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</si>
  <si>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Set the RhostsAuthentication parameter to 'no' in the /etc/ssh/sshd_config file in order to ignore automated rhosts authentication requests. One method to accomplish the recommended state is to execute the following command(s):
# awk '/^RhostsAuthentication/ { $2 = "no" } 
{ print }' /etc/ssh/sshd_config &gt; /etc/ssh/sshd_config.new
# /usr/bin/mv /etc/ssh/sshd_config.new /etc/ssh/sshd_config
# /usr/sbin/pkgchk -f -n -p /etc/ssh/sshd_config
# /usr/sbin/svcadm restart svc:/network/ssh
</t>
  </si>
  <si>
    <t xml:space="preserve">Disable login access to the systems serial ports. One method to accomplish the recommended state is to execute the following command(s):
# pmadm -d -p zsmon -s ttya
# pmadm -d -p zsmon -s ttyb
</t>
  </si>
  <si>
    <t xml:space="preserve">Deny access to Secure RPC by keyserv for the nobody user. One method to accomplish the recommended state is to execute the following command(s):
# cd /etc/default
# awk '/ENABLE_NOBODY_KEYS=/ 
 { $1 = "ENABLE_NOBODY_KEYS=NO" }
 { print }' keyserv &gt;keyserv.new
# mv keyserv.new keyserv
# pkgchk -f -n -p /etc/default/keyserv
</t>
  </si>
  <si>
    <t xml:space="preserve">Configure a delay between incorrect authentication attempts in order to slow down or deter password cracking brute force attacks. One method to accomplish the recommended state is to execute the following command(s):
# cd /etc/default
# awk '/SLEEPTIME=/ { $1 = "SLEEPTIME=4" }
 { print }' login &gt;login.new
# mv login.new login
# pkgchk -f -n -p /etc/default/login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</si>
  <si>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&gt;login.new
# mv login.new login
# pkgchk -f -n -p /etc/default/login
</t>
  </si>
  <si>
    <t xml:space="preserve">Configure each users' home directory to not contain world writable files or directories.  One method to accomplish the recommended state is to execute the following command(s):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
</t>
  </si>
  <si>
    <t>Obtain and install the latest security updates for Solaris 11.4 or upgrade to a later version of the operating system (OS) software. One method to accomplish the recommended state is to execute the following command(s) in order to refresh the package catalog, download and apply any available updates:
# pkg update</t>
  </si>
  <si>
    <t>Enable TCPWrappers by configuring /etc/hosts.allow to contain a list of approved IP addresses and ports that can access the system. One method to accomplish the recommended state is to execute the following command(s)
Create and customize your policy in `/etc/hosts.allow`: 
# echo "ALL: /,.</t>
  </si>
  <si>
    <t>Disable graphical login access from the console. One method to accomplish the recommended state is to execute the following command(s)
# svcadm disable svc:/application/graphical-login/gdm:default</t>
  </si>
  <si>
    <t>Disable the keyserv process service. One method to accomplish the recommended state is to execute the following command(s)
# svcadm disable svc:/network/rpc/keyserv.</t>
  </si>
  <si>
    <t>Disable the apache service if the server is not acting as a web server.  One method to accomplish the recommended state is to execute the following command(s)
# svcadm disable svc:/network/http:apache24.</t>
  </si>
  <si>
    <t xml:space="preserve">Disable the svcadm Kerberos TGT expiration warning parameter. One method to accomplish the recommended state is to execute the following command(s)
# svcadm disable svc:/network/security/ktkt_warn.
</t>
  </si>
  <si>
    <t>Disable NIS server services. One method to accomplish the recommended state is to execute the following command(s)
# svcadm disable svc:/network/nis/client
Check to see if LDAP Client is in use:
# svcs -a | grep ldap | awk -F" " '{if ($1 ~ /disabled/ &amp;}'
If LDAP is not in use also disable nis/domain:
# svcadm disable svc:/network/nis/domain.</t>
  </si>
  <si>
    <t xml:space="preserve">Disable NIS client services. One method to accomplish the recommended state is to execute the following command(s)
# svcadm disable svc:/network/nis/server
Check to see if LDAP Client is in use:
# svcs -a | grep ldap | awk -F" " '{if ($1 ~ /disabled/ &amp;}'
If LDAP is not in use also disable nis/domain:
# svcadm disable svc:/network/nis/domain.
</t>
  </si>
  <si>
    <t>Disable the automount daemon. One method to accomplish the recommended state is to execute the following command(s)
# svcadm disable svc:/system/filesystem/autofs.</t>
  </si>
  <si>
    <t>Disable the Telnet Service. One method to accomplish the recommended state is to execute the following command(s)
# svcadm disable svc:/network/telnet.</t>
  </si>
  <si>
    <t>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</si>
  <si>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</si>
  <si>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Prevent denial of service attacks by disabling source packet forwarding within the network parameters script to ensure the setting persists between reboots. One method to accomplish the recommended state is to execute the following command(s)
# ipadm set-prop -p _forward_src_routed=0 ipv4 
To enforce this setting for IPv6 packets, use the command:
# ipadm set-prop -p _forward_src_routed=0 ipv6.</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</si>
  <si>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</si>
  <si>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</si>
  <si>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Prevent host and network information spillage by disabling multicast echo requests within the network parameters script to ensure the setting persists between reboots. One method to accomplish the recommended state is to execute the following command(s)
# ipadm set-prop -p _respond_to_echo_multicast=0 ipv4 
To enforce this setting for IPv6 packets, use the command:
# ipadm set-prop -p _respond_to_echo_multicast=0 ipv6.</t>
  </si>
  <si>
    <t>Prevent denial of service attacks by ignoring IP redirects within the network parameters script to ensure the setting persists between reboots.  One method to accomplish the recommended state is to execute the following command(s)
# ipadm set-prop -p _ignore_redirect=1 ipv4 
To enforce this setting for IPv6 packets, use the command:
# ipadm set-prop -p _ignore_redirect=1 ipv6.</t>
  </si>
  <si>
    <t>Set strict multihoming parameters to true within the network parameters script to ensure the setting persists between reboots. One method to accomplish the recommended state is to execute the following command(s)
# ipadm set-prop -p _strict_dst_multihoming=1 ipv4 
To enforce this setting for IPv6 packets, use the command:
# ipadm set-prop -p _strict_dst_multihoming=1 ipv6.</t>
  </si>
  <si>
    <t>Disable ICMP redirect messages. One method to accomplish the recommended state is to execute the following command(s)
# ipadm set-prop -p send_redirects=off ipv4 
To enforce this setting for IPv6 packets, use the command:
# ipadm set-prop -p send_redirects=off ipv6.</t>
  </si>
  <si>
    <t>Disable the TCP reverse IP source routing parameter within the network parameters script to ensure the setting persists between reboots. One method to accomplish the recommended state is to execute the following command(s)
# ipadm set-prop -p _rev_src_routes=0 tcp.</t>
  </si>
  <si>
    <t>Set the maximum number of half-open TCP connections to 4096 or less within the network parameters script to ensure the setting persists between reboots.  One method to accomplish the recommended state is to execute the following command(s)
# ipadm set-prop -p _conn_req_max_q0=4096 tcp.</t>
  </si>
  <si>
    <t>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t>
  </si>
  <si>
    <t>Disable the legacy routing internet protocol to prevent the server from routing or acting as a network gateway. One method to accomplish the recommended state is to execute the following command(s)
# routeadm -d ipv4-forwarding -d ipv4-routing 
To enforce this setting and disable IPv6 routing, use the command:
# routeadm -d ipv6-forwarding -d ipv6-routing 
To apply these changes to the running system, use the command:
# routeadm -u.</t>
  </si>
  <si>
    <t>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id to run the following command:
# chmod +t [directory name].</t>
  </si>
  <si>
    <t>Disable login access to the systems serial ports. One method to accomplish the recommended state is to execute the following command(s)
# svcadm disable svc:/system/console-login:terma
# svcadm disable svc:/system/console-login:termb.</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</si>
  <si>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</si>
  <si>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mv /etc/cron.deny /etc/cron.deny.cis
# mv /etc/at.deny /etc/at.deny.cis
# echo root &gt; /etc/cron.allow
# cp /dev/null at.allow
# chown root:root cron.allow at.allow
# chmod 400 cron.allow at.allow.
</t>
  </si>
  <si>
    <t>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t>
  </si>
  <si>
    <t>Configure the SSH server configuration file to disallow blank passwords on login. One method to accomplish the recommended state is to execute the following command(s)
# awk '/^.PermitEmptyPasswords/ { $1 = “PermitEmptyPasswords” ; $2 = "no" } { print }' /etc/ssh/sshd_config &gt; /etc/ssh/sshd_config.CIS
# mv /etc/ssh/sshd_config.CIS /etc/ssh/sshd_config
# svcadm restart svc:/network/ssh.</t>
  </si>
  <si>
    <t>Set the Disable X11 parameter within the /etc/ssh/sshd_config file to prevent GUI access to the server.  One method to accomplish the recommended state is to execute the following command(s)
# cp /etc/ssh/sshd_config /etc/ssh/sshd_config.orig
# awk '/^X11Forwarding / { $2 = "no" } { print }' /etc/ssh/sshd_config &gt; /etc/ssh/sshd_config.CIS
# mv /etc/ssh/sshd_config.CIS /etc/ssh/sshd_config
# svcadm restart svc:/network/ssh.</t>
  </si>
  <si>
    <t>Deny access to Secure RPC by keyserv for the nobody user. One method to accomplish the recommended state is to execute the following command(s)
# cd /etc/default
# cp keyserv keyserv.orig
# awk '/ENABLE_NOBODY_KEYS=/ { $1 = "ENABLE_NOBODY_KEYS=NO" } { print }' keyserv &gt; keyserv.CIS
# mv keyserv.CIS keyserv.</t>
  </si>
  <si>
    <t>Configure a GRUB bootloader password in order to prevent the changing of the boot location for the system.  One method to accomplish the recommended state is to execute the following command(s) to generate your password hash:
# /usr/lib/grub2/bios/bin/grub-mkpasswd-pbkdf2
Enter password:
Reenter password:
PBKDF2 hash of your password is 
Create the file `/usr/lib/grub2/bios/etc/grub.d/01\_password`:
#!/bin/sh
/usr/bin/cat &gt; /rpool/boot/grub/password.cfg.</t>
  </si>
  <si>
    <t>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t>
  </si>
  <si>
    <t>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t>
  </si>
  <si>
    <t>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t>
  </si>
  <si>
    <t>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t>
  </si>
  <si>
    <t>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</si>
  <si>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</si>
  <si>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Ensure the console listing only contains items physically secured within the environment. One method to accomplish the recommended state is to execute the following command(s)
# /usr/sbin/consadm [-d device...].</t>
  </si>
  <si>
    <t xml:space="preserve">Disable the svcadm GSS API if it is not required for business. One method to accomplish the recommended state is to execute the following command(s)
# svcadm disable svc:/network/rpc/gss.
</t>
  </si>
  <si>
    <t>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t>
  </si>
  <si>
    <t xml:space="preserve">Maximum number of half-open TCP connections is set to 4096.  </t>
  </si>
  <si>
    <t xml:space="preserve">Create an audit class to define subsequent audit settings that are recommended by CIS. To create the CIS audit class, edit the /etc/security/audit_class file and add the following entry before the last line of the file:
0x0100000000000000:cis:CIS Solaris Benchmark
</t>
  </si>
  <si>
    <t>Login services have been disabled.
Output contains the following: 
disabled</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</si>
  <si>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recommendation is to
# cd /etc/ftpd
# for user in `logins -s | awk '{ print $1 }'` 
 aiuser noaccess nobody nobody4; do
 $(echo $user &gt;&gt; ftpusers)
done
# sort -u ftpusers &gt; ftpusers.CIS
# mv ftpusers.CIS ftpusers
If the agency site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</si>
  <si>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Set the MaxAuthTries parameter to '3' in the /etc/ssh/sshd_config file in order to force users to enter a password when attempting to authenticate with SSH. One method to accomplish the recommended state is to execute the following command(s)
# awk '/MaxAuthTries/ { $1 = "MaxAuthTries"; $2 = "6" } { print }' /etc/ssh/sshd_config &gt; /etc/ssh/sshd_config.CIS
# mv /etc/ssh/sshd_config.CIS /etc/ssh/sshd_config
# svcadm restart svc:/network/ssh.
</t>
  </si>
  <si>
    <t xml:space="preserve">Ensure all users have valid home directories. Create any directories for users who do not have a home directory.  The recommendation can be implemented by removing any discrepancies identified when performing the following:
# /usr/sbin/pwck.
</t>
  </si>
  <si>
    <t>Utilize the pkg verify command to check the accuracy of installed files as well as the integrity of directory structures and files. One method to accomplish the recommendation is to Correct or justify any items discovered in the Audit step. Perform the following to correct or justify any items discovered in the Audit step. Perform the following to set correct any identified package errors: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</si>
  <si>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 xml:space="preserve">Ensure that no other accounts aside from the root account have a user ID of zero (0).  One method to accomplish the recommended state is to execute the following command(s)
# logins -o | awk -F: '($2 == 0) { print $1 }' and ensure the output is root.
</t>
  </si>
  <si>
    <t>The root PATH integrity is not appropriately set.</t>
  </si>
  <si>
    <t>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</si>
  <si>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</si>
  <si>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</si>
  <si>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</si>
  <si>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There are duplicate UID's on the system.</t>
  </si>
  <si>
    <t>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t>
  </si>
  <si>
    <t>There are duplicate GID's on the system.</t>
  </si>
  <si>
    <t>ICMP redirect messages has not been configured appropriately.</t>
  </si>
  <si>
    <t xml:space="preserve">Enable Auditing of File Metadata Modification Events via the auditing daemon. The recommendation can be implemented by ensuring the following audit classes are set within the CIS audit class: 
AUE_CHMOD
AUE_CHOWN
AUE_FCHOWN
AUE_FCHMOD
AUE_LCHOWN
AUE_ACLSET
AUE_FACLSET
</t>
  </si>
  <si>
    <t>The default file creation mask for FTP Users has not been set appropriately.</t>
  </si>
  <si>
    <t>System accounts, such as bin, lpd, and sys have special purposes and privileges. By default, these accounts are configured as either locked or non-login. This status should be verified to ensure that these accounts have not accidentally or intentionally been enabled.</t>
  </si>
  <si>
    <t xml:space="preserve">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
</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</si>
  <si>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</si>
  <si>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</si>
  <si>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 xml:space="preserve">Ensure all users have valid home directories. Create any directories for users who do not have a home directory.  The recommendation can be implemented by removing any discrepancies identified when performing the following:
# /usr/sbin/pwck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</si>
  <si>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</si>
  <si>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 xml:space="preserve">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
</t>
  </si>
  <si>
    <t>Review all assigned user IDs between 0-99 and ensure that there are only system accounts present.  The recommendation can be implemented by addressing discrepancies identified when executing the following script: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done</t>
  </si>
  <si>
    <t>Obtain and install the latest security updates for Solaris 11.1 or upgrade to a later version of the operating system (OS) software. One method to accomplish the recommended state is to execute the following command(s) in order to refresh the package catalog, download and apply any available updates:
# pkg update</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</si>
  <si>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</si>
  <si>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Disable graphical login access from the console and ensure only ssh version 2 is used. One method to accomplish the recommended state is to execute the following command(s):
# svcadm disable svc:/application/graphical-login/cde-login
</t>
  </si>
  <si>
    <t xml:space="preserve">Configure sendmail to listen on local interfaces only. One method to accomplish the recommended state is to execute the following command(s):
# svccfg -v -s svc:/network/smtp:sendmail setprop config/local_only=false
# svcadm refresh sendmail
# svcadm restart sendmail
</t>
  </si>
  <si>
    <t xml:space="preserve">Disable the unnecessary NIS services. One method to accomplish the recommended state is to execute the following command(s): 
# svcadm disable svc:/network/nis/server
# svcadm disable svc:/network/nis/domain
</t>
  </si>
  <si>
    <t xml:space="preserve">Disable the unnecessary NIS services: One method to accomplish the recommended state is to execute the following command(s): 
# svcadm disable svc:/network/nis/client
# svcadm disable svc:/network/nis/domain
</t>
  </si>
  <si>
    <t xml:space="preserve">Disable the svcadm GSS API if it is not required for business.  One method to accomplish the recommended state is to execute the following command(s):
# svcadm disable svc:/network/rpc/gss
</t>
  </si>
  <si>
    <t xml:space="preserve">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
</t>
  </si>
  <si>
    <t xml:space="preserve">Disable the apache service if it is not required for business.  One method to accomplish the recommended state is to execute the following command(s):
# svcadm disable svc:/network/http:apache22
</t>
  </si>
  <si>
    <t xml:space="preserve">Enable TCPWrappers by configuring /etc/hosts.allow to contain a list of approved IP addresses and ports that can access the system. One method to accomplish the recommended state is to execute the following command(s):
* Create and customize the agency policy in /etc/hosts.allow:
 # echo "ALL: /,
</t>
  </si>
  <si>
    <t xml:space="preserve">Disabled Telnet Service. One method to accomplish the recommended state is to execute the following command(s):
# svcadm disable svc:/network/telnet
</t>
  </si>
  <si>
    <t xml:space="preserve">Disable core dumps or route them to a protected directory to ensure sensitive data is not leaked to non-authorized users.  One method to accomplish the recommended state is to execute the following command(s):
# chmod 700 /var/cores
# coreadm -g /var/cores/core_%n_%f_%u_%g_%t_%p 
 -e log -e global -e global-setid 
 -d process -d proc-setid 
If the local site chooses, dumping of core files can be completely disabled with the following command:
# coreadm -d global -d global-setid -d process -d proc-setid
</t>
  </si>
  <si>
    <t xml:space="preserve">Enable stack protection to prevent certain classes of buffer overflow attacks and significantly enhance security.  One method to accomplish the recommended state is to execute the following command(s): to edit the /etc/system file: 
# if [ ! "`grep noexec_user_stack= /etc/system`" ]; then
 cat /etc/system
set noexec_user_stack=1
set noexec_user_stack_log=1
END_CFG
fi
</t>
  </si>
  <si>
    <t xml:space="preserve">Configure strong TCP packet sequence number generation on the IP stack.  One method to accomplish the recommended state is to execute the following command(s):
# cd /etc/default
# awk '/TCP_STRONG_ISS=/ { $1 = "TCP_STRONG_ISS=2" }; 
 { print }' inetinit &gt; inetinit.CIS
# mv inetinit.CIS inetinit 
To set the TCP_STRONG_ISS parameter on a running system, use the command:
# ipadm set-prop -p _strong_iss=2 tcp
</t>
  </si>
  <si>
    <t xml:space="preserve">Prevent denial of service attacks by disabling source packet forwarding within the network parameters script to ensure the setting persists between reboots.  One method to accomplish the recommended state is to execute the following command(s):   
IPv4: 
#ipadm set-prop -p _forward_src_routed=0 ipv4 
IPv6: 
#ipadm set-prop -p _forward_src_routed=0 ipv6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</si>
  <si>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</si>
  <si>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</si>
  <si>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</si>
  <si>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 ipadm set-prop -p _respond_to_address_mask_broadcast=0 ip
</t>
  </si>
  <si>
    <t xml:space="preserve">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</si>
  <si>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ipadm set-prop -p _respond_to_echo_multicast=0 ipv4 
*IPv6:
# ipadm set-prop -p _respond_to_echo_multicast=0 ipv6
</t>
  </si>
  <si>
    <t xml:space="preserve">Prevent denial of service attacks by ignoring IP redirects within the network parameters script to ensure the setting persists between reboots.  One method to accomplish the recommended state is to execute the following command(s): 
IPv4:
#ipadm set-prop -p _ignore_redirect=1 ipv4
IPv6:
#ipadm set-prop -p _ignore_redirect=1 ipv6
</t>
  </si>
  <si>
    <t xml:space="preserve">Set strict multihoming parameters to true within the network parameters script to ensure the setting persists between reboots.  One method to accomplish the recommended state is to execute the following command(s): 
IPv4:
# ipadm set-prop -p _strict_dst_multihoming=1 ipv4
IPv6:
# ipadm set-prop -p _strict_dst_multihoming=1 ipv6
</t>
  </si>
  <si>
    <t xml:space="preserve">Disable ICMP redirect messages. One method to accomplish the recommended state is to execute the following command(s): 
IPv4:
# ipadm set-prop -p _send_redirects=0 ipv4 
IPv6:
# ipadm set-prop -p _send_redirects=0 ipv6
</t>
  </si>
  <si>
    <t xml:space="preserve">Disable the TCP reverse IP source routing parameter within the network parameters script to ensure the setting persists between reboots.  One method to accomplish the recommended state is to execute the following command(s):    
#ipadm set-prop -p  _rev_src_routes=0 tcp
</t>
  </si>
  <si>
    <t xml:space="preserve">Set the maximum number of half-open TCP connections to 4096 or less within the network parameters script to ensure the setting persists between reboots.  One method to accomplish the recommended state is to execute the following command(s):
# ipadm set-prop -p _conn_req_max_q0=4096 tcp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</si>
  <si>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
</t>
  </si>
  <si>
    <t xml:space="preserve">Disable the legacy routing internet protocol to prevent the server from routing or acting as a network gateway. One method to accomplish the recommended state is to execute the following command(s):
IPv4
# routeadm -d ipv4-forwarding -d ipv4-routing 
IPv6
# routeadm -d ipv6-forwarding -d ipv6-routing 
To apply these changes to the running system, use the command:
# routeadm -u
</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</si>
  <si>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</si>
  <si>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 chmod +t [directory name]
</t>
  </si>
  <si>
    <t xml:space="preserve">Disable login access to the systems serial ports. One method to accomplish the recommended state is to execute the following command(s):
#svcadm disable svc:/system/console-login:terma
#svcadm disable svc:/system/console-login:termb
</t>
  </si>
  <si>
    <t xml:space="preserve">Deny access to Secure RPC by keyserv for the nobody user. One method to accomplish the recommended state is to execute the following command(s):
# cd /etc/default
# awk '/ENABLE_NOBODY_KEYS=/ 
 { $1 = "ENABLE_NOBODY_KEYS=NO" }
 { print }' keyserv &gt; keyserv.CIS
# mv keyserv.CIS keyserv
</t>
  </si>
  <si>
    <t xml:space="preserve">Set the Disable X11 parameter within the /etc/ssh/sshd_config file to prevent GUI access to the server.  One method to accomplish the recommended state is to execute the following command(s):
# awk '/^X11Forwarding / { $2 = "no" } 
 { print }' /etc/ssh/sshd_config &gt; /etc/ssh/sshd_config.CIS
# mv /etc/ssh/sshd_config.CIS /etc/ssh/sshd_config
# svcadm restart svc:/network/ssh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</si>
  <si>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</si>
  <si>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 
</t>
  </si>
  <si>
    <t xml:space="preserve">Configure the SSH server configuration to disable direct root login. One method to accomplish the recommended state is to execute the following command(s):
# awk '/^PermitRootLogin/ { $2 = "no" } 
 { print }' /etc/ssh/sshd_config &gt; /etc/ssh/sshd_config.CIS
# mv /etc/ssh/sshd_config.CIS /etc/ssh/sshd_config
# svcadm restart svc:/network/ssh
</t>
  </si>
  <si>
    <t xml:space="preserve">Configure the SSH server configuration file to disallow blank passwords on login. One method to accomplish the recommended state is to execute the following command(s):
# awk '/^PermitEmptyPasswords/ { $2 = "no" } 
 { print }' /etc/ssh/sshd_config &gt; /etc/ssh/sshd_config.CIS
# mv /etc/ssh/sshd_config.CIS /etc/ssh/sshd_config
# svcadm restart svc:/network/ssh
</t>
  </si>
  <si>
    <t xml:space="preserve">Disallow rhosts connections via PAM by commenting them out in /etc/pam.conf. One method to accomplish the recommended state is to execute the following command(s):
# cd /etc
# cp pam.conf pam.conf.pre-CIS
# sed -e 's/^.*pam_rhosts_auth/#&amp;/' &lt; /etc/pam.conf 
 &gt; pam.conf.CIS
# mv pam.conf.CIS pam.conf
</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</si>
  <si>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`logins -s | awk '{ print $1 }'` 
 aiuser noaccess nobody nobody4; do
 $(echo $user &gt;&gt; ftpusers)
done
# sort -u ftpusers &gt; ftpusers.CIS
# mv ftpusers.CIS ftpusers
If the agency site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</si>
  <si>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Disable the ability to autologin with GNOME display manager. One method to accomplish the recommended state is to execute the following command(s):
# cd /etc
# awk '/^gdm-autologin/ { $1="#gdm-autologin" } { print }' 
 /etc/pam.conf &gt; /etc/pam.conf.CIS
# mv pam.conf.CIS pam.conf
</t>
  </si>
  <si>
    <t xml:space="preserve">Configure the GNOME Screensaver timeout to 15 minutes of inactivity. One method to accomplish the recommended state is to execute the following command(s):
 # cd /usr/share/X11/app-defaults
# cp XScreenSaver XScreenSaver.orig
# awk '/^*timeout:/ { $2 = "0:15:00" }
 /^*lockTimeout:/ { $2 = "0:15:00" }
 /^*lock:/ { $2 = "True" }
 { print }' xScreenSaver &gt; xScreenSaver.CIS
# mv xScreenSaver.CIS xScreenSaver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</si>
  <si>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</si>
  <si>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
</t>
  </si>
  <si>
    <t xml:space="preserve">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
 </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</si>
  <si>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</si>
  <si>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Configure a GRUB bootloader password in order to prevent the changing of the boot location for the system.  One method to accomplish the recommended state is to execute the following command(s):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one may want to protect):
title Solaris failsafe
lock</t>
  </si>
  <si>
    <t xml:space="preserve">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
</t>
  </si>
  <si>
    <t xml:space="preserve">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
</t>
  </si>
  <si>
    <t xml:space="preserve">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
</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</si>
  <si>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</si>
  <si>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 xml:space="preserve">Ensure the console listing only contains items physically secured within the environment. One method to accomplish the recommended state is to execute the following command(s):
# /usr/sbin/consadm [-d device...]
</t>
  </si>
  <si>
    <t>Utilize the pkg verify command to check the accuracy of installed files as well as the integrity of directory structures and files. One method to accomplish the recommended state is to execute the following command(s):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</si>
  <si>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 xml:space="preserve">Ensure that no other accounts aside from the root account have a user ID of zero (0).  One method to accomplish the recommended state is to execute the following command(s):
# logins -o | awk -F: '($2 == 0) { print $1 }' and ensure the output is root
</t>
  </si>
  <si>
    <t xml:space="preserve">Remove any instances of .netrc files on the server, as they allow for storage of credentials in unencrypted form. One method to accomplish the recommended state is to execute the following command(s):
#!/sbin/sh 
echo ""The Output from the Audit of Control 9.21 - Check for Presence of User .forward Files is""
for dir in `logins -ox |
 awk -F: '($8 == ""PS"") { print $6 }'`; do
 for file in $dir/.forward; do
 if [ ! -h ""$file"" -a -f ""$file"" ]; then
 echo "".forward file $file exists""
 fi
 done
done
</t>
  </si>
  <si>
    <t xml:space="preserve">Ensure all users have valid home directories. Create any directories for users who do not have a home directory. The recommendation can be implemented by removing any discrepancies identified when performing the following:
# /usr/sbin/pwck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</si>
  <si>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</si>
  <si>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 xml:space="preserve">Disable the keyserv process service. One method to accomplish the recommended state is to execute the following command(s):
# svcadm disable svc:/network/rpc/keyserv
</t>
  </si>
  <si>
    <t xml:space="preserve">Disable the svcadm Kerberos TGT expiration warning. One method to accomplish the recommended state is to execute the following command(s):
# svcadm disable svc:/network/security/ktkt_warn
</t>
  </si>
  <si>
    <t xml:space="preserve">Disable the automount daemon. One method to accomplish the recommended state is to execute the following command(s):
# svcadm disable svc:/system/filesystem/autofs
</t>
  </si>
  <si>
    <t xml:space="preserve">Disable the apache service if it is not required for business. One method to accomplish the recommended state is to execute the following command(s):
# svcadm disable svc:/network/http:apache22
</t>
  </si>
  <si>
    <t xml:space="preserve">Disable the local RPC port mapping service. One method to accomplish the recommended state is to execute the following command(s):
# svcadm disable svc:/network/rpc/bind 
If the agency wants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
</t>
  </si>
  <si>
    <t xml:space="preserve">Disable core dumps or route them to a protected directory to ensure sensitive data is not leaked to non-authorized users. One method to accomplish the recommended state is to execute the following command(s):
# chmod 700 /var/cores
# coreadm -g /var/cores/core_%n_%f_%u_%g_%t_%p 
 -e log -e global -e global-setid 
 -d process -d proc-setid 
If the local site chooses, dumping of core files can be completely disabled with the following command:
# coreadm -d global -d global-setid -d process -d proc-setid
</t>
  </si>
  <si>
    <t xml:space="preserve">Configure strong TCP packet sequence number generation on the IP stack. One method to accomplish the recommended state is to execute the following command(s):
# cd /etc/default
# awk '/TCP_STRONG_ISS=/ { $1 = "TCP_STRONG_ISS=2" }; 
 { print }' inetinit &gt; inetinit.CIS
# mv inetinit.CIS inetinit 
To set the TCP_STRONG_ISS parameter on a running system, use the command:
# ipadm set-prop -p _strong_iss=2 tcp
</t>
  </si>
  <si>
    <t xml:space="preserve">Prevent denial of service attacks by disabling source packet forwarding within the network parameters script to ensure the setting persists between reboots. One method to accomplish the recommended state is to execute the following command(s):   
IPv4: 
#ipadm set-prop -p _forward_src_routed=0 ipv4 
IPv6: 
#ipadm set-prop -p _forward_src_routed=0 ipv6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</si>
  <si>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</si>
  <si>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</si>
  <si>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</si>
  <si>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 ipadm set-prop -p _respond_to_address_mask_broadcast=0 ip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</si>
  <si>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ipadm set-prop -p _respond_to_echo_multicast=0 ipv4 
*IPv6:
# ipadm set-prop -p _respond_to_echo_multicast=0 ipv6
</t>
  </si>
  <si>
    <t xml:space="preserve">Prevent denial of service attacks by ignoring IP redirects within the network parameters script to ensure the setting persists between reboots. One method to accomplish the recommended state is to execute the following command(s): 
IPv4:
#ipadm set-prop -p _ignore_redirect=1 ipv4
IPv6:
#ipadm set-prop -p _ignore_redirect=1 ipv6
</t>
  </si>
  <si>
    <t xml:space="preserve">Set strict multihoming parameters to true within the network parameters script to ensure the setting persists between reboots. One method to accomplish the recommended state is to execute the following command(s): 
IPv4:
# ipadm set-prop -p _strict_dst_multihoming=1 ipv4
IPv6:
# ipadm set-prop -p _strict_dst_multihoming=1 ipv6
</t>
  </si>
  <si>
    <t xml:space="preserve">Disable the TCP reverse IP source routing parameter within the network parameters script to ensure the setting persists between reboots. One method to accomplish the recommended state is to execute the following command(s):    
#ipadm set-prop -p  _rev_src_routes=0 tcp
</t>
  </si>
  <si>
    <t xml:space="preserve">Set the maximum number of half-open TCP connections to 4096 or less within the network parameters script to ensure the setting persists between reboots. One method to accomplish the recommended state is to execute the following command(s):
# ipadm set-prop -p _conn_req_max_q0=4096 tcp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</si>
  <si>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
</t>
  </si>
  <si>
    <t xml:space="preserve">Set the Disable X11 parameter within the /etc/ssh/sshd_config file to prevent GUI access to the server. One method to accomplish the recommended state is to execute the following command(s):
# awk '/^X11Forwarding / { $2 = "no" } 
 { print }' /etc/ssh/sshd_config &gt; /etc/ssh/sshd_config.CIS
# mv /etc/ssh/sshd_config.CIS /etc/ssh/sshd_config
# svcadm restart svc:/network/ssh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</si>
  <si>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</si>
  <si>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Configure a GRUB bootloader password in order to prevent the changing of the boot location for the system. One method to accomplish the recommended state is to execute the following command(s):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the agency wants to protect):
title Solaris failsafe
lock</t>
  </si>
  <si>
    <t xml:space="preserve">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
</t>
  </si>
  <si>
    <t xml:space="preserve">Configure each users' home directory to not contain world writable files or directories. One method to accomplish the recommended state is to execute the following command(s):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
</t>
  </si>
  <si>
    <t>Obtain and install the latest update of the Solaris 11 OS software or go to a later version of Solaris and apply all security updates. One method to accomplish the recommended state is to execute the following command(s):
# pkg update</t>
  </si>
  <si>
    <t xml:space="preserve">Disable the unnecessary NIS services.  One method to accomplish the recommended state is to execute the following command(s): 
# svcadm disable svc:/network/nis/server
# svcadm disable svc:/network/nis/domain
</t>
  </si>
  <si>
    <t xml:space="preserve">Disable the unnecessary NIS services:  One method to accomplish the recommended state is to execute the following command(s): 
# svcadm disable svc:/network/nis/client
# svcadm disable svc:/network/nis/domain
</t>
  </si>
  <si>
    <t xml:space="preserve">Enable TCPWrappers by configuring /etc/hosts.allow to contain a list of approved IP addresses and ports that can access the system.  One method to accomplish the recommended state is to execute the following command(s):
* Create and customize the agency policy in /etc/hosts.allow:
 # echo "ALL: /,
</t>
  </si>
  <si>
    <t xml:space="preserve">Disabled Telnet Service.  One method to accomplish the recommended state is to execute the following command(s):
# svcadm disable svc:/network/telnet
</t>
  </si>
  <si>
    <t xml:space="preserve">Disable ICMP redirect messages.  One method to accomplish the recommended state is to execute the following command(s): 
IPv4:
# ipadm set-prop -p _send_redirects=0 ipv4 
IPv6:
# ipadm set-prop -p _send_redirects=0 ipv6
</t>
  </si>
  <si>
    <t xml:space="preserve">Disable the legacy routing internet protocol to prevent the server from routing or acting as a network gateway.  One method to accomplish the recommended state is to execute the following command(s):
IPv4
# routeadm -d ipv4-forwarding -d ipv4-routing 
IPv6
# routeadm -d ipv6-forwarding -d ipv6-routing 
To apply these changes to the running system, use the command:
# routeadm -u
</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</si>
  <si>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</si>
  <si>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Set the default mask for new file creation to 022 to avoid unnecessarily giving files write access to group or world.  One method to accomplish the recommended state is to execute the following command(s):
# svccfg -s svc:/system/environment:init 
setprop umask/umask = astring: "022"
</t>
  </si>
  <si>
    <t xml:space="preserve">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 chmod +t [directory name]
</t>
  </si>
  <si>
    <t xml:space="preserve">Disable login access to the systems serial ports.  One method to accomplish the recommended state is to execute the following command(s):
#svcadm disable svc:/system/console-login:terma
#svcadm disable svc:/system/console-login:termb
</t>
  </si>
  <si>
    <t xml:space="preserve">Deny access to Secure RPC by keyserv for the nobody user.  One method to accomplish the recommended state is to execute the following command(s):
# cd /etc/default
# awk '/ENABLE_NOBODY_KEYS=/ 
 { $1 = "ENABLE_NOBODY_KEYS=NO" }
 { print }' keyserv &gt; keyserv.CIS
# mv keyserv.CIS keyserv
</t>
  </si>
  <si>
    <t xml:space="preserve">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 
</t>
  </si>
  <si>
    <t xml:space="preserve">Configure the SSH server configuration to disable direct root login.  One method to accomplish the recommended state is to execute the following command(s):
# awk '/^PermitRootLogin/ { $2 = "no" } 
 { print }' /etc/ssh/sshd_config &gt; /etc/ssh/sshd_config.CIS
# mv /etc/ssh/sshd_config.CIS /etc/ssh/sshd_config
# svcadm restart svc:/network/ssh
</t>
  </si>
  <si>
    <t xml:space="preserve">Configure the SSH server configuration file to disallow blank passwords on login.  One method to accomplish the recommended state is to execute the following command(s):
# awk '/^PermitEmptyPasswords/ { $2 = "no" } 
 { print }' /etc/ssh/sshd_config &gt; /etc/ssh/sshd_config.CIS
# mv /etc/ssh/sshd_config.CIS /etc/ssh/sshd_config
# svcadm restart svc:/network/ssh
</t>
  </si>
  <si>
    <t xml:space="preserve">Disallow rhosts connections via PAM by commenting them out in /etc/pam.conf.  One method to accomplish the recommended state is to execute the following command(s):
# cd /etc
# cp pam.conf pam.conf.pre-CIS
# sed -e 's/^.*pam_rhosts_auth/#&amp;/' &lt; /etc/pam.conf 
 &gt; pam.conf.CIS
# mv pam.conf.CIS pam.conf
</t>
  </si>
  <si>
    <t xml:space="preserve">Disable the ability to autologin with GNOME display manager.  One method to accomplish the recommended state is to execute the following command(s):
# cd /etc
# awk '/^gdm-autologin/ { $1="#gdm-autologin" } { print }' 
 /etc/pam.conf &gt; /etc/pam.conf.CIS
# mv pam.conf.CIS pam.conf
</t>
  </si>
  <si>
    <t xml:space="preserve">Configure the GNOME Screensaver timeout to 15 minutes of inactivity.  One method to accomplish the recommended state is to execute the following command(s):
 # cd /usr/share/X11/app-defaults
# cp XScreenSaver XScreenSaver.orig
# awk '/^*timeout:/ { $2 = "0:15:00" }
 /^*lockTimeout:/ { $2 = "0:15:00" }
 /^*lock:/ { $2 = "True" }
 { print }' xScreenSaver &gt; xScreenSaver.CIS
# mv xScreenSaver.CIS xScreenSaver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</si>
  <si>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
</t>
  </si>
  <si>
    <t xml:space="preserve">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
 </t>
  </si>
  <si>
    <t xml:space="preserve">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
</t>
  </si>
  <si>
    <t xml:space="preserve">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
</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</si>
  <si>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</si>
  <si>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 xml:space="preserve">Ensure the console listing only contains items physically secured within the environment.  One method to accomplish the recommended state is to execute the following command(s):
# /usr/sbin/consadm [-d device...]
</t>
  </si>
  <si>
    <t xml:space="preserve">Enable stack protection to prevent certain classes of buffer overflow attacks and significantly enhance security. One method to accomplish the recommended state is to execute the following command(s):
To enable stack protection and block stack-smashing attacks, run the following to edit the /etc/system file:
# if [ ! "`grep noexec_user_stack= /etc/system`" ]; then
 cat /etc/system
set noexec_user_stack=1
set noexec_user_stack_log=1
END_CFG
fi
</t>
  </si>
  <si>
    <t xml:space="preserve">Disable the svcadm GSS API if it is not required for business. One method to accomplish the recommended state is to execute the following command(s):
# svcadm disable svc:/network/rpc/gss
</t>
  </si>
  <si>
    <t xml:space="preserve">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
</t>
  </si>
  <si>
    <t xml:space="preserve">To close this finding, please provide screenshot showing Sticky Bit is set on all World-Writable Directories with the agency's CAP.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</si>
  <si>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</si>
  <si>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`logins -s | awk '{ print $1 }'` 
 aiuser noaccess nobody nobody4; do
 $(echo $user &gt;&gt; ftpusers)
done
# sort -u ftpusers &gt; ftpusers.CIS
# mv ftpusers.CIS ftpusers
If the agency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</si>
  <si>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Ensure that no other accounts aside from the root account have a user ID of zero (0). One method to accomplish the recommended state is to execute the following command(s):
# logins -o | awk -F: '($2 == 0) { print $1 }' and ensure the output is root
</t>
  </si>
  <si>
    <t>Configure strong TCP packet sequence number generation on the IP stack.  One method to accomplish the recommended state is to execute the following command(s):
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</si>
  <si>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Enable Auditing of Incoming Network Connections via the auditing daemon within the /etc/security/audit_event file. One method to accomplish the recommended state is to execute the following command(s):
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</si>
  <si>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Enable Auditing of File Metadata Modification Events via the auditing daemon. One method to accomplish the recommended state is to execute the following command(s):
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</si>
  <si>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Enable Auditing of Process and Privilege Events. One method to accomplish the recommended state is to execute the following command(s):
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</si>
  <si>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 xml:space="preserve">Create a directory to extract the patches and make sure the directory is owned by root with permissions no more excessive than 755.  Once created, install an automated tool such as Oracle Patch manager for monitoring patch levels. One method to accomplish the recommended state is to execute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
  </si>
  <si>
    <t xml:space="preserve">Disable the unnecessary CDE Calendar Manager service One method to accomplish the recommended state is to execute the following command(s):
# svcadm disable svc:/network/rpc/cde-calendar-manager:default
</t>
  </si>
  <si>
    <t xml:space="preserve">Disable the sendmail for local use service. One method to accomplish the recommended state is to execute the following command(s):
# svcadm disable svc:/network/smtp:sendmail
</t>
  </si>
  <si>
    <t xml:space="preserve">Disable the java web console. One method to accomplish the recommended state is to execute the following command(s):
# svcadm disable svc:/system/webconsole:console
</t>
  </si>
  <si>
    <t xml:space="preserve">Disable the web-based enterprise management service. One method to accomplish the recommended state is to execute the following command(s):
# svcadm disable svc:/application/management/wbem
</t>
  </si>
  <si>
    <t xml:space="preserve">Disable the local Berkley system based print spooling service. One method to accomplish the recommended state is to execute the following command(s):
# svcadm disable svc:/application/print/rfc117
</t>
  </si>
  <si>
    <t xml:space="preserve">Disable the NIS server daemons and use LDAP in lieu of NIS. One method to accomplish the recommended state is to execute the following command(s):
# svcadm disable svc:/network/nis/server
# svcadm disable svc:/network/nis/passwd
# svcadm disable svc:/network/nis/update
# svcadm disable svc:/network/nis/xfr
</t>
  </si>
  <si>
    <t xml:space="preserve">Disable the svcadmin NIS client daemons service. One method to accomplish the recommended state is to execute the following command(s):
# svcadm disable svc:/network/nis/clie
</t>
  </si>
  <si>
    <t xml:space="preserve">Disable the svcadm NIS+ service and use LDAP in lieu of NIS+. One method to accomplish the recommended state is to execute the following command(s):
# svcadm disable svc:/network/rpc/nisplu
</t>
  </si>
  <si>
    <t xml:space="preserve">Disable the svcadm LDAP cache manager. One method to accomplish the recommended state is to execute the following command(s):
# svcadm disable svc:/network/ldap/client
</t>
  </si>
  <si>
    <t>Disable the samba service. One method to accomplish the recommended state is to execute the following command(s):
# svcadm disable svc:/network/samba</t>
  </si>
  <si>
    <t xml:space="preserve">Disable the apache service if it is not required for business. One method to accomplish the recommended state is to execute the following command(s):
Apache 1.x:
# /etc/init.d/apache stop
# mv /etc/apache/httpd.conf /etc/apache/httpd.conf.CIS 
Apache 2.x:
# svcadm disable svc:/network/http:apache
</t>
  </si>
  <si>
    <t xml:space="preserve">Disable the GUI administration tools for the Solaris Volume Manager. One method to accomplish the recommended state is to execute the following command(s):
# svcadm disable svc:/network/rpc/mdcomm
# svcadm disable svc:/network/rpc/meta
# svcadm disable svc:/network/rpc/metamed
# svcadm disable svc:/network/rpc/metam
</t>
  </si>
  <si>
    <t xml:space="preserve">Prevent denial of service attacks by disabling source packet forwarding within the network parameters script to ensure the setting persists between reboots. One method to accomplish the recommended state is to execute the following command(s):   
IPv4:
ndd -set /dev/ip ip_forward_src_routed 0
IPv6:
ndd -set /dev/ip ip6_forward_src_routed 0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</si>
  <si>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ndd -set /dev/ip ip_forward_directed_broadcasts 0
</t>
  </si>
  <si>
    <t xml:space="preserve">Prevent host discovery by disabling the response to ICMP timestamp requests within the network parameters script to ensure the setting persists between reboots. One method to accomplish the recommended state is to execute the following command(s):
ndd -set /dev/ip ip_respond_to_timestamp 0
</t>
  </si>
  <si>
    <t xml:space="preserve">Prevent bulk host discovery by disabling ICMP broadcast timestamp requests within the network parameters script to ensure the setting persists between reboots. One method to accomplish the recommended state is to execute the following command(s): 
ndd -set /dev/ip ip_respond_to_timestamp_broadcast 0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</si>
  <si>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ndd -set /dev/ip ip_respond_to_address_mask_broadcast 0
</t>
  </si>
  <si>
    <t xml:space="preserve">Prevent denial of service attacks through CPU pegging by disabling ICMP redirect messages within the network parameters script to ensure the setting persists between reboots. One method to accomplish the recommended state is to execute the following command(s):
ndd -set /dev/ip ip6_send_redirects 0
</t>
  </si>
  <si>
    <t xml:space="preserve">Prevent host and network information spillage by disabling ICMP echo requests within the network parameters script to ensure the setting persists between reboots. One method to accomplish the recommended state is to execute the following command(s):
# ndd -set /dev/ip ip_respond_to_echo_broadcast 0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</si>
  <si>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ndd -set /dev/ip ip_respond_to_echo_multicast 0 
 *IPv6:
 # ndd -set /dev/ip ip6_respond_to_echo_multicast 0
</t>
  </si>
  <si>
    <t xml:space="preserve">Prevent ARP poisoning by setting the IRP ARP interval within the network parameters script to ensure the setting persists between reboots. One method to accomplish the recommended state is to execute the following command(s):
 # ndd -set /dev/ip ip_ire_arp_interval 6000
</t>
  </si>
  <si>
    <t xml:space="preserve">Prevent denial of service attacks by ignoring IP redirects within the network parameters script to ensure the setting persists between reboots. One method to accomplish the recommended state is to execute the following command(s): 
IPv4:
ndd -set /dev/ip ip_ignore_redirect 1 
IPv6:
ndd -get /dev/ip ip6_ignore_redirect 1
</t>
  </si>
  <si>
    <t xml:space="preserve">Set strict multihoming parameters to true within the network parameters script to ensure the setting persists between reboots. One method to accomplish the recommended state is to execute the following command(s): 
*IPv4:
ndd -set /dev/ip ip_strict_dst_multihomingt 1 
*IPv6:
ndd -set /dev/ip ip6_strict_dst_multihoming 1
</t>
  </si>
  <si>
    <t xml:space="preserve">Prevent denial of service attacks by disabling ICMP redirects on the server within the network parameters script to ensure the setting persists between reboots . One method to accomplish the recommended state is to execute the following command(s):
ndd -set /dev/ip ip_send_redirects 0
</t>
  </si>
  <si>
    <t xml:space="preserve">Prevent ARP cache poisoning attack by enabling ARP cache cleanup within the network parameters script to ensure the setting persists between reboots. One method to accomplish the recommended state is to execute the following command(s):
ndd -set /dev/arp arp_cleanup_interval 60000
</t>
  </si>
  <si>
    <t xml:space="preserve">Disable the TCP reverse IP source routing parameter within the network parameters script to ensure the setting persists between reboots. One method to accomplish the recommended state is to execute the following command(s):   
ndd -set /dev/tcp tcp_rev_src_routes 0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</si>
  <si>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ndd -set /dev/tcp tcp_conn_req_max_q 1024
</t>
  </si>
  <si>
    <t xml:space="preserve">Disable core dumps or route them to a protected directory to ensure sensitive data is not leaked to non-authorized users. One method to accomplish the recommended state is to execute the following command(s):
*Disable core dumps
# coreadm -d global -d global-setid -d process 
-d proc-setid
*Send core dumps to a secure location
# mkdir -p /var/cores
# chown root:root /var/cores
# chmod 700 /var/cores
# coreadm -g /var/cores/core_%n_%f_%u_%g_%t_%p 
 -e log -e global -e global-setid 
 -d process -d proc-setid
Disable core dumps
 # coreadm -d global -d global-setid -d process 
-d proc-setid
</t>
  </si>
  <si>
    <t xml:space="preserve">Configure strong TCP packet sequence number generation on the IP stack. One method to accomplish the recommended state is to execute the following command(s):
 # cd /etc/default
# awk '/TCP_STRONG_ISS=/ { $1 = "TCP_STRONG_ISS=2" }; 
{ print }' inetinit &gt; inetinit.new
# mv inetinit.new inetinit
# pkgchk -f -n -p /etc/default/inetinit
# ndd -set /dev/tcp tcp_strong_iss 2
</t>
  </si>
  <si>
    <t xml:space="preserve">Enable inetd logging for all core services to provide auditing for these services. One method to accomplish the recommended state is to execute the following command(s):
# inetadm -M tcp_trace=true
# svcadm refresh svc:/network/inetd
</t>
  </si>
  <si>
    <t xml:space="preserve">Configure the FTP debug level daemon logging to capture all relevant secrity events and send the log information for the services to connlog and add this log file to the agency's regular review cycle / log correlation engine. One method to accomplish the recommended state is to execute the following command(s):
 # if [ ! "`grep -v '^#' /etc/syslog.conf | 
 grep /var/log/connlog`" ]; then
 echo "daemon.debugttt/var/log/connlog" 
 &gt;&gt;/etc/syslog.conf
fi
# touch /var/log/connlog
# chown root:root /var/log/connlog
# chmod 600 /var/log/connlog
# logadm -w connlog -C 13 -a 'pkill -HUP syslogd' 
 /var/log/connlog
# svcadm refresh svc:/system/system-log
</t>
  </si>
  <si>
    <t xml:space="preserve">Ensure sensitive security related information captured by the LOG_AUTH facility is sent to the secured file /var/log/authlog. One method to accomplish the recommended state is to execute the following command(s):
if [ ! "`grep -v '^#' /etc/syslog.conf | 
grep /var/log/authlog`" ]; then
echo "auth.infottt/var/log/authlog" 
&gt;&gt;/etc/syslog.conf
fi
logadm -w authlog -C 13 -a 'pkill -HUP syslogd' 
 /var/log/authlog
pkgchk -f -n -p /var/log/authlog
svcadm refresh svc:/system/system-log
</t>
  </si>
  <si>
    <t xml:space="preserve">Create the /var/adm/loginlog to enable capturing of  failed login attempt messages with the login name, tty specification, and time. Ensure the file is owned by root, group owned by sys and has permissions of 600. One method to accomplish the recommended state is to execute the following command(s):
 # touch /var/adm/loginlog
# chown root:sys /var/adm/loginlog
# chmod 600 /var/adm/loginlog
# logadm -w loginlog -C 13 /var/adm/loginlog
</t>
  </si>
  <si>
    <t xml:space="preserve">Configure the Solaris system to log all unsuccessful login attempts. One method to accomplish the recommended state is to execute the following command(s):
# vi /etc/default/login
SYSLOG_FAILED_LOGINS=0
</t>
  </si>
  <si>
    <t xml:space="preserve">Enable cron level logging and ensure the /var/cron/log file is owned by root, group owned by root and has permissions of 700. One method to accomplish the recommended state is to execute the following command(s):
 # cd /etc/default
# awk '/CRONLOG=/ { $1 = "CRONLOG=YES" }; 
 { print }' cron &gt; cron.new
# mv cron.new cron
# pkgchk -f -n -p /etc/default/cron
# chown root:root /var/cron/log
# chmod go-rwx /var/cron/log
</t>
  </si>
  <si>
    <t xml:space="preserve">Enable the system auditing (sa) daemon to allow for anomaly detection of the operating system hardware performance baseline. One method to accomplish the recommended state is to execute the following command(s):
svcadm enable -r svc:/system/sar
EDITOR=ed crontab -e sys
</t>
  </si>
  <si>
    <t xml:space="preserve">Set the Protocol parameter to '2' in the /etc/ssh/sshd_config file to prevent session hijacking and enforce strong encryption. One method to accomplish the recommended state is to execute the following command(s):
# awk '/^Protocol/ { $2 = "2" } 
{ print }' /etc/ssh/sshd_config &gt; /etc/ssh/sshd_config.new
# /usr/bin/mv /etc/ssh/sshd_config.new /etc/ssh/sshd_config
# /usr/sbin/pkgchk -f -n -p /etc/ssh/sshd_config
# /usr/sbin/svcadm restart svc:/network/ssh
</t>
  </si>
  <si>
    <t xml:space="preserve">Set the Disable X11 parameter within the /etc/ssh/sshd_config file to prevent GUI access to the server. One method to accomplish the recommended state is to execute the following command(s):
# awk '/^ X11Forwarding / { $2 = "no" } 
{ print }' /etc/ssh/sshd_config &gt; /etc/ssh/sshd_config.new
# /usr/bin/mv /etc/ssh/sshd_config.new /etc/ssh/sshd_config
# /usr/sbin/pkgchk -f -n -p /etc/ssh/sshd_config
# /usr/sbin/svcadm restart svc:/network/ssh
</t>
  </si>
  <si>
    <t xml:space="preserve">Set the PermitRootLogin parameter to 'no' in the /etc/ssh/sshd_config file to disallow direct root login and force users to use sudo or su - to elevate privileges. One method to accomplish the recommended state is to execute the following command(s):
# awk '/^PermitRootLogin/ { $2 = "no" } 
{ print }' /etc/ssh/sshd_config &gt; /etc/ssh/sshd_config.new
# /usr/bin/mv /etc/ssh/sshd_config.new /etc/ssh/sshd_config
# /usr/sbin/pkgchk -f -n -p /etc/ssh/sshd_config
# /usr/sbin/svcadm restart svc:/network/ssh
</t>
  </si>
  <si>
    <t xml:space="preserve">Set the PermitEmptyPasswords parameter to 'no' in the /etc/ssh/sshd_config file in order to prevent users from logging in without proper authentication. One method to accomplish the recommended state is to execute the following command(s):
# awk '/^PermitEmptyPasswords/ { $2 = "no" } 
{ print }' /etc/ssh/sshd_config &gt; /etc/ssh/sshd_config.new
# /usr/bin/mv /etc/ssh/sshd_config.new /etc/ssh/sshd_config
# /usr/sbin/pkgchk -f -n -p /etc/ssh/sshd_config
# /usr/sbin/svcadm restart svc:/network/ssh
</t>
  </si>
  <si>
    <t xml:space="preserve">Disable rhosts connections via PAM by commenting them out in the /etc/pam.conf file. One method to accomplish the recommended state is to execute the following command(s):
#rlogin auth sufficient pam_rhosts_auth.so.1
#rsh auth sufficient pam_rhosts_auth.so.1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</si>
  <si>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</si>
  <si>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 xml:space="preserve">Configure a GRUB bootloader password in order to prevent the changing of the boot location for the system. One method to accomplish the recommended state is to execute the following command(s):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chmod 600 /boot/grub/menu.lst
(ZFS)# chmod 600 /rpool/boot/grub/menu.lst
</t>
  </si>
  <si>
    <t xml:space="preserve">Ensure that root is in group 0 (root).One method to accomplish the recommended state is to execute the following command(s):
 # passmgmt -m -g 0 ro
</t>
  </si>
  <si>
    <t xml:space="preserve">Change the home directory for root to /root/ and ensure the folder and its content have permissions of 700. One method to accomplish the recommended state is to execute the following command(s):
# mkdir -m 700 /root
# mv -i /.?* /root/
# passmgmt -m -h /root root
</t>
  </si>
  <si>
    <t xml:space="preserve">Ensure that no other accounts aside from the root account have a user ID of zero (0). One method to accomplish the recommended state is to execute the following command(s):
#logins -o | awk -F: '($2 == 0) { print $1 }' and ensure the output is root
</t>
  </si>
  <si>
    <t xml:space="preserve">Remove any instances of .netrc files on the server, as they allow for storage of credentials in unencrypted form. One method to accomplish the recommended state is to execute the following command(s):
#!/sbin/sh 
echo ""The Output from the Audit of Control 9.20 - Check for Presence of User .netrc Files is""
for dir in `logins -ox |
 awk -F: '($8 == ""PS"") { print $6 }'`; do
 for file in $dir/.netrc; do
 if [ ! -h ""$file"" -a -f ""$file"" ]; then
 echo "".netrc file $file exists""
 fi
 done
done
</t>
  </si>
  <si>
    <t xml:space="preserve">Disable the svcadm volfs service to help  prevent malicious programs from infiltrating the agency network via removeable media. One method to accomplish the recommended state is to execute the following command(s):
# svcadm disable svc:/system/filesystem/volfs
# svcadm disable svc:/network/rpc/smserver
</t>
  </si>
  <si>
    <t xml:space="preserve">Configure the FTP daemon to log all relevant security events. One method to accomplish the recommended state is to execute the following command(s):
# inetadm -m svc:/network/ftp exec="/usr/sbin/in.ftpd -a -l -d"
</t>
  </si>
  <si>
    <t>World Writable directories do not have the sticky bit set, which locks a directory to a specific owner.</t>
  </si>
  <si>
    <t xml:space="preserve">Set the IgnoreRhosts parameter to 'yes' in the /etc/ssh/sshd_config file in order to force users to enter a password when attempting to authenticate with SSH. One method to accomplish the recommended state is to execute the following command(s):
# awk '/^ IgnoreRhosts/ { $2 = "yes" } 
{ print }' /etc/ssh/sshd_config &gt; /etc/ssh/sshd_config.new
# /usr/bin/mv /etc/ssh/sshd_config.new /etc/ssh/sshd_config
# /usr/sbin/pkgchk -f -n -p /etc/ssh/sshd_config
# /usr/sbin/svcadm restart svc:/network/ssh
</t>
  </si>
  <si>
    <t xml:space="preserve">Set the RhostsRSAAuthentication parameter to 'no' in the /etc/ssh/sshd_config file in order to ignore automated rhosts RSA authentication requests. One method to accomplish the recommended state is to execute the following command(s):
# awk '/^ RhostsRSAAuthentication/ { $2 = "no" } 
{ print }' /etc/ssh/sshd_config &gt; /etc/ssh/sshd_config.new
# /usr/bin/mv /etc/ssh/sshd_config.new /etc/ssh/sshd_config
# /usr/sbin/pkgchk -f -n -p /etc/ssh/sshd_config
# /usr/sbin/svcadm restart svc:/network/ssh
</t>
  </si>
  <si>
    <t xml:space="preserve">Remove ftpd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adm bin daemon gdm listen lp noaccess 
nobody nobody4 nuucp postgres root smmsp svctag 
sys uucp webservd
do
echo $user &gt;&gt; ftpusers
done
# sort -u ftpusers &gt; ftpusers.new
# mv ftpusers.new ftpusers
# pkgchk -f -n -p /etc/ftpd/ftpusers 
If agency site policy states that users have to be authorized to use FTP, consider placing all agency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
</t>
  </si>
  <si>
    <t xml:space="preserve">Configure the GNOME Screensaver timeout to 15 minutes of inactivity. The recommendation can be implemented by setting the lockTimeout setting to 0:15:00 within the /usr/openwin/lib/app-defaults/XScreenSaver file.  
</t>
  </si>
  <si>
    <t>There are duplicate UIDs on the system.</t>
  </si>
  <si>
    <t>There are duplicate GIDs on the system.</t>
  </si>
  <si>
    <t>SLR11.2-01</t>
  </si>
  <si>
    <t>SLR11.2-02</t>
  </si>
  <si>
    <t>SLR11.2-03</t>
  </si>
  <si>
    <t>SLR11.2-04</t>
  </si>
  <si>
    <t>SLR11.2-05</t>
  </si>
  <si>
    <t>SLR11.2-06</t>
  </si>
  <si>
    <t>SLR11.2-07</t>
  </si>
  <si>
    <t>SLR11.2-08</t>
  </si>
  <si>
    <t>SLR11.2-09</t>
  </si>
  <si>
    <t>SLR11.2-10</t>
  </si>
  <si>
    <t>SLR11.2-11</t>
  </si>
  <si>
    <t>SLR11.2-12</t>
  </si>
  <si>
    <t>SLR11.2-13</t>
  </si>
  <si>
    <t>SLR11.2-14</t>
  </si>
  <si>
    <t>SLR11.2-15</t>
  </si>
  <si>
    <t>SLR11.2-16</t>
  </si>
  <si>
    <t>SLR11.2-17</t>
  </si>
  <si>
    <t>SLR11.2-18</t>
  </si>
  <si>
    <t>SLR11.2-19</t>
  </si>
  <si>
    <t>SLR11.2-20</t>
  </si>
  <si>
    <t>SLR11.2-21</t>
  </si>
  <si>
    <t>SLR11.2-22</t>
  </si>
  <si>
    <t>SLR11.2-23</t>
  </si>
  <si>
    <t>SLR11.2-24</t>
  </si>
  <si>
    <t>SLR11.2-25</t>
  </si>
  <si>
    <t>SLR11.2-26</t>
  </si>
  <si>
    <t>SLR11.2-27</t>
  </si>
  <si>
    <t>SLR11.2-28</t>
  </si>
  <si>
    <t>SLR11.2-29</t>
  </si>
  <si>
    <t>SLR11.2-30</t>
  </si>
  <si>
    <t>SLR11.2-31</t>
  </si>
  <si>
    <t>SLR11.2-32</t>
  </si>
  <si>
    <t>SLR11.2-33</t>
  </si>
  <si>
    <t>SLR11.2-34</t>
  </si>
  <si>
    <t>SLR11.2-35</t>
  </si>
  <si>
    <t>SLR11.2-36</t>
  </si>
  <si>
    <t>SLR11.2-37</t>
  </si>
  <si>
    <t>SLR11.2-38</t>
  </si>
  <si>
    <t>SLR11.2-39</t>
  </si>
  <si>
    <t>SLR11.2-40</t>
  </si>
  <si>
    <t>SLR11.2-41</t>
  </si>
  <si>
    <t>SLR11.2-42</t>
  </si>
  <si>
    <t>SLR11.2-43</t>
  </si>
  <si>
    <t>SLR11.2-44</t>
  </si>
  <si>
    <t>SLR11.2-45</t>
  </si>
  <si>
    <t>SLR11.2-46</t>
  </si>
  <si>
    <t>SLR11.2-47</t>
  </si>
  <si>
    <t>SLR11.2-48</t>
  </si>
  <si>
    <t>SLR11.2-49</t>
  </si>
  <si>
    <t>SLR11.2-50</t>
  </si>
  <si>
    <t>SLR11.2-51</t>
  </si>
  <si>
    <t>SLR11.2-52</t>
  </si>
  <si>
    <t>SLR11.2-53</t>
  </si>
  <si>
    <t>SLR11.2-54</t>
  </si>
  <si>
    <t>SLR11.2-55</t>
  </si>
  <si>
    <t>SLR11.2-56</t>
  </si>
  <si>
    <t>SLR11.2-57</t>
  </si>
  <si>
    <t>SLR11.2-58</t>
  </si>
  <si>
    <t>SLR11.2-59</t>
  </si>
  <si>
    <t>SLR11.2-60</t>
  </si>
  <si>
    <t>SLR11.2-61</t>
  </si>
  <si>
    <t>SLR11.2-62</t>
  </si>
  <si>
    <t>SLR11.2-63</t>
  </si>
  <si>
    <t>SLR11.2-64</t>
  </si>
  <si>
    <t>SLR11.2-65</t>
  </si>
  <si>
    <t>SLR11.2-66</t>
  </si>
  <si>
    <t>SLR11.2-67</t>
  </si>
  <si>
    <t>SLR11.2-68</t>
  </si>
  <si>
    <t>SLR11.2-69</t>
  </si>
  <si>
    <t>SLR11.2-70</t>
  </si>
  <si>
    <t>SLR11.2-71</t>
  </si>
  <si>
    <t>SLR11.2-72</t>
  </si>
  <si>
    <t>SLR11.2-73</t>
  </si>
  <si>
    <t>SLR11.2-74</t>
  </si>
  <si>
    <t>SLR11.2-75</t>
  </si>
  <si>
    <t>SLR11.2-76</t>
  </si>
  <si>
    <t>SLR11.2-77</t>
  </si>
  <si>
    <t>SLR11.2-78</t>
  </si>
  <si>
    <t>SLR11.2-79</t>
  </si>
  <si>
    <t>SLR11.2-80</t>
  </si>
  <si>
    <t>SLR11.2-81</t>
  </si>
  <si>
    <t>SLR11.2-82</t>
  </si>
  <si>
    <t>SLR11.2-83</t>
  </si>
  <si>
    <t>SLR11.2-84</t>
  </si>
  <si>
    <t>SLR11.2-85</t>
  </si>
  <si>
    <t>SLR11.2-86</t>
  </si>
  <si>
    <t>SLR11.2-87</t>
  </si>
  <si>
    <t>SLR11.2-88</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</si>
  <si>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 passwd -u _&lt;username&gt;__)._ The account lockout threshold (RETRIES parameter) restricts the number of failed login attempts allowed before requiring the offending account be locked. The lockout requirement will help block malicious users from gaining access to the host via automated, repetitive brute-force login exploits--trying different passwords until one fits a user name.</t>
  </si>
  <si>
    <t>Unix-based systems support variable settings to control access to files. World-writable files are the least secure. See the chmod(2) man page for more information.</t>
  </si>
  <si>
    <t>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which requires root privileges.</t>
  </si>
  <si>
    <t>Sometimes when administrators delete users from the password file they neglect to remove all files owned by those users from the system.</t>
  </si>
  <si>
    <t>Extended attributes are implemented as files in a "shadow" file system that is not generally visible via normal administration commands without special arguments.</t>
  </si>
  <si>
    <t>The commands for this item set all active accounts (except the _root_ account) to force password changes every 91 days (13 weeks), and then prevent password changes for seven days (one week), thereafter. Users will begin receiving warnings 7 days (1 weeks) before their password expires. Sites also have the option of expiring idle accounts after a certain number of days (see the on-line manual page for the _usermod_ command, particularly the -f option).</t>
  </si>
  <si>
    <t>System accounts, such as bin, lpd, and sys have special purposes and privileges. By default, these accounts are configured as either locked or non-login. This status should be verified to ensure that these accounts have not accidentially or intentionally been enabled.</t>
  </si>
  <si>
    <t>Correct or justify any items discovered in the Audit step. Determine the existence of any "write access" given for the "other" category (chmod o-w _&lt;filename&gt;_), and work with the owner to determine the best course of action in accordance with site policy.</t>
  </si>
  <si>
    <t>Perform the following and verify that the result is as shown:
# svcs -Ho state svc:/application/graphical-login/gdm:default
disabled 
If the service is not installed, this will return an error, or no output. This is also considered a passing state.</t>
  </si>
  <si>
    <t>Perform the following command and make sure that the MTA is listening on the loopback address (127.0.0.1):
# netstat -an | grep LIST | grep ".25 "
127.0.0.1.25 *.* 0 0 128000 0 LISTEN
::1.25 *.* 0 0 128000 0 LISTEN
# netstat -an | grep LIST | grep ".587 "
127.0.0.1.587 *.* 0 0 128000 0 LISTEN
::1.587 *.* 0 0 128000 0 LISTEN</t>
  </si>
  <si>
    <t>Perform the following and verify that the result is as shown:
# svcs -Ho state svc:/network/rpc/keyserv
disabled
If the service is not installed, this will return an error, or no output. This is also considered a passing state.</t>
  </si>
  <si>
    <t>Perform the following and verify that the result is as shown:
# svcs -Ho state svc:/network/nis/server
disabled
If LDAP is not in use check that nis/domain is also disabled:
# svcs -Ho state svc:/network/nis/domain
disabled
If the service is not installed, this will return an error, or no output. This is also considered a passing state.</t>
  </si>
  <si>
    <t>Perform the following and verify that the result is as shown:
# svcs -Ho state svc:/network/nis/client
disabled
If LDAP is not in use check that nis/domain is also disabled:
# svcs -Ho state svc:/network/nis/domain
disabled
If the service is not installed, this will return an error, or no output. This is also considered a passing state.</t>
  </si>
  <si>
    <t>Perform the following and verify that the result is as shown:
# svcs -Ho state svc:/network/security/ktkt_warn
disabled 
If the service is not installed, this will return an error, or no output. This is also considered a passing state.</t>
  </si>
  <si>
    <t>Perform the following and verify that the result is as shown:
# svcs -Ho state svc:/network/rpc/gss
disabled
If the service is not installed, this will return an error, or no output. This is also considered a passing state.</t>
  </si>
  <si>
    <t>Perform the following and verify that the result is as shown:
# svcs -Ho state svc:/system/filesystem/rmvolmgr
disabled
# svcs -Ho state svc:/network/rpc/smserver
disabled
If the service is not installed, this will return an error, or no output. This is also considered a passing state.</t>
  </si>
  <si>
    <t>Perform the following and verify that the result is as shown:
# svcs -Ho state svc:/system/filesystem/autofs
disabled
If the service is not installed, this will return an error, or no output. This is also considered a passing state.</t>
  </si>
  <si>
    <t>Perform the following and verify that the result is as shown:
# svcs -Ho state svc:/network/http:apache22
disabled
If the service is not installed, this will return an error, or no output. This is also considered a passing state.</t>
  </si>
  <si>
    <t>Perform the following and verify that the result is as shown:
# inetadm -p | grep tcp_wrappers
tcp_wrappers=TRUE
# ls /etc/hosts.deny
/etc/hosts.deny
# ls /etc/hosts.allow
/etc/hosts.allow
The above command will check whether TCP Wrappers is enabled for all TCP-based services started by inetd. TCP Wrappers are enabled by default for sendmail and SSH. Individual inetd services may still be configured to use TCP Wrappers even if the global parameter (above) is set to FALSE. To check the status of individual inetd services, use the command:
# for svc in `inetadm | awk '/svc:\// { print $NF }'`; do
 val=`inetadm -l ${svc} | grep -c tcp_wrappers=TRUE`
 if [ ${val} -eq 1 ]; then
 echo "TCP Wrappers enabled for ${svc}"
 fi
done
Lastly, TCP Wrappers can be enabled for the RPC port mapping service. To determine if this is the case, use the command:
# svcprop -p config/enable_tcpwrappers rpc/bind
false</t>
  </si>
  <si>
    <t>Ensure telnet server is not enabled:
# svcs -Ho state svc:/network/telnet
disabled
If the service is not installed, this will return an error, or no output. This is also considered a passing state.</t>
  </si>
  <si>
    <t>Perform the following and verify that the result is as shown:
# grep "^set noexec_user_stack.*=1" /etc/system
set noexec_user_stack=1
set noexec_user_stack_log=1 
To verify that this setting is in effect on the running system, use the command:
# echo "noexec_user_stack/D" | mdb -k
noexec_user_stack: 1</t>
  </si>
  <si>
    <t>To verify this setting, use the commands:
# ipadm show-prop -p _forward_directed_broadcasts -co current ip
0
# ipadm show-prop -p _forward_directed_broadcasts \
 -co persistent ip
0</t>
  </si>
  <si>
    <t>To verify this setting, use the commands:
# ipadm show-prop -p _respond_to_timestamp_broadcast \
 -co current ip
0
# ipadm show-prop -p _respond_to_timestamp_broadcast \
 -co persistent ip
0</t>
  </si>
  <si>
    <t>To verify this setting, use the commands:
# ipadm show-prop -p _respond_to_address_mask_broadcast \
 -co current ip
0
# ipadm show-prop -p _respond_to_address_mask_broadcast \
 -co persistent ip
0</t>
  </si>
  <si>
    <t>To verify this setting, use the commands:
# ipadm show-prop -p _respond_to_echo_broadcast \
 -co current ip
0
# ipadm show-prop -p _respond_to_echo_broadcast \
 -co persistent ip
0</t>
  </si>
  <si>
    <t>To verify this setting for IPv4 packets, use the commands:
# ipadm show-prop -p _respond_to_echo_multicast \
 -co current ipv4
0
# ipadm show-prop -p _respond_to_echo_multicast \
 -co persistent ipv4
0
To verify this setting for IPv6 packets, use the commands:
# ipadm show-prop -p _respond_to_echo_multicast -co current ipv6
0
# ipadm show-prop -p _respond_to_echo_multicast -co persistent ipv6
0</t>
  </si>
  <si>
    <t>To verify this setting for IPv4 packets, use the commands:
# ipadm show-prop -p send_redirects -co current ipv4
off
# ipadm show-prop -p send_redirects -co persistent ipv4
off
To verify this setting for IPv6 packets, use the commands:
# ipadm show-prop -p send_redirects -co current ipv6
off
# ipadm show-prop -p send_redirects -co persistent ipv6
off</t>
  </si>
  <si>
    <t>To verify this setting for IPv4, use the command:
# routeadm -p |\
 egrep "^ipv4-routing |^ipv4-forwarding " |\
 awk '{printf("%s %s\n", $1, $NF); }'
ipv4-routing current=disabled
ipv4-forwarding current=disabled 
To verify this setting is persistent between reboots for IPv4, use the command:
# routeadm -p |\
 egrep "^ipv4-routing |^ipv4-forwarding " |\
 awk '{printf("%s %s\n", $1, $2); }'
ipv4-routing persistent=disabled
ipv4-forwarding persistent=disabled 
To verify this setting for IPv6, use the command:
# routeadm -p |\
 egrep "^ipv6-routing |^ipv6-forwarding " |\
 awk '{printf("%s %s\n", $1, $NF); }'
ipv6-routing current=disabled
ipv6-forwarding current=disabled 
To verify this setting is persistent between reboots for IPv6, use the command:
# routeadm -p |\
 egrep "^ipv6-routing |^ipv6-forwarding " |\
 awk '{printf("%s %s\n", $1, $2); }'
ipv6-routing persistent=disabled
ipv6-forwarding persistent=disabled</t>
  </si>
  <si>
    <t>Perform the following to verify that the result is as recommended:
# find / \( -fstype nfs -o -fstype cachefs -o -fstype autofs \
 -o -fstype ctfs -o -fstype mntfs -o -fstype objfs \
 -o -fstype proc \) -prune -o -type d \( -perm -0002 \
 -a ! -perm -1000 \) -ls
No output should be returned.</t>
  </si>
  <si>
    <t>Perform the following to verify that the result is as recommended:
# grep "^MaxAuthTries" /etc/ssh/sshd_config
MaxAuthTries 6</t>
  </si>
  <si>
    <t>Perform the following to verify that the result is as recommended:
# for user in `logins -s | awk '{ print $1 }'` \
 aiuser noaccess nobody nobody4; do
 grep -w "${user}" /etc/ftpd/ftpusers &gt;/dev/null 2&gt; then
 echo "User '${user}' not in /etc/ftpd/ftpusers."
 fi
done
(No output should be returned.)</t>
  </si>
  <si>
    <t>Perform the following to verify that the result is as recommended:
# logins -ox |\
 awk -F: '( $1 != "root" &amp;&amp; $8 != "LK" &amp;&amp; $8 != "NL" &amp;&amp; \
 ( $10 &lt; 7 || $11 &gt; 91 || $12 &lt; 7 )) { print }'
(No output should be returned.)
# grep "WEEKS=" /etc/default/passwd | sort -u
MAXWEEKS=13
MINWEEKS=1
WARNWEEKS=4</t>
  </si>
  <si>
    <t>Perform the following to verify that the result is as recommended:
# grep "^PASSLENGTH=" /etc/default/passwd
PASSLENGTH=14
# grep "^NAMECHECK=" /etc/default/passwd
NAMECHECK=YES
# grep "^HISTORY=" /etc/default/passwd
HISTORY=10
# grep "^MINDIFF=" /etc/default/passwd
MINDIFF=3
# grep "^MINUPPER=" /etc/default/passwd
MINUPPER=1
# grep "^MINLOWER=1" /etc/default/passwd
MINLOWER=1
# grep "^MINSPECIAL=1" /etc/default/passwd
MINSPECIAL=1
# grep "^MINDIGIT=1" /etc/default/passwd
MINDIGIT=1
# grep "^MAXREPEATS=0" /etc/default/passwd
MAXREPEATS=0
# grep "^WHITESPACE=YES" /etc/default/passwd
WHITESPACE=YES
# grep "^DICTIONDBDIR=/var/passwd" /etc/default/passwd
DICTIONDBDIR=/var/passwd
# grep "^DICTIONLIST=/usr/share/lib/dict/words" \
 /etc/default/passwd
DICTIONLIST=/usr/share/lib/dict/words</t>
  </si>
  <si>
    <t>Perform the following to verify that the result is as recommended:
# grep "^Umask" /etc/proftpd.conf | awk '{ print $2 }'
027
NOTE: This is only required on systems where the ftp server is installed.</t>
  </si>
  <si>
    <t>Perform the following to verify that the result is as recommended:
# useradd -D | xargs -n 1 | grep inactive |\
 awk -F= '{ print $2 }' 
35
# logins -axo -l "[name]" | awk -F: '{ print $13 }'
35</t>
  </si>
  <si>
    <t>Perform the following to verify that the result is as recommended:
# cat /etc/motd
Authorized users only. All activity may be monitored and reported.
# ls -l /etc/motd
-rw-r--r-- 1 root sys 67 Dec 20 18:28 /etc/motd
# cat /etc/issue
Authorized users only. All activity may be monitored and reported. 
# ls -l /etc/issue
-rw-r--r-- 1 root root 66 Dec 20 18:27 /etc/issue</t>
  </si>
  <si>
    <t>If GDM is installed perform the following to verify that the result is as recommended:
# cd /etc/gdm/Init
# grep "Security Message" Default
 --title="Security Message" --filename=/etc/issue</t>
  </si>
  <si>
    <t>Perform the following to verify that the result is as recommended:
# /usr/sbin/consadm -p
(No output should be returned.)
NOTE: This only applies to global zones.</t>
  </si>
  <si>
    <t>Perform the following to determine if the system is configured as recommended:
# for user in aiuser dhcpserv dladm ftp gdm netadm netcfg \
 noaccess nobody nobody4 openldap pkg5srv svctag unknown \
 webservd xvm adm bin daemon lp mysql nuucp postgres smmsp \
 sys upnp uucp zfssnap; do
 stat=`passwd -s ${user} | awk '{ print $2 }'`
 if [ "${stat}" != "LK" ] &amp; then
 echo "Account ${user} is not locked or non-login."
 fi
done
(No output should be returned.)</t>
  </si>
  <si>
    <t>Perform the following to verify that the result is as recommended:
# for dir in `logins -ox |\
 awk -F: '($8 == "PS") { print $6 }'`; do
 find ${dir} -type d -prune \( -perm -g+w -o \
 -perm -o+r -o -perm -o+w -o -perm -o+x \) -ls
done
(No output should be returned.)</t>
  </si>
  <si>
    <t>Perform the following to verify that the result is as recommended:
# for dir in \
 `logins -ox | awk -F: '($8 == "PS") { print $6 }'`; do
 find ${dir}/.[A-Za-z0-9]* \! -type l \
 \( -perm -20 -o -perm -02 \) -ls
done
(No output should be returned.)</t>
  </si>
  <si>
    <t>Perform the following to verify that the result is as recommended:
# for dir in \
 `logins -ox | awk -F: '($8 == "PS") { print $6 }'`; do
 find ${dir}/.netrc -type f \( \
 -perm -g+r -o -perm -g+w -o -perm -g+x -o \
 -perm -o+r -o -perm -o+w -o -perm -o+x \) \
 -ls 2&gt;/dev/null
done
(No output should be returned.)</t>
  </si>
  <si>
    <t>Perform the following to verify that the result is as recommended:
# for dir in \
 `logins -ox | awk -F: '($8 == "PS") { print $6 }'`; do
 find ${dir}/.rhosts -type f -ls 2&gt;/dev/null
done
(No output should be returned.)</t>
  </si>
  <si>
    <t>Perform the following to verify that the result is as recommended:
# logins -xo | awk -F: '($8 == "PS") { print }' | while read line; do
 user=`echo ${line} | awk -F: '{ print $1 }'`
 home=`echo ${line} | awk -F: '{ print $6 }'`
 find ${home} -type d -prune \! -user ${user} -ls
done
_[Only uucp and nuucp should generate errors (as their home directories do not exist. Other entries should be verified for correctness.]_</t>
  </si>
  <si>
    <t>Perform the following to verify that the result is as recommended:
# getent group | cut -f3 -d":" | sort -n | uniq -c |\
 while read x ; do
 [ -z "${x}" ] &amp; then
 grps=`getent group | nawk -F: '($3 == n) { print $1 }' n=$2 | xargs`
 echo "Duplicate GID ($2): ${grps}"
 fi
 done
(No output should be returned.)</t>
  </si>
  <si>
    <t>Perform the following to verify that the result is as recommended:
# getent passwd | cut -f1 -d":" | sort -n | uniq -c |\
 while read x ; do
 [ -z "${x}" ] &amp; then
 gids=`getent passwd |\
 nawk -F: '($1 == n) { print $3 }' n=$2 | xargs`
 echo "Duplicate Group Name ($2): ${gids}"
 fi
 done
(No output should be returned.)</t>
  </si>
  <si>
    <t>Perform the following to verify that the result is as recommended:
# getent group | cut -f1 -d":" | sort -n | uniq -c |\
 while read x ; do
 [ -z "${x}" ] &amp; then
 gids=`getent group |\
 nawk -F: '($1 == n) { print $3 }' n=$2 | xargs`
 echo "Duplicate Group Name ($2): ${gids}"
 fi
 done
(No output should be returned.)</t>
  </si>
  <si>
    <t>Perform the following to verify that the result is as recommended:
# for dir in \
 `logins -ox | awk -F: '($8 == "PS") { print $6 }'`; do
 ls -l ${dir}/.netrc 2&gt;/dev/null
done
(No output should be returned.)</t>
  </si>
  <si>
    <t>Perform the following to verify that the result is as recommended:
# for dir in \
 `logins -ox | awk -F: '($8 == "PS") { print $6 }'`; do
 ls -l ${dir}/.forward 2&gt;/dev/null
done
(No output should be returned.)</t>
  </si>
  <si>
    <t>Perform the following to verify that the result is as recommended:
# find / \( -fstype nfs -o -fstype cachefs -o -fstype autofs \
 -o -fstype ctfs -o -fstype mntfs -o -fstype objfs \
 -o -fstype proc \) -prune -o -type f -perm -0002 -print
(No output should be returned.)
NOTE: The script above does a file transversal of all files under the "/" directory, including NFS attached file systems, so running this search command may take quite some time.</t>
  </si>
  <si>
    <t>Perform the following to verify that the result is as recommended:
# find / \( -fstype nfs -o -fstype cachefs -o -fstype autofs \
 -o -fstype ctfs -o -fstype mntfs -o -fstype objfs \
 -o -fstype proc \) -prune -o -type f \( -perm -4000 -o \
 -perm -2000 \) -print
(No output should be returned.) 
NOTE: The script above does a transversal of _all_ files under the "/" directory, including NFS attached file systems, so running this search command may take quite some time.</t>
  </si>
  <si>
    <t>Perform the following to verify that the result is as recommended:
# find / \( -fstype nfs -o -fstype cachefs -o -fstype autofs \
 -o -fstype ctfs -o -fstype mntfs -o -fstype objfs \
 -o -fstype proc \) -prune -o \( -nouser -o -nogroup \) -ls
(No output should be returned.)
NOTE: The script above does a transversal of _all_ files under the "/" directory, including NFS- attached file systems, so running this search command may take quite some time. Additionally false positives may be returned in /zones/ when run in the global zone.</t>
  </si>
  <si>
    <t>Perform the following to verify that the result is as recommended:
# find / \( -fstype nfs -o -fstype cachefs -o -fstype autofs \
 -o -fstype ctfs\ -o -fstype mntfs -o -fstype objfs \
 -o -fstype proc \) -prune -o -xattr -ls
(No output should be returned.) 
NOTE: The script above does a transversal of all files under the "/" directory, including NFS- attached file systems, so running this search command may take quite some time.</t>
  </si>
  <si>
    <t>Run the following to set sendmail to listen only local interfaces:
# svccfg -v -s svc:/network/smtp:sendmail setprop config/local_only=true
# svcadm refresh sendmail
# svcadm restart sendmail</t>
  </si>
  <si>
    <t>To enable TCP Wrappers, run the following commands:
* Create and customize your policy in /etc/hosts.allow:
# echo "ALL: &lt;net&gt;/&lt;mask&gt;, &lt;net/&lt;mask&gt;, " &gt; /etc/hosts.allow where each _&lt;net&gt;/&lt;mask&gt;_ combination (for example, the Class C address block "192.168.1.0/255.255.255.0") can represent one network block in use by your organization that requires access to this system.&lt;/li&gt;
* Create a default deny policy in /etc/hosts.deny:
# echo "ALL: ALL" &gt;/etc/hosts.deny &lt;/li&gt;
* Enable TCP Wrappers for all services started by inetd:
# inetadm -M tcp_wrappers=TRUE To protect only specific inetd services, use the command:
# inetadm -m [FMRI] tcp_wrappers=TRUE To enable TCP Wrappers for the RPC port mapping service, use the commands:
# svccfg -s rpc/bind setprop config/enable_tcpwrappers=true
# svcadm refresh rpc/bind The versions of SSH and sendmail that ship with Solaris 11 will automatically use TCP Wrappers to filter access if a hosts.allow or hosts.deny file exists. To protect UDP and RPC-based services that are spawned from inetd, consider implementing a host-based firewall such as Solaris IP Filter. See ipfilter(5) for more information.&lt;/li&gt;</t>
  </si>
  <si>
    <t>To implement the recommendation,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t>
  </si>
  <si>
    <t>To enable stack protection and block stack-smashing attacks, run the following to edit the /etc/system file:
# if [ ! "`grep noexec_user_stack= /etc/system`" ]; then
 cat &lt;&lt;END_CFG &gt;&gt;/etc/system
set noexec_user_stack=1
set noexec_user_stack_log=1
END_CFG
fi</t>
  </si>
  <si>
    <t>Run the following commands to set the TCP_STRONG_ISS parameter to use RFC 1948 sequence number generation in the /etc/default/inetinit file:
# cd /etc/default
# awk '/TCP_STRONG_ISS=/ { $1 = "TCP_STRONG_ISS=2" }; \
 { print }' inetinit &gt; inetinit.CIS
# mv inetinit.CIS inetinit 
To set the TCP_STRONG_ISS parameter on a running system, use the command:
# ipadm set-prop -p _strong_iss=2 tcp</t>
  </si>
  <si>
    <t>To enforce this setting for IPv4 packets, use the command:
# ipadm set-prop -p send_redirects=off ipv4 
To enforce this setting for IPv6 packets, use the command:
# ipadm set-prop -p send_redirects=off ipv6</t>
  </si>
  <si>
    <t>To enforce this setting, use the commands:
# auditconfig -conf
# auditconfig -setflags lo,ad,ft,ex,cis
# auditconfig -setnaflags lo 
# auditconfig -setpolicy cnt,argv,zonename
# auditconfig -setplugin audit_binfile active p_minfree=1
# audit -s
# rolemod -K audit_flags=lo,ad,ft,ex,cis:no root
# EDITOR=ed crontab -e root &lt;&lt; END_CRON
$
a
0 0 * * * /usr/sbin/audit -n
.
w
q
END_CRON
# chown root:root /var/shares/audit
# chmod 750 /var/shares/audit</t>
  </si>
  <si>
    <t>Perform the following to implement the recommended state:
# cd /etc/default
# awk '/ENABLE_NOBODY_KEYS=/ \
 { $1 = "ENABLE_NOBODY_KEYS=NO" } \
 { print }' keyserv &gt; keyserv.CIS
# mv keyserv.CIS keyserv</t>
  </si>
  <si>
    <t>Perform the following to implement the recommended state:
# awk '/^X11Forwarding / { $2 = "no" } \
 { print }' /etc/ssh/sshd_config &gt; /etc/ssh/sshd_config.CIS
# mv /etc/ssh/sshd_config.CIS /etc/ssh/sshd_config
# svcadm restart svc:/network/ssh</t>
  </si>
  <si>
    <t>Perform the following to implement the recommended state:
# awk '/^MaxAuthTries/ { $2 = "6" } \
 { print }' /etc/ssh/sshd_config &gt; /etc/ssh/sshd_config.CIS
# mv /etc/ssh/sshd_config.CIS /etc/ssh/sshd_config
# svcadm restart svc:/network/ssh</t>
  </si>
  <si>
    <t>Perform the following to implement the recommended state:
# awk '/^IgnoreRhosts/ { $2 = "yes" } \
 { print }' /etc/ssh/sshd_config &gt; /etc/ssh/sshd_config.CIS
# mv /etc/ssh/sshd_config.CIS /etc/ssh/sshd_config
# svcadm restart svc:/network/ssh 
This action will only set the IgnoreRhosts line if it already exists in the file to ensure that it is set to the proper value. If the IgnoreRhosts line does not exist in the file, the default setting of Yes is automatically used, so no additional changes are needed.</t>
  </si>
  <si>
    <t>Perform the following to implement the recommended state:
# awk '/^PermitRootLogin/ { $2 = "no" } \
 { print }' /etc/ssh/sshd_config &gt; /etc/ssh/sshd_config.CIS
# mv /etc/ssh/sshd_config.CIS /etc/ssh/sshd_config
# svcadm restart svc:/network/ssh</t>
  </si>
  <si>
    <t>Perform the following to implement the recommended state:
# awk '/^PermitEmptyPasswords/ { $2 = "no" } \
 { print }' /etc/ssh/sshd_config &gt; /etc/ssh/sshd_config.CIS
# mv /etc/ssh/sshd_config.CIS /etc/ssh/sshd_config
# svcadm restart svc:/network/ssh</t>
  </si>
  <si>
    <t>Perform the following to implement the recommended state:
# cd /etc/ftpd
# for user in `logins -s | awk '{ print $1 }'` \
 aiuser noaccess nobody nobody4; do
 $(echo $user &gt;&gt; ftpusers)
done
# sort -u ftpusers &gt; ftpusers.CIS
# mv ftpusers.CIS ftpusers
If your site policy states that users have to be authorized to use FTP, consider placing all users in the /etc/ftpd/ftpusers file and then explicitly removing those who are permitted to use the service. To accomplish this, use the command:
# getent passwd | cut -f1 -d":" &gt; /etc/ftpd/ftpusers
This prohibits any user on the system from using ftp unless they are explicitly removed from the file. Note that this file will need to be updated as users are added to or removed from the system.</t>
  </si>
  <si>
    <t>Perform the following to implement the recommended state:
# cd /etc/default
# awk '/CONSOLE=/ { print "CONSOLE=/dev/console"; next }; \
 { print }' login &gt; login.CIS
# mv login.CIS login</t>
  </si>
  <si>
    <t>Perform the following to implement the recommended state:
# cd /etc/default
# awk '/RETRIES=/ { $1 = "RETRIES=3" }
 { print }' login &gt;login.CIS
# mv login.CIS login
# cd /etc/security
# awk '/LOCK_AFTER_RETRIES=/ \
 { $1 = "LOCK_AFTER_RETRIES=YES" }
 { print }' policy.conf &gt; policy.conf.CIS
# mv policy.conf.CIS policy.conf
# svcadm restart svc:/system/name-service/cache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NOTE: The root role is configured in this manner by default to prevent accidental lock out.</t>
  </si>
  <si>
    <t>Run the following command to generate your password hash:
# /usr/lib/grub2/bios/bin/grub-mkpasswd-pbkdf2
Enter password:
Reenter password:
PBKDF2 hash of your password is _&lt;password_hash&gt;_ 
Create the file /usr/lib/grub2/bios/etc/grub.d/01_password:
#!/bin/sh
/usr/bin/cat &gt; /rpool/boot/grub/password.cfg&lt;&lt;EOF
#
# GRUB password
#
set superusers="root"
password_pbkdf2 root _&lt;password_hash&gt;_
EOF
/usr/bin/chmod 600 /rpool/boot/grub/password.cfg
/usr/bin/echo 'source /@/boot/grub/password.cfg' 
Run the following to finalize the password configuration and set menu timeout:
# /usr/bin/chmod 700 /usr/lib/grub2/bios/etc/grub.d/01_password
# /usr/sbin/bootadm set-menu timeout=30 
Changes will take effect on the next reboot.</t>
  </si>
  <si>
    <t>Perform the following to implement the recommended state:
# logins -ox |\
 awk -F: '($1 == "root" || $8 == "LK" || $8 == "NL") \
 { next } ; \
 { $cmd = "passwd" } ;\
 ($11 &gt; 91) { $cmd = $cmd " -x 91" } \
 ($10 &lt; 7) { $cmd = $cmd " -n 7" } \
 ($12 &lt; 7) { $cmd = $cmd " -w 7" } \
 ($cmd != "passwd") { print $cmd " " $1 }' \
 &gt; /etc/CISupd_accounts
# /sbin/sh /etc/CISupd_accounts
# rm -f /etc/CISupd_accounts
# cd /etc/default
# grep -v WEEKS passwd &gt; passwd.CIS
# cat &lt;&lt;EODefaults &gt;&gt; passwd.CIS
MAXWEEKS=13
MINWEEKS=1
WARNWEEKS=1
EODefaults
# mv passwd.CIS passwd</t>
  </si>
  <si>
    <t>Perform the following to implement the recommended state:
# cd /etc/default
# awk '/PASSLENGTH=/ { $1 = "PASSLENGTH=14" };
/NAMECHECK=/ { $1 = "NAMECHECK=YES" };
/HISTORY=/ { $1 = "HISTORY=10" };
/MINDIFF=/ { $1 = "MINDIFF=3" };
/MINUPPER=/ { $1 = "MINUPPER=1" };
/MINLOWER=/ { $1 = "MINLOWER=1" };
/MINSPECIAL=/ { $1 = "MINSPECIAL=1" };
/MINDIGIT=/ { $1 = "MINDIGIT=1" };
/MAXREPEATS=/ { $1 = "MAXREPEATS=0" };
/WHITESPACE=/ { $1 = "WHITESPACE=YES" };
/DICTIONDBDIR=/ { $1 = "DICTIONDBDIR=/var/passwd" };
/DICTIONLIST=/ { $1 = "DICTIONLIST=/usr/share/lib/dict/words" };
{ print }' passwd &gt; passwd.CIS
# mv passwd.CIS passwd</t>
  </si>
  <si>
    <t>Perform the following to implement the recommended state:
# useradd -D -f 35 
To set this policy on a user account, use the command(s):
# usermod -f 35 [name] 
To set this policy on a role account, use the command(s):
# rolemod -f 35 [name]</t>
  </si>
  <si>
    <t>Perform the following to implement the recommended state:
# awk '/^#Banner/ { $1 = "Banner" } \
 { print }' /etc/ssh/sshd_config &gt; /etc/ssh/sshd_config.CIS
# mv /etc/ssh/sshd_config.CIS /etc/ssh/sshd_config
# svcadm restart svc:/network/ssh</t>
  </si>
  <si>
    <t>Perform the following to implement the recommended state:
Edit the /etc/gdm/Init/Default file to add the following content before the last line of the file.
/usr/bin/zenity --text-info --width=800 --height=300 \
 --title="Security Message" --filename=/etc/issue</t>
  </si>
  <si>
    <t>Perform the following to implement the recommended state:
# cd /etc/default
# awk '/^BANNER=/ { $1 = "BANNER=" }; { print }' \
 telnetd &gt; telnetd.CIS
# mv telnetd.CIS telnetd</t>
  </si>
  <si>
    <t>TCP Wrappers are enabled. 
Output contains the following:
tcp_wrappers=TRUE
/etc/hosts.deny
/etc/hosts.allow</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</si>
  <si>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</si>
  <si>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</si>
  <si>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</si>
  <si>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</si>
  <si>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</si>
  <si>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</si>
  <si>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</si>
  <si>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</si>
  <si>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</si>
  <si>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</si>
  <si>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</si>
  <si>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</si>
  <si>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</si>
  <si>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</si>
  <si>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</si>
  <si>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</si>
  <si>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</si>
  <si>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</si>
  <si>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</si>
  <si>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</si>
  <si>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</si>
  <si>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Perform the following to verify that the result is as recommended:
# grep "^PASSLENGTH=" /etc/default/passwd
PASSLENGTH=14
# grep "^NAMECHECK=" /etc/default/passwd
NAMECHECK=YES
# grep "^HISTORY=" /etc/default/passwd
HISTORY=24
# grep "^MINDIFF=" /etc/default/passwd
MINDIFF=3
# grep "^MINALPHA=" /etc/default/passwd
MINALPHA=2
# grep "^MINUPPER=" /etc/default/passwd
MINUPPER=1
# grep "^MINLOWER=1" /etc/default/passwd
MINLOWER=1
# grep "^MINNONALPHA=1" /etc/default/passwd
MINNONALPHA=1
# grep "^MAXREPEATS=0" /etc/default/passwd
MAXREPEATS=0
# grep "^WHITESPACE=YES" /etc/default/passwd
WHITESPACE=YES
# grep "^DICTIONDBDIR=/var/passwd" /etc/default/passwd
DICTIONDBDIR=/var/passwd
# grep "^DICTIONLIST=/usr/share/lib/dict/words" 
 /etc/default/passwd
DICTIONLIST=/usr/share/lib/dict/words</t>
  </si>
  <si>
    <t xml:space="preserve">Setting meet IRS Requirements.  
PASSLENGTH=14
NAMECHECK=YES
HISTORY=24
MINDIFF=3
MINALPHA=2
MINUPPER=1
MINLOWER=1
MINNONALPHA=1
MAXREPEATS=0
WHITESPACE=YES
DICTIONLIST=/usr/share/lib/dict/words
</t>
  </si>
  <si>
    <t xml:space="preserve">Change the password minimum length of 8 to 14 characters to comply with the new publication
</t>
  </si>
  <si>
    <t>Perform the following to implement the recommended state:
# cd /etc/default
# awk '/PASSLENGTH=/ { $1 = "PASSLENGTH=14" };
/NAMECHECK=/ { $1 = "NAMECHECK=YES" };
/HISTORY=/ { $1 = "HISTORY=24" };
/MINDIFF=/ { $1 = "MINDIFF=3" };
/MINUPPER=/ { $1 = "MINUPPER=1" };
/MINLOWER=/ { $1 = "MINLOWER=1" };
/MINSPECIAL=/ { $1 = "MINSPECIAL=1" };
/MINDIGIT=/ { $1 = "MINDIGIT=1" };
/MAXREPEATS=/ { $1 = "MAXREPEATS=1" };
/WHITESPACE=/ { $1 = "WHITESPACE=YES" };
/DICTIONDBDIR=/ { $1 = "DICTIONDBDIR=/var/passwd" };
/DICTIONLIST=/ { $1 = "DICTIONLIST=/usr/share/lib/dict/words" };
{ print }' passwd &gt; passwd.CIS
# mv passwd.CIS passwd.</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</si>
  <si>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/NAMECHECK=/ { $1 = "NAMECHECK=YES" };
/HISTORY=/ { $1 = "HISTORY=24" };
/MINDIFF=/ { $1 = "MINDIFF=3" };
/MINUPPER=/ { $1 = "MINUPPER=1" };
/MINLOWER=/ { $1 = "MINLOWER=1" };
/MINSPECIAL=/ { $1 = "MINSPECIAL=1" };
/MINDIGIT=/ { $1 = "MINDIGIT=1" };
/MAXREPEATS=/ { $1 = "MAXREPEATS=1" };
/WHITESPACE=/ { $1 = "WHITESPACE=YES" };
/DICTIONDBDIR=/ { $1 = "DICTIONDBDIR=/var/passwd" };
/DICTIONLIST=/ { $1 = "DICTIONLIST=/usr/share/lib/dict/words" };
{ print }' passwd &gt; passwd.CIS
# mv passwd.CIS passwd.</t>
  </si>
  <si>
    <t xml:space="preserve">Password expiration is 90 days for privilege accounts and normal users. </t>
  </si>
  <si>
    <t xml:space="preserve"># logins -ox |
 awk -F: '( $1 != "root" &amp;&amp; $8 != "LK" &amp;&amp; $8 != "NL" &amp;&amp; 
 ( $10 != "14" || $11 != "84" || $12 != "28" )) { print }'
(No output should be returned.)
# grep "WEEKS=" /etc/default/passwd | sort -u
All users 
MINWEEKS=2
WARNWEEKS=2
Normal Users
MAXWEEKS=12
Privilege Users
MAXWEEKS=12
</t>
  </si>
  <si>
    <t>Enforce password changes every  84 days (12 weeks) for all accounts on the system. The recommendation can be implemented by performing the following: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</si>
  <si>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 xml:space="preserve">Password expiration is 90 days for privilege and for normal users. </t>
  </si>
  <si>
    <t xml:space="preserve">Updated Passwords are required to be changed every 90 days all user accounts </t>
  </si>
  <si>
    <t xml:space="preserve">Updated:
HISTORY from 10 to 24
Length from 8 to 14
</t>
  </si>
  <si>
    <t>Many organizations require users to change passwords on a regular basis.
NOTE: Since /etc/default/passwd sets defaults in terms of number of weeks (even though the actual values on user accounts are kept in terms of days), it is probably best to choose interval values that are multiples of 7.
Actions for this item do not work on accounts stored on network directories such as LDAP.</t>
  </si>
  <si>
    <t>Passwords are changed every 90 days for Administrators and standard users.</t>
  </si>
  <si>
    <t>Enforce password changes 84 days (12 weeks) for all accounts on the system. One method to accomplish the recommended state is to execute the following command(s):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</si>
  <si>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Perform the following to implement the recommended state: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</si>
  <si>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
</t>
  </si>
  <si>
    <t xml:space="preserve">Password expiration is 90 days for privilege and normal users. </t>
  </si>
  <si>
    <t>Enforce password changes every 84 days (12 weeks) for all accounts on the system. One method to accomplish the recommended state is to execute the following command(s):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WARNWEEKS=4
EODefaults
# mv passwd.CIS passwd</t>
  </si>
  <si>
    <t>Perform the following to verify that the result is as recommended:
# grep "^PASSLENGTH=" /etc/default/passwd
PASSLENGTH=14
# grep "^NAMECHECK=" /etc/default/passwd
NAMECHECK=YES
# grep "^HISTORY=" /etc/default/passwd
HISTORY=24
# grep "^MINDIFF=" /etc/default/passwd
MINDIFF=3
# grep "^MINALPHA=" /etc/default/passwd
MINALPHA=2
# grep "^MINUPPER=" /etc/default/passwd
MINUPPER=1
# grep "^MINLOWER=1" /etc/default/passwd
MINLOWER=1
# grep "^MINNONALPHA=1" /etc/default/passwd
MINNONALPHA=1
# grep "^MAXREPEATS=0" /etc/default/passwd
MAXREPEATS=0
# grep "^WHITESPACE=YES" /etc/default/passwd
WHITESPACE=YES
# grep "^DICTIONDBDIR=/var/passwd" /etc/default/passwd
DICTIONDBDIR=/var/passwd
# grep "^DICTIONLIST=/usr/share/lib/dict/words" 
 /etc/default/passwd
DICTIONLIST=/usr/share/lib/dict/words</t>
  </si>
  <si>
    <t>Perform the following to implement the recommended state: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</si>
  <si>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
</t>
  </si>
  <si>
    <t>Run the following commands and verify that the output is as shown:
# grep "^PASSLENGTH=" /etc/default/passwd | awk -F= '($2 &gt;= 14 &amp;&amp; $2 != "") { print $0 }'
PASSLENGTH=14
# grep "^NAMECHECK=YES" /etc/default/passwd
NAMECHECK=YES
# grep "^HISTORY=" /etc/default/passwd | awk -F= '($2 &gt;= 10 &amp;&amp; $2 != "") { print $0 }'
HISTORY=24
# grep "^MINDIFF=" /etc/default/passwd | awk -F= '($2 &gt;= 3 &amp;&amp; $2 != "") { print $0 }'
MINDIFF=3
# grep "^MINALPHA=" /etc/default/passwd | awk -F= '($2 &gt;= 2 &amp;&amp; $2 != "") { print $0 }'
MINALPHA=2
# grep "^MINUPPER=" /etc/default/passwd | awk -F= '($2 &gt;= 1 &amp;&amp; $2 != "") { print $0 }'
MINUPPER=1
# grep "^MINLOWER=" /etc/default/passwd | awk -F= '($2 &gt;= 1 &amp;&amp; $2 != "") { print $0 }'
MINLOWER=1
# grep "^MINNONALPHA=" /etc/default/passwd | awk -F= '($2 &gt;= 1 &amp;&amp; $2 != "") { print $0 }'
MINNONALPHA=1
# grep "^MAXREPEATS=0" /etc/default/passwd
MAXREPEATS=0
# grep "^WHITESPACE=YES" /etc/default/passwd
WHITESPACE=YES
# grep "^DICTIONDBDIR=/var/passwd" /etc/default/passwd
DICTIONDBDIR=/var/passwd
# grep "^DICTIONLIST=/usr/share/lib/dict/words" /etc/default/passwd
DICTIONLIST=/usr/share/lib/dict/words</t>
  </si>
  <si>
    <t>Passwords are set with strong complexity.Output contains the following:
PASSLENGTH=14
NAMECHECK=YES
HISTORY=24
MINDIFF=3
MINALPHA=2
MINUPPER=1
MINLOWER=1
MINNONALPHA=1
MAXREPEATS=0
WHITESPACE=YES
DICTIONDBDIR=/var/passwd
DICTIONLIST=/usr/share/lib/dict/words</t>
  </si>
  <si>
    <t>Perform the following to implement the recommended state: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</si>
  <si>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
</t>
  </si>
  <si>
    <t xml:space="preserve">Enforce password changes every 84 days (12 weeks) for all accounts on the system. Identify the administrator accounts and set MAXWEEKS to 8 for their accounts and for the rest, set the MAXWEEKS to 12. One method to accomplish the recommended state is to execute the following command(s):
# logins -ox |
awk -F: '($1 == "root" || $8 == "LK" || $8 == "NL") { next } ; 
{ $cmd = "passwd" } ;
($11  91) { $cmd = $cmd " -x 91" } 
($10 &lt; 7) { $cmd = $cmd " -n 7" } 
($12 &lt; 28) { $cmd = $cmd " -w 28" } 
($cmd != "passwd") { print $cmd " " $1 }' 
&gt; /etc/CISupd_accounts
# /sbin/sh /etc/CISupd_accounts
# rm -f /etc/CISupd_accounts
# cd /etc/default
# /usr/bin/grep -v WEEKS passwd &gt; passwd.new
# cat  passwd.new
MAXWEEKS=8
MINWEEKS=1
WARNWEEKS=2
EODefaults
# /usr/bin/mv passwd.new passwd
# /usr/sbin/pkgchk -f -n -p /etc/default/passwd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</si>
  <si>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</si>
  <si>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</si>
  <si>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</si>
  <si>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</si>
  <si>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</si>
  <si>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</si>
  <si>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</si>
  <si>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</si>
  <si>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</si>
  <si>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</si>
  <si>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</si>
  <si>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</si>
  <si>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</si>
  <si>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</si>
  <si>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</si>
  <si>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</si>
  <si>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</si>
  <si>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</si>
  <si>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Device Lock</t>
  </si>
  <si>
    <t>HSC42: Encryption capabilities do not meet the latest FIPS 140 requirements</t>
  </si>
  <si>
    <t>IA-2</t>
  </si>
  <si>
    <t>Identification and Authentication (Organizational Users)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</si>
  <si>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</si>
  <si>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</si>
  <si>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</si>
  <si>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SC-28</t>
  </si>
  <si>
    <t>Protection of Information at Rest</t>
  </si>
  <si>
    <t>SLRGEN-08</t>
  </si>
  <si>
    <t>SLRGEN-09</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</si>
  <si>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</si>
  <si>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</si>
  <si>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Added Oracle Solaris 11.2 Benchmark, 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</si>
  <si>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</si>
  <si>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</si>
  <si>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</si>
  <si>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</si>
  <si>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</si>
  <si>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</si>
  <si>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</si>
  <si>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</si>
  <si>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</si>
  <si>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</si>
  <si>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Administrators may wish to add site-specific dictionaries to the `DICTIONLIST` parameter.
**Warning:** Sites often have differing opinions on the optimal value of the `HISTORY` parameter (how many previous passwords to remember per user in order to prevent re-use). The values specified here are in compliance with NSA/DISA requirements. If this is too restrictive for your site, you may wish to set a HISTORY value of `24` and a MAXREPEATS of `2`. Consult your local security rules for guidance.</t>
  </si>
  <si>
    <t>Configure the CDE sessions to enable the screensaver after 15 minutes of inactivity. The recommendation can be implemented by executing the following script:
# for file in /usr/dt/config/*/sys.resources; do
dir=`dirname $file | sed s/usr/etc/`
mkdir -m 755 -p $dir
echo 'dtsession*saverTimeout: 15' &gt;&gt;$dir/sys.resources
 echo 'dtsession*lockTimeout: 15' &gt;&gt;$dir/sys.resources
chown root:sys $dir/sys.resources
 chmod 444 $dir/sys.resources
done"</t>
  </si>
  <si>
    <t>Perform the following to implement the recommended state:
# cd /usr/openwin/lib/app-defaults
# awk '/^*timeout:/ { $2 = "0:15:00" } /^*lockTimeout:/ { $2 = "0:15:00" }
 /^*lock:/ { $2 = "True" }
{ print }' XScreenSaver &gt;XScreenSaver.new
# mv XScreenSaver.new XScreenSaver
# pkgchk -f -n -p /usr/openwin/lib/app-defaults/XScreenSaver</t>
  </si>
  <si>
    <t>The default timeout is 15 minutes of keyboard and mouse inactivity before a password-protected screen saver is invoked by the Xscreensaver application used in the GNOME windowing environment.
NOTE: Presently, the file /usr/openwin/lib/app-defaults/XScreenSaver is not marked volatile, so the pkgchk command produces an error for this item. The following bug has been filed in relation to this:
6255740 XScreenSaver global property file should be marked as volatile</t>
  </si>
  <si>
    <t>Perform the following to implement the recommended state:
# cd /usr/share/X11/app-defaults
# cp XScreenSaver XScreenSaver.orig
# awk '/^\*timeout:/ { $2 = "0:15:00" } /^\*lockTimeout:/ { $2 = "0:00:00" } /^\*lock:/ { $2 = "True" } { print }' xScreenSaver &gt; xScreenSaver.CIS
# mv xScreenSaver.CIS xScreenSaver.</t>
  </si>
  <si>
    <t>Configure the GNOME Screensaver timeout to 15 minutes of inactivity. One method to accomplish the recommended state is to execute the following command(s)
# cd /usr/share/X11/app-defaults
# cp XScreenSaver XScreenSaver.orig
# awk '/^\*timeout:/ { $2 = "0:15:00" } /^\*lockTimeout:/ { $2 = "0:00:00" } /^\*lock:/ { $2 = "True" } { print }' xScreenSaver &gt; xScreenSaver.CIS
# mv xScreenSaver.CIS xScreenSaver.</t>
  </si>
  <si>
    <t>Perform the following to verify that the result is as recommended:
# cd /usr/share/X11/app-defaults
# grep "^\*timeout:" XScreenSaver
*timeout: 0:15:00
# grep "^\*lockTimeout:" XScreenSaver
*lockTimeout: 0:00:00
# grep "^\*lock:" XScreenSaver
*lock: True</t>
  </si>
  <si>
    <t>Perform the following to implement the recommended state:
# cd /usr/share/X11/app-defaults
# cp XScreenSaver XScreenSaver.orig
# awk '/^\*timeout:/ { $2 = "0:15:00" }
 /^\*lockTimeout:/ { $2 = "0:00:00" }
 /^\*lock:/ { $2 = "True" }
 { print }' xScreenSaver &gt; xScreenSaver.CIS
# mv xScreenSaver.CIS xScreenSaver</t>
  </si>
  <si>
    <t>To enable TCP Wrappers, run the following commands:
Create and customize your policy in `/etc/hosts.allow`: 
# echo "ALL: /,</t>
  </si>
  <si>
    <t xml:space="preserve">To close this finding, please provide a screenshot showing mail transfer agents are set to Local-Only Mode. with the agency's CAP. </t>
  </si>
  <si>
    <t>Obtain and install the latest security updates for Solaris 11.4 or upgrade to a later version of the operating system (OS) software. One method to accomplish the recommended state is to execute the following command(s): in order to refresh the package catalog, download and apply any available updates:
# pkg update</t>
  </si>
  <si>
    <t>Enable TCPWrappers by configuring /etc/hosts.allow to contain a list of approved IP addresses and ports that can access the system. One method to accomplish the recommended state is to execute the following command(s):
Create and customize your policy in `/etc/hosts.allow`: 
# echo "ALL: /,</t>
  </si>
  <si>
    <t>Disable graphical login access from the console. One method to accomplish the recommended state is to execute the following command(s):
# svcadm disable svc:/application/graphical-login/gdm:default</t>
  </si>
  <si>
    <t>Disable the keyserv process service. One method to accomplish the recommended state is to execute the following command(s):
# svcadm disable svc:/network/rpc/keyserv.</t>
  </si>
  <si>
    <t xml:space="preserve">Disable the svcadm GSS API if it is not required for business. One method to accomplish the recommended state is to execute the following command(s):
# svcadm disable svc:/network/rpc/gss.
</t>
  </si>
  <si>
    <t>Disable the apache service if the server is not acting as a web server.  One method to accomplish the recommended state is to execute the following command(s):
# svcadm disable svc:/network/http:apache24.</t>
  </si>
  <si>
    <t xml:space="preserve">Disable the svcadm Kerberos TGT expiration warning parameter. One method to accomplish the recommended state is to execute the following command(s):
# svcadm disable svc:/network/security/ktkt_warn.
</t>
  </si>
  <si>
    <t>Disable NIS server services. One method to accomplish the recommended state is to execute the following command(s):
# svcadm disable svc:/network/nis/client
Check to see if LDAP Client is in use:
# svcs -a | grep ldap | awk -F" " '{if ($1 ~ /disabled/ &amp;}'
If LDAP is not in use also disable nis/domain:
# svcadm disable svc:/network/nis/domain.</t>
  </si>
  <si>
    <t xml:space="preserve">Disable NIS client services. One method to accomplish the recommended state is to execute the following command(s):
# svcadm disable svc:/network/nis/server
Check to see if LDAP Client is in use:
# svcs -a | grep ldap | awk -F" " '{if ($1 ~ /disabled/ &amp;}'
If LDAP is not in use also disable nis/domain:
# svcadm disable svc:/network/nis/domain.
</t>
  </si>
  <si>
    <t>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t>
  </si>
  <si>
    <t>Disable the automount daemon. One method to accomplish the recommended state is to execute the following command(s):
# svcadm disable svc:/system/filesystem/autofs.</t>
  </si>
  <si>
    <t>Disable the Telnet Service. One method to accomplish the recommended state is to execute the following command(s):
# svcadm disable svc:/network/telnet.</t>
  </si>
  <si>
    <t>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t>
  </si>
  <si>
    <t>Configure strong TCP packet sequence number generation on the IP stack.  One method to accomplish the recommended state is to execute the following command(s)::
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</si>
  <si>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</si>
  <si>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Prevent denial of service attacks by disabling source packet forwarding within the network parameters script to ensure the setting persists between reboots. One method to accomplish the recommended state is to execute the following command(s):
# ipadm set-prop -p _forward_src_routed=0 ipv4 
To enforce this setting for IPv6 packets, use the command:
# ipadm set-prop -p _forward_src_routed=0 ipv6.</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</si>
  <si>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</si>
  <si>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</si>
  <si>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Prevent host and network information spillage by disabling multicast echo requests within the network parameters script to ensure the setting persists between reboots. One method to accomplish the recommended state is to execute the following command(s):
# ipadm set-prop -p _respond_to_echo_multicast=0 ipv4 
To enforce this setting for IPv6 packets, use the command:
# ipadm set-prop -p _respond_to_echo_multicast=0 ipv6.</t>
  </si>
  <si>
    <t>Prevent denial of service attacks by ignoring IP redirects within the network parameters script to ensure the setting persists between reboots.  One method to accomplish the recommended state is to execute the following command(s):
# ipadm set-prop -p _ignore_redirect=1 ipv4 
To enforce this setting for IPv6 packets, use the command:
# ipadm set-prop -p _ignore_redirect=1 ipv6.</t>
  </si>
  <si>
    <t>Set strict multihoming parameters to true within the network parameters script to ensure the setting persists between reboots. One method to accomplish the recommended state is to execute the following command(s):
# ipadm set-prop -p _strict_dst_multihoming=1 ipv4 
To enforce this setting for IPv6 packets, use the command:
# ipadm set-prop -p _strict_dst_multihoming=1 ipv6.</t>
  </si>
  <si>
    <t>Disable ICMP redirect messages. One method to accomplish the recommended state is to execute the following command(s):
# ipadm set-prop -p send_redirects=off ipv4 
To enforce this setting for IPv6 packets, use the command:
# ipadm set-prop -p send_redirects=off ipv6.</t>
  </si>
  <si>
    <t>Disable the TCP reverse IP source routing parameter within the network parameters script to ensure the setting persists between reboots. One method to accomplish the recommended state is to execute the following command(s):
# ipadm set-prop -p _rev_src_routes=0 tcp.</t>
  </si>
  <si>
    <t>Set the maximum number of half-open TCP connections to 4096 or less within the network parameters script to ensure the setting persists between reboots.  One method to accomplish the recommended state is to execute the following command(s):
# ipadm set-prop -p _conn_req_max_q0=4096 tcp.</t>
  </si>
  <si>
    <t>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t>
  </si>
  <si>
    <t>Disable the legacy routing internet protocol to prevent the server from routing or acting as a network gateway. One method to accomplish the recommended state is to execute the following command(s):
# routeadm -d ipv4-forwarding -d ipv4-routing 
To enforce this setting and disable IPv6 routing, use the command:
# routeadm -d ipv6-forwarding -d ipv6-routing 
To apply these changes to the running system, use the command:
# routeadm -u.</t>
  </si>
  <si>
    <t>Enable Auditing of Incoming Network Connections via the auditing daemon within the /etc/security/audit_event file. One method to accomplish the recommended state is to execute the following command(s)::
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</si>
  <si>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Enable Auditing of File Metadata Modification Events via the auditing daemon. One method to accomplish the recommended state is to execute the following command(s)::
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</si>
  <si>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Enable Auditing of Process and Privilege Events. One method to accomplish the recommended state is to execute the following command(s)::
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</si>
  <si>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</si>
  <si>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id to run the following command:
# chmod +t [directory name].</t>
  </si>
  <si>
    <t>Disable login access to the systems serial ports. One method to accomplish the recommended state is to execute the following command(s):
# svcadm disable svc:/system/console-login:terma
# svcadm disable svc:/system/console-login:termb.</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</si>
  <si>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</si>
  <si>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mv /etc/cron.deny /etc/cron.deny.cis
# mv /etc/at.deny /etc/at.deny.cis
# echo root &gt; /etc/cron.allow
# cp /dev/null at.allow
# chown root:root cron.allow at.allow
# chmod 400 cron.allow at.allow.
</t>
  </si>
  <si>
    <t>Configure the GNOME Screensaver timeout to 15 minutes of inactivity. One method to accomplish the recommended state is to execute the following command(s):
# cd /usr/share/X11/app-defaults
# cp XScreenSaver XScreenSaver.orig
# awk '/^\*timeout:/ { $2 = "0:15:00" } /^\*lockTimeout:/ { $2 = "0:00:00" } /^\*lock:/ { $2 = "True" } { print }' xScreenSaver &gt; xScreenSaver.CIS
# mv xScreenSaver.CIS xScreenSaver.</t>
  </si>
  <si>
    <t>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t>
  </si>
  <si>
    <t>Configure the SSH server configuration file to disallow blank passwords on login. One method to accomplish the recommended state is to execute the following command(s):
# awk '/^.PermitEmptyPasswords/ { $1 = “PermitEmptyPasswords” ; $2 = "no" } { print }' /etc/ssh/sshd_config &gt; /etc/ssh/sshd_config.CIS
# mv /etc/ssh/sshd_config.CIS /etc/ssh/sshd_config
# svcadm restart svc:/network/ssh.</t>
  </si>
  <si>
    <t xml:space="preserve">Set the MaxAuthTries parameter to '3' in the /etc/ssh/sshd_config file in order to force users to enter a password when attempting to authenticate with SSH. One method to accomplish the recommended state is to execute the following command(s):
# awk '/MaxAuthTries/ { $1 = "MaxAuthTries"; $2 = "6" } { print }' /etc/ssh/sshd_config &gt; /etc/ssh/sshd_config.CIS
# mv /etc/ssh/sshd_config.CIS /etc/ssh/sshd_config
# svcadm restart svc:/network/ssh.
</t>
  </si>
  <si>
    <t>Set the Disable X11 parameter within the /etc/ssh/sshd_config file to prevent GUI access to the server.  One method to accomplish the recommended state is to execute the following command(s):
# cp /etc/ssh/sshd_config /etc/ssh/sshd_config.orig
# awk '/^X11Forwarding / { $2 = "no" } { print }' /etc/ssh/sshd_config &gt; /etc/ssh/sshd_config.CIS
# mv /etc/ssh/sshd_config.CIS /etc/ssh/sshd_config
# svcadm restart svc:/network/ssh.</t>
  </si>
  <si>
    <t>Deny access to Secure RPC by keyserv for the nobody user. One method to accomplish the recommended state is to execute the following command(s):
# cd /etc/default
# cp keyserv keyserv.orig
# awk '/ENABLE_NOBODY_KEYS=/ { $1 = "ENABLE_NOBODY_KEYS=NO" } { print }' keyserv &gt; keyserv.CIS
# mv keyserv.CIS keyserv.</t>
  </si>
  <si>
    <t>Configure a GRUB bootloader password in order to prevent the changing of the boot location for the system.  One method to accomplish the recommended state is to execute the following command(s): to generate your password hash:
# /usr/lib/grub2/bios/bin/grub-mkpasswd-pbkdf2
Enter password:
Reenter password:
PBKDF2 hash of your password is 
Create the file `/usr/lib/grub2/bios/etc/grub.d/01\_password`:
#!/bin/sh
/usr/bin/cat &gt; /rpool/boot/grub/password.cfg.</t>
  </si>
  <si>
    <t>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t>
  </si>
  <si>
    <t>Set the RETRIES parameter in the /etc/default/login file to '3' to limit the number of failed logins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</si>
  <si>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/NAMECHECK=/ { $1 = "NAMECHECK=YES" };
/HISTORY=/ { $1 = "HISTORY=24" };
/MINDIFF=/ { $1 = "MINDIFF=3" };
/MINUPPER=/ { $1 = "MINUPPER=1" };
/MINLOWER=/ { $1 = "MINLOWER=1" };
/MINSPECIAL=/ { $1 = "MINSPECIAL=1" };
/MINDIGIT=/ { $1 = "MINDIGIT=1" };
/MAXREPEATS=/ { $1 = "MAXREPEATS=1" };
/WHITESPACE=/ { $1 = "WHITESPACE=YES" };
/DICTIONDBDIR=/ { $1 = "DICTIONDBDIR=/var/passwd" };
/DICTIONLIST=/ { $1 = "DICTIONLIST=/usr/share/lib/dict/words" };
{ print }' passwd &gt; passwd.CIS
# mv passwd.CIS passwd.</t>
  </si>
  <si>
    <t>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t>
  </si>
  <si>
    <t>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t>
  </si>
  <si>
    <t>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</si>
  <si>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</si>
  <si>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Ensure the console listing only contains items physically secured within the environment. One method to accomplish the recommended state is to execute the following command(s):
# /usr/sbin/consadm [-d device...].</t>
  </si>
  <si>
    <t xml:space="preserve">Ensure that no other accounts aside from the root account have a user ID of zero (0).  One method to accomplish the recommended state is to execute the following command(s):
# logins -o | awk -F: '($2 == 0) { print $1 }' and ensure the output is root.
</t>
  </si>
  <si>
    <t xml:space="preserve">To close this finding, please provide evidence of the PATH variable contents and a ls -l output for each directory with the agency's CAP. </t>
  </si>
  <si>
    <t xml:space="preserve">To close this finding, please provide evidence of the user’s home directory permissions with the agency's CAP. </t>
  </si>
  <si>
    <t>Correct or justify any items discovered in the Audit step. Determine the existence of any files having extended file attributes and determine the best course of action in accordance with site policy. Note that the Solaris OS does not ship with files that have extended attributes.</t>
  </si>
  <si>
    <t>Correct or justify any items discovered in the Audit step. Determine the existence of any files that are not attributed to current users or groups on the system and determine the best course of action in accordance with site policy. Note that the Solaris OS is shipped with all files appropriately owned.</t>
  </si>
  <si>
    <t>Correct or justify any items discovered in the Audit step. Determine if there exist any users whose home directory is not properly owned, and work with those users to determine the best course of action in accordance with site policy.</t>
  </si>
  <si>
    <t>Correct or justify any items discovered in the Audit step. Determine if there exist any users who are in `passwd` but do not have a home directory, and work with those users to determine the best course of action in accordance with site policy.</t>
  </si>
  <si>
    <t>Including the current working directory (.) or any other writable directory in `root's executable path makes it likely that an attacker can gain superuser access by forcing an administrator operating as `root` to execute a malicious code, such as a Trojan horse program.</t>
  </si>
  <si>
    <t>All accounts must have passwords, be configured as "non-login," or be locked.</t>
  </si>
  <si>
    <t>Correct or justify any items discovered in the Audit step. Determine if there exist any users whose home directories do not exist, and work with those users to determine the best course of action in accordance with site policy.</t>
  </si>
  <si>
    <t>If a user is assigned a duplicate username, it will create and have access to files with the first UID for that username in `passwd`(4). For example, if "test4" has a UID of 1000 and a subsequent "test4" entry has a UID of 2000, logging in as "test4" will use UID 1000. Effectively, the UID is shared, which is a potential security problem.</t>
  </si>
  <si>
    <t>Correct or justify any items discovered in the Audit step. Determine if there are any duplicate usernames, and work with their respective owners to determine the best course of action in accordance with site policy</t>
  </si>
  <si>
    <t>Many users assume that the FTP server will use their system file creation mask; generally, it does not. This setting ensures that files transmitted over FTP use a strong file creation mask.</t>
  </si>
  <si>
    <t>The flexibility that GRUBs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t>
  </si>
  <si>
    <t>The NIS server software is not installed by default and is only required on systems that are acting as an NIS server for the local site. Typically, there are only a small number of NIS servers on any given network. These services are disabled by default unless the system has been previously configured to act as a NIS server.</t>
  </si>
  <si>
    <t>The timeout parameter dictates the invocation of a password-protected screen saver after a specified time of keyboard and mouse inactivity, specific to the xScreenSaver application used in the GNOME windowing environment.</t>
  </si>
  <si>
    <t>The RETRIES parameter is the number of failed logins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 passwd -u ___)._ The account lockout threshold (RETRIES parameter) restricts the number of failed login attempts allowed before requiring the offending account be locked. The lockout requirement will help block malicious users from gaining access to the host via automated, repetitive brute-force login exploits--trying different passwords until one fits a username.</t>
  </si>
  <si>
    <t>The variables in the /etc/default/passwd file indicate various strategies for creating differences required between an old and a new password. As requiring users to select a specific number of differences between the characters in the existing password and the new one can strengthen the password by increasing the symbol-set space, to further increase the difficulty of breaking any password by brute-force attacks, these values should be set as appropriate to the needs of the user.</t>
  </si>
  <si>
    <t>The "mesg n" command blocks attempt to use the write or talk commands to contact users at their terminals but has the side effect of slightly strengthening permissions on the user's tty device.</t>
  </si>
  <si>
    <t>The contents of the Banner string in the /etc/ssh/sshd_config file is sent to the remote user before authentication is allowed, requiring that the user read the legal caution.</t>
  </si>
  <si>
    <t>Check for Duplicate usernames</t>
  </si>
  <si>
    <t>Although the useradd program will not let you create a duplicate username, it is possible for an administrator to manually modify passwd(4) and change the username.</t>
  </si>
  <si>
    <t>There are duplicate usernames on the system.</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</si>
  <si>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</si>
  <si>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Perform the following to verify that the result is as recommended: 
# grep "^Banner" /etc/ssh/sshd_config
Banner /etc/issue+G64H64G63:G64</t>
  </si>
  <si>
    <t>Section title conveys the intent of the recommendation.</t>
  </si>
  <si>
    <t>The Rationale section conveys the security benefits of the recommended configuration. This section also details where the risks, threats, and vulnerabilities associated with a configuration posture.</t>
  </si>
  <si>
    <t>Color</t>
  </si>
  <si>
    <t>Includes Kerberos 5, PAM, TrueType fonts, WebNFS, large file support, enhanced procfs. SPARCserver 600MP series support dropped.[49]</t>
  </si>
  <si>
    <t>The only Solaris release that supports PowerPC;[46] Ultra Enterprise support added; user and group IDs (uid_t, gid_t) expanded to 32 bits,[47] also included processor sets[48] and early resource management technologies.</t>
  </si>
  <si>
    <t>SPARC-only release. OpenWindows 3.3 switches from NeWS to Display PostScript and drops SunView support. Support added for autofs and CacheFS filesystems.</t>
  </si>
  <si>
    <t>Preliminary release (primarily available to developers only), support for only the sun4c architecture. First appearance of NIS+.[43]</t>
  </si>
  <si>
    <t xml:space="preserve">       Use this box if Oracle Solaris 11.2 tests were conducted.</t>
  </si>
  <si>
    <t>4.  Oracle Solaris 11.2  Test Results</t>
  </si>
  <si>
    <t>5.  Oracle Solaris 11.4 Test Results</t>
  </si>
  <si>
    <t>This table calculates all tests in the Gen Test Cases + Oracle Solaris 11.2 Test Cases tabs.</t>
  </si>
  <si>
    <t xml:space="preserve">▪ IRS Publication 1075, Tax Information Security Guidelines for Federal, State and Local Agencies (Rev. 11-2021) </t>
  </si>
  <si>
    <t>▪ NIST SP 800-53 Rev. 5, Recommended Security Controls for Federal Information Systems and Organizations</t>
  </si>
  <si>
    <t xml:space="preserve">This SCSEM is used by the IRS Office of Safeguards to evaluate compliance with IRS Publication 1075 for agencies that have implemented  
Oracle Solaris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Solaris 10 Test Cases - Test cases specific to Oracle Solaris Version 10.  These should be tested in conjunction with the Gen Test Cases.    
▪ Solaris 11 Test Cases - Test cases specific to Oracle Solaris Version 11.  These should be tested in conjunction with the Gen Test Cases.   
▪ Solaris 11.1 Test Cases - Test cases specific to Oracle Solaris Version 11.1.  These should be tested in conjunction with the Gen Test Cases.
▪ Solaris 11.4 Test Cases - Test cases specific to Oracle Solaris Version 11.1.  These should be tested in conjunction with the Gen Test Cases.   
</t>
  </si>
  <si>
    <t>Internal changes &amp; updates</t>
  </si>
  <si>
    <t xml:space="preserve">Updated issue code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</si>
  <si>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</si>
  <si>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</si>
  <si>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</si>
  <si>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</si>
  <si>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</si>
  <si>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</si>
  <si>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</si>
  <si>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</si>
  <si>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</si>
  <si>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</si>
  <si>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</si>
  <si>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</si>
  <si>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</si>
  <si>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</si>
  <si>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</si>
  <si>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</si>
  <si>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</si>
  <si>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</si>
  <si>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</si>
  <si>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</si>
  <si>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</si>
  <si>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</si>
  <si>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</si>
  <si>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workstation is not configured securely</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</si>
  <si>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</si>
  <si>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</si>
  <si>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</si>
  <si>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</si>
  <si>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SSH supports two different and incompatible protocols: SSH1 and SSH2. SSH1 was the original protocol and was subject to security issues. SSH2 is more advanced and secure.</t>
  </si>
  <si>
    <t>The X11Forwarding parameter provides the ability to tunnel X11 traffic through the connection to enable remote graphic connections.</t>
  </si>
  <si>
    <t>The MaxAuthTries parameter specifies the maximum number of authentication attempts permitted per connection.  The default value is 6.</t>
  </si>
  <si>
    <t>The MaxAuthTriesLog parameter specifies the maximum number of failed authorization attempts before a syslog error message is generated. The default value is 3.</t>
  </si>
  <si>
    <t>The IgnoreRhosts parameter specifies that .rhosts and .shosts files will not be used in RhostsRSAAuthentication or HostbasedAuthentication.</t>
  </si>
  <si>
    <t>The RhostsAuthentication parameter specifies if authentication using rhosts or /etc/hosts.equiv is permitted. The default is no.</t>
  </si>
  <si>
    <t xml:space="preserve">The RhostsRSAAuthentication parameter specifies if rhosts or /etc/hosts.equiv authentication together with successful RSA host authentication is permitted. The default is no.
	Note that this parameter only applies to SSH protocol version 1.
	</t>
  </si>
  <si>
    <t xml:space="preserve">The PermitRootLogin parameter specifies if the root user can log in using ssh(1). The default is no.
	</t>
  </si>
  <si>
    <t xml:space="preserve">The PermitEmptyPasswords parameter specifies if the server allows login to accounts with empty password strings.
	</t>
  </si>
  <si>
    <t xml:space="preserve">The Banner parameter specifies a file whose contents must sent to the remote user before authentication is permitted. By default, no banner is displayed.
	</t>
  </si>
  <si>
    <t xml:space="preserve">Configure an IRS compliant warning banner in the  /etc/ftpd/banner.msg for FTP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</si>
  <si>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</si>
  <si>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an IRS compliant warning banner in the /etc/X11/gdm/gdm.conf file's Greeter field.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</si>
  <si>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</si>
  <si>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an IRS compliant warning banner in the /usr/dt/config/*/Xresource file for CDE login sessions.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</si>
  <si>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 warning banner in the /etc/motd file for login sessions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</si>
  <si>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the /etc/ssh/sshd_config file banner field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</si>
  <si>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Configure the /etc/ssh/sshd_config file, banner field,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</si>
  <si>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 xml:space="preserve">Configure a warning banner in the /etc/motd file for login sessions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</si>
  <si>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Configure an IRS compliant warning banner in the /etc/gdm/Init/Default file.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</si>
  <si>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Configure an IRS compliant warning banner in the  /etc/ftpd/banner.msg for FTP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</si>
  <si>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 xml:space="preserve">Configure the /etc/ssh/sshd_config file, banner field,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</si>
  <si>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 xml:space="preserve">Configure an IRS compliant warning banner in the /etc/gdm/Init/Default file.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</si>
  <si>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</si>
  <si>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Configure a warning banner in the /etc/motd file for login sessions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</si>
  <si>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Configure an IRS compliant warning banner in the  /etc/ftpd/banner.msg for FTP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</si>
  <si>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 xml:space="preserve">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</si>
  <si>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CM-6</t>
  </si>
  <si>
    <t>Configuration Settings</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</si>
  <si>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</si>
  <si>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</si>
  <si>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</si>
  <si>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</si>
  <si>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Updated NIST ID from AC-16 to AC-2.</t>
  </si>
  <si>
    <t>Removed string: Section 6 | (See Below), and section 6.1 from description.</t>
  </si>
  <si>
    <t>SLR11.2-87, and SLR11.4-87</t>
  </si>
  <si>
    <t>SLR10-61, SLR10-62, SLR10-63, SLR10-64, SLR10-65, SLR10-66, SLR10-67, SLR10-68, SLR10-69, and SLR10-70</t>
  </si>
  <si>
    <t>SLR10-27, SLR10-28, SLR10-29, SLR10-30, SLR10-31, SLR10-32, SLR10-33, SLR10-34, SLR10-35, SLR10-36, SLR10-37, SLR10-38, SLR10-39, SLR10-40, SLR10-41, SLR10-42, SLR10-43, SLR10-44, SLR10-47, SLR10-48, SLR11-17, SLR11-18, SLR11-19, SLR11-20, SLR11-21, SLR11-22, SLR11-23, SLR11-24, SLR11-25, SLR11-26, SLR11-27, SLR11-28, SLR11-29, SLR11-30, SLR11-31, SLR11.1-16, SLR11.1-17, SLR11.1-17, SLR11.1-18, SLR11.1-19, SLR11.1-20, SLR11.1-21, SLR11.1-22, SLR11.1-23, SLR11.1-24, SLR11.1-25, SLR11.1-26, SLR11.1-27, SLR11.1-28, SLR11.1-29, SLR11.1-30, SLR11.2-16, SLR11.2-17, SLR11.2-18, SLR11.2-19 , SLR11.2-20, SLR11.2-21, SLR11.2-22, SLR11.2-23, SLR11.2-24, SLR11.2-25, SLR11.2-26, SLR11.2-27, SLR11.2-28, SLR11.2-29, SLR11.2-30, SLR11.4-14, SLR11.4-15, SLR11.4-16, SLR11.4-17, SLR11.4-18, SLR11.4-19, SLR11.4-22, SLR11.4-23, SLR11.4-24, SLR11.4-25, SLR11.4-26, SLR11.4-27, SLR11.4-28, SLR11.4-29, and  SLR11.4-30</t>
  </si>
  <si>
    <t xml:space="preserve"> ▪ SCSEM Version: 3.3</t>
  </si>
  <si>
    <t xml:space="preserve"> ▪ SCSEM Release Date: September 05, 2023</t>
  </si>
  <si>
    <t xml:space="preserve">Internal Revenue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</si>
</sst>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b/>
      <sz val="11"/>
      <color indexed="8"/>
      <name val="Arial"/>
      <family val="2"/>
    </font>
    <font>
      <vertAlign val="superscript"/>
      <sz val="8"/>
      <color indexed="18"/>
      <name val="Arial"/>
      <family val="2"/>
    </font>
    <font>
      <sz val="11"/>
      <color indexed="18"/>
      <name val="Arial"/>
      <family val="2"/>
    </font>
    <font>
      <b/>
      <sz val="11"/>
      <color indexed="18"/>
      <name val="Arial"/>
      <family val="2"/>
    </font>
    <font>
      <sz val="11"/>
      <color indexed="53"/>
      <name val="Arial"/>
      <family val="2"/>
    </font>
    <font>
      <sz val="10"/>
      <color indexed="8"/>
      <name val="Courier New"/>
      <family val="3"/>
    </font>
    <font>
      <sz val="9"/>
      <color indexed="8"/>
      <name val="Helvetica"/>
    </font>
    <font>
      <b/>
      <sz val="10"/>
      <color indexed="8"/>
      <name val="Arial"/>
      <family val="2"/>
    </font>
    <font>
      <i/>
      <sz val="9"/>
      <name val="Arial"/>
      <family val="2"/>
    </font>
    <font>
      <b/>
      <i/>
      <sz val="10"/>
      <name val="Arial"/>
      <family val="2"/>
    </font>
    <font>
      <sz val="12"/>
      <color theme="1"/>
      <name val="Calibri"/>
      <family val="2"/>
      <scheme val="minor"/>
    </font>
    <font>
      <u/>
      <sz val="11"/>
      <color theme="10"/>
      <name val="Calibri"/>
      <family val="2"/>
    </font>
    <font>
      <u/>
      <sz val="10"/>
      <color theme="10"/>
      <name val="Arial"/>
      <family val="2"/>
    </font>
    <font>
      <sz val="11"/>
      <color theme="1"/>
      <name val="Calibri"/>
      <family val="2"/>
      <scheme val="minor"/>
    </font>
    <font>
      <sz val="10"/>
      <color theme="1"/>
      <name val="Arial"/>
      <family val="2"/>
    </font>
    <font>
      <b/>
      <sz val="11"/>
      <color rgb="FF000000"/>
      <name val="Arial"/>
      <family val="2"/>
    </font>
    <font>
      <sz val="11"/>
      <color rgb="FF000000"/>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b/>
      <sz val="11"/>
      <color theme="1"/>
      <name val="Calibri"/>
      <family val="2"/>
      <scheme val="minor"/>
    </font>
    <font>
      <sz val="8"/>
      <name val="Calibri"/>
      <family val="2"/>
    </font>
    <font>
      <sz val="8"/>
      <name val="Calibri"/>
      <family val="2"/>
    </font>
  </fonts>
  <fills count="1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rgb="FFF2F2F2"/>
        <bgColor indexed="64"/>
      </patternFill>
    </fill>
    <fill>
      <patternFill patternType="solid">
        <fgColor rgb="FFFA8072"/>
        <bgColor indexed="64"/>
      </patternFill>
    </fill>
    <fill>
      <patternFill patternType="solid">
        <fgColor rgb="FFF9F9F9"/>
        <bgColor indexed="64"/>
      </patternFill>
    </fill>
    <fill>
      <patternFill patternType="solid">
        <fgColor rgb="FFFFA500"/>
        <bgColor indexed="64"/>
      </patternFill>
    </fill>
    <fill>
      <patternFill patternType="solid">
        <fgColor rgb="FFA0E75A"/>
        <bgColor indexed="64"/>
      </patternFill>
    </fill>
    <fill>
      <patternFill patternType="solid">
        <fgColor rgb="FF87CEEB"/>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6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AAAAAA"/>
      </left>
      <right style="medium">
        <color rgb="FFAAAAAA"/>
      </right>
      <top style="medium">
        <color rgb="FFAAAAAA"/>
      </top>
      <bottom style="medium">
        <color rgb="FFAAAAAA"/>
      </bottom>
      <diagonal/>
    </border>
    <border>
      <left style="medium">
        <color rgb="FFAAAAAA"/>
      </left>
      <right style="medium">
        <color rgb="FFAAAAAA"/>
      </right>
      <top style="medium">
        <color rgb="FFAAAAAA"/>
      </top>
      <bottom/>
      <diagonal/>
    </border>
    <border>
      <left style="medium">
        <color rgb="FFAAAAAA"/>
      </left>
      <right style="medium">
        <color rgb="FFAAAAAA"/>
      </right>
      <top/>
      <bottom/>
      <diagonal/>
    </border>
    <border>
      <left style="medium">
        <color rgb="FFAAAAAA"/>
      </left>
      <right style="medium">
        <color rgb="FFAAAAAA"/>
      </right>
      <top/>
      <bottom style="medium">
        <color rgb="FFAAAAAA"/>
      </bottom>
      <diagonal/>
    </border>
    <border>
      <left style="medium">
        <color rgb="FFAAAAAA"/>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top style="medium">
        <color rgb="FFAAAAAA"/>
      </top>
      <bottom/>
      <diagonal/>
    </border>
    <border>
      <left/>
      <right style="medium">
        <color rgb="FFAAAAAA"/>
      </right>
      <top style="medium">
        <color rgb="FFAAAAAA"/>
      </top>
      <bottom/>
      <diagonal/>
    </border>
    <border>
      <left style="medium">
        <color rgb="FFAAAAAA"/>
      </left>
      <right/>
      <top/>
      <bottom/>
      <diagonal/>
    </border>
    <border>
      <left/>
      <right style="medium">
        <color rgb="FFAAAAAA"/>
      </right>
      <top/>
      <bottom/>
      <diagonal/>
    </border>
    <border>
      <left style="medium">
        <color rgb="FFAAAAAA"/>
      </left>
      <right/>
      <top/>
      <bottom style="medium">
        <color rgb="FFAAAAAA"/>
      </bottom>
      <diagonal/>
    </border>
    <border>
      <left/>
      <right style="medium">
        <color rgb="FFAAAAAA"/>
      </right>
      <top/>
      <bottom style="medium">
        <color rgb="FFAAAAAA"/>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s>
  <cellStyleXfs count="16">
    <xf numFmtId="0" fontId="0" fillId="0" borderId="0" applyFill="0" applyProtection="0"/>
    <xf numFmtId="0" fontId="21"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23"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3" fillId="0" borderId="0"/>
    <xf numFmtId="0" fontId="5" fillId="0" borderId="0"/>
    <xf numFmtId="0" fontId="3" fillId="0" borderId="0"/>
    <xf numFmtId="0" fontId="3" fillId="0" borderId="0"/>
  </cellStyleXfs>
  <cellXfs count="407">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24"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0" borderId="0" xfId="0"/>
    <xf numFmtId="0" fontId="0" fillId="0" borderId="0" xfId="0" applyFill="1"/>
    <xf numFmtId="0" fontId="0" fillId="5" borderId="13" xfId="0" applyFill="1" applyBorder="1" applyAlignment="1">
      <alignment vertical="center"/>
    </xf>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166" fontId="3" fillId="0" borderId="1" xfId="3" applyNumberFormat="1" applyBorder="1" applyAlignment="1">
      <alignment horizontal="left" vertical="top" wrapText="1"/>
    </xf>
    <xf numFmtId="14" fontId="3" fillId="0" borderId="10" xfId="3" applyNumberFormat="1" applyBorder="1" applyAlignment="1">
      <alignment horizontal="left" vertical="top" wrapText="1"/>
    </xf>
    <xf numFmtId="49" fontId="3" fillId="0" borderId="1" xfId="3" applyNumberFormat="1" applyBorder="1" applyAlignment="1">
      <alignment horizontal="left" vertical="top" wrapText="1"/>
    </xf>
    <xf numFmtId="0" fontId="3" fillId="0" borderId="1" xfId="0" applyFont="1" applyBorder="1" applyAlignment="1">
      <alignment horizontal="left" vertical="top"/>
    </xf>
    <xf numFmtId="49" fontId="0" fillId="0" borderId="0" xfId="0" applyNumberFormat="1"/>
    <xf numFmtId="0" fontId="6" fillId="5" borderId="10" xfId="0" applyFont="1" applyFill="1" applyBorder="1" applyAlignment="1">
      <alignment vertical="center"/>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3" fillId="0"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18" xfId="0" quotePrefix="1" applyFont="1" applyFill="1" applyBorder="1" applyAlignment="1">
      <alignment horizontal="left" vertical="top" wrapText="1"/>
    </xf>
    <xf numFmtId="0" fontId="3" fillId="0" borderId="18" xfId="3" applyFont="1" applyFill="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6" fillId="7"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10" fontId="8"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5" fillId="0" borderId="18" xfId="0" applyFont="1" applyFill="1" applyBorder="1" applyProtection="1"/>
    <xf numFmtId="0" fontId="24" fillId="0" borderId="18" xfId="0" applyFont="1" applyFill="1" applyBorder="1" applyAlignment="1" applyProtection="1">
      <alignment horizontal="left" vertical="top" wrapText="1"/>
    </xf>
    <xf numFmtId="0" fontId="24" fillId="0" borderId="18" xfId="6" applyFont="1" applyFill="1" applyBorder="1" applyAlignment="1">
      <alignment horizontal="left" vertical="top" wrapText="1"/>
    </xf>
    <xf numFmtId="0" fontId="5" fillId="0" borderId="0" xfId="0" applyFont="1" applyFill="1" applyProtection="1"/>
    <xf numFmtId="0" fontId="3" fillId="0" borderId="18" xfId="6" applyFill="1" applyBorder="1" applyAlignment="1">
      <alignment horizontal="left" vertical="top" wrapText="1"/>
    </xf>
    <xf numFmtId="0" fontId="25" fillId="8" borderId="46" xfId="0" applyFont="1" applyFill="1" applyBorder="1" applyAlignment="1" applyProtection="1">
      <alignment horizontal="center" vertical="center" wrapText="1"/>
    </xf>
    <xf numFmtId="0" fontId="26" fillId="9" borderId="46" xfId="0" applyFont="1" applyFill="1" applyBorder="1" applyAlignment="1" applyProtection="1">
      <alignment horizontal="center" vertical="center" wrapText="1"/>
    </xf>
    <xf numFmtId="0" fontId="26" fillId="10" borderId="46" xfId="0" applyFont="1" applyFill="1" applyBorder="1" applyAlignment="1" applyProtection="1">
      <alignment vertical="center" wrapText="1"/>
    </xf>
    <xf numFmtId="0" fontId="26" fillId="11" borderId="46" xfId="0" applyFont="1" applyFill="1" applyBorder="1" applyAlignment="1" applyProtection="1">
      <alignment horizontal="center" vertical="center" wrapText="1"/>
    </xf>
    <xf numFmtId="0" fontId="26" fillId="12" borderId="46" xfId="0" applyFont="1" applyFill="1" applyBorder="1" applyAlignment="1" applyProtection="1">
      <alignment horizontal="center" vertical="center" wrapText="1"/>
    </xf>
    <xf numFmtId="0" fontId="26" fillId="13" borderId="46" xfId="0" applyFont="1" applyFill="1" applyBorder="1" applyAlignment="1" applyProtection="1">
      <alignment horizontal="center" vertical="center" wrapText="1"/>
    </xf>
    <xf numFmtId="0" fontId="26" fillId="9" borderId="46" xfId="0" applyFont="1" applyFill="1" applyBorder="1" applyAlignment="1" applyProtection="1">
      <alignment vertical="center" wrapText="1"/>
    </xf>
    <xf numFmtId="0" fontId="26" fillId="10" borderId="46" xfId="0" applyFont="1" applyFill="1" applyBorder="1" applyAlignment="1" applyProtection="1">
      <alignment horizontal="center" vertical="center" wrapText="1"/>
    </xf>
    <xf numFmtId="17" fontId="26" fillId="10" borderId="46" xfId="0" applyNumberFormat="1" applyFont="1" applyFill="1" applyBorder="1" applyAlignment="1" applyProtection="1">
      <alignment horizontal="center" vertical="center" wrapText="1"/>
    </xf>
    <xf numFmtId="0" fontId="21" fillId="10" borderId="46" xfId="1" applyFill="1" applyBorder="1" applyAlignment="1" applyProtection="1">
      <alignment vertical="center" wrapText="1"/>
    </xf>
    <xf numFmtId="0" fontId="25" fillId="10" borderId="46" xfId="0" applyFont="1" applyFill="1" applyBorder="1" applyAlignment="1" applyProtection="1">
      <alignment vertical="center" wrapText="1"/>
    </xf>
    <xf numFmtId="0" fontId="26" fillId="11" borderId="46" xfId="0" applyFont="1" applyFill="1" applyBorder="1" applyAlignment="1" applyProtection="1">
      <alignment vertical="center" wrapText="1"/>
    </xf>
    <xf numFmtId="15" fontId="26" fillId="10" borderId="46" xfId="0" applyNumberFormat="1" applyFont="1" applyFill="1" applyBorder="1" applyAlignment="1" applyProtection="1">
      <alignment horizontal="center" vertical="center" wrapText="1"/>
    </xf>
    <xf numFmtId="0" fontId="25" fillId="10" borderId="47" xfId="0" applyFont="1" applyFill="1" applyBorder="1" applyAlignment="1" applyProtection="1">
      <alignment vertical="center" wrapText="1"/>
    </xf>
    <xf numFmtId="0" fontId="26" fillId="10" borderId="48" xfId="0" applyFont="1" applyFill="1" applyBorder="1" applyAlignment="1" applyProtection="1">
      <alignment horizontal="left" vertical="center" wrapText="1" indent="1"/>
    </xf>
    <xf numFmtId="0" fontId="21" fillId="10" borderId="48" xfId="1" applyFill="1" applyBorder="1" applyAlignment="1" applyProtection="1">
      <alignment horizontal="left" vertical="center" wrapText="1" indent="1"/>
    </xf>
    <xf numFmtId="0" fontId="26" fillId="10" borderId="49" xfId="0" applyFont="1" applyFill="1" applyBorder="1" applyAlignment="1" applyProtection="1">
      <alignment horizontal="left" vertical="center" wrapText="1" indent="1"/>
    </xf>
    <xf numFmtId="0" fontId="25" fillId="10" borderId="48" xfId="0" applyFont="1" applyFill="1" applyBorder="1" applyAlignment="1" applyProtection="1">
      <alignment horizontal="left" vertical="center" wrapText="1" indent="1"/>
    </xf>
    <xf numFmtId="0" fontId="25" fillId="10" borderId="49" xfId="0" applyFont="1" applyFill="1" applyBorder="1" applyAlignment="1" applyProtection="1">
      <alignment horizontal="left" vertical="center" wrapText="1" indent="1"/>
    </xf>
    <xf numFmtId="0" fontId="21" fillId="10" borderId="49" xfId="1" applyFill="1" applyBorder="1" applyAlignment="1" applyProtection="1">
      <alignment horizontal="left" vertical="center" wrapText="1" indent="1"/>
    </xf>
    <xf numFmtId="0" fontId="21" fillId="10" borderId="47" xfId="1" applyFill="1" applyBorder="1" applyAlignment="1" applyProtection="1">
      <alignment vertical="center" wrapText="1"/>
    </xf>
    <xf numFmtId="0" fontId="8" fillId="0" borderId="0" xfId="0" applyFont="1" applyFill="1" applyAlignment="1" applyProtection="1">
      <alignment vertical="top"/>
    </xf>
    <xf numFmtId="0" fontId="8" fillId="0" borderId="0" xfId="0" applyFont="1" applyFill="1" applyAlignment="1" applyProtection="1">
      <alignment horizontal="left" vertical="top"/>
    </xf>
    <xf numFmtId="10" fontId="6" fillId="5" borderId="17" xfId="0" applyNumberFormat="1" applyFont="1" applyFill="1" applyBorder="1" applyAlignment="1" applyProtection="1">
      <alignment horizontal="left" vertical="top" wrapText="1"/>
    </xf>
    <xf numFmtId="0" fontId="5" fillId="0" borderId="18" xfId="0" applyFont="1" applyFill="1" applyBorder="1" applyAlignment="1" applyProtection="1">
      <alignment horizontal="left" vertical="top"/>
    </xf>
    <xf numFmtId="0" fontId="16" fillId="0" borderId="18" xfId="0" applyFont="1" applyFill="1" applyBorder="1" applyAlignment="1" applyProtection="1">
      <alignment horizontal="left" vertical="top"/>
    </xf>
    <xf numFmtId="0" fontId="27" fillId="0" borderId="18" xfId="0" applyFont="1" applyFill="1" applyBorder="1" applyAlignment="1" applyProtection="1">
      <alignment horizontal="left" vertical="top" wrapText="1"/>
    </xf>
    <xf numFmtId="0" fontId="5" fillId="0" borderId="18" xfId="11" applyFont="1" applyFill="1" applyBorder="1" applyAlignment="1" applyProtection="1">
      <alignment horizontal="left" vertical="top" wrapText="1"/>
    </xf>
    <xf numFmtId="10" fontId="3" fillId="0" borderId="18" xfId="13" applyNumberFormat="1" applyFont="1" applyFill="1" applyBorder="1" applyAlignment="1">
      <alignment horizontal="left" vertical="top" wrapText="1"/>
    </xf>
    <xf numFmtId="10" fontId="5" fillId="0" borderId="18" xfId="0" applyNumberFormat="1" applyFont="1" applyFill="1" applyBorder="1" applyAlignment="1" applyProtection="1">
      <alignment horizontal="left" vertical="top" wrapText="1"/>
    </xf>
    <xf numFmtId="0" fontId="3" fillId="0" borderId="18" xfId="11" applyFont="1" applyFill="1" applyBorder="1" applyAlignment="1" applyProtection="1">
      <alignment vertical="top" wrapText="1"/>
    </xf>
    <xf numFmtId="10" fontId="3" fillId="0" borderId="18" xfId="11" applyNumberFormat="1" applyFont="1" applyFill="1" applyBorder="1" applyAlignment="1" applyProtection="1">
      <alignment vertical="top" wrapText="1"/>
    </xf>
    <xf numFmtId="0" fontId="5" fillId="0" borderId="0" xfId="0" applyFont="1" applyFill="1" applyAlignment="1" applyProtection="1">
      <alignment horizontal="left" vertical="top"/>
    </xf>
    <xf numFmtId="0" fontId="5" fillId="14" borderId="18" xfId="0" applyFont="1" applyFill="1" applyBorder="1" applyAlignment="1" applyProtection="1">
      <alignment vertical="top" wrapText="1"/>
    </xf>
    <xf numFmtId="0" fontId="6" fillId="5" borderId="18" xfId="0" applyFont="1" applyFill="1" applyBorder="1" applyAlignment="1" applyProtection="1">
      <alignment horizontal="left" vertical="top" wrapText="1"/>
      <protection locked="0"/>
    </xf>
    <xf numFmtId="0" fontId="0" fillId="0" borderId="0" xfId="0" applyFill="1" applyAlignment="1" applyProtection="1">
      <alignment horizontal="left" vertical="top"/>
    </xf>
    <xf numFmtId="0" fontId="5" fillId="14" borderId="0" xfId="0" applyFont="1" applyFill="1" applyProtection="1"/>
    <xf numFmtId="0" fontId="3" fillId="0" borderId="19" xfId="0" applyFont="1" applyBorder="1" applyAlignment="1" applyProtection="1">
      <alignment horizontal="left" vertical="top" wrapText="1"/>
      <protection locked="0"/>
    </xf>
    <xf numFmtId="0" fontId="0" fillId="0" borderId="18" xfId="0" applyBorder="1" applyAlignment="1" applyProtection="1">
      <alignment vertical="top" wrapText="1"/>
      <protection locked="0"/>
    </xf>
    <xf numFmtId="0" fontId="5" fillId="14" borderId="18" xfId="0" applyFont="1" applyFill="1" applyBorder="1" applyAlignment="1" applyProtection="1">
      <alignment horizontal="left" vertical="top" wrapText="1"/>
    </xf>
    <xf numFmtId="0" fontId="5" fillId="14" borderId="18" xfId="0" applyFont="1" applyFill="1" applyBorder="1" applyAlignment="1" applyProtection="1">
      <alignment horizontal="left" vertical="top"/>
    </xf>
    <xf numFmtId="0" fontId="27" fillId="14" borderId="18" xfId="0" applyFont="1" applyFill="1" applyBorder="1" applyAlignment="1" applyProtection="1">
      <alignment horizontal="left" vertical="top" wrapText="1"/>
    </xf>
    <xf numFmtId="0" fontId="5" fillId="14" borderId="0" xfId="0" applyFont="1" applyFill="1" applyAlignment="1" applyProtection="1">
      <alignment horizontal="left" vertical="top"/>
    </xf>
    <xf numFmtId="0" fontId="5" fillId="0" borderId="0" xfId="0" applyFont="1" applyFill="1" applyAlignment="1" applyProtection="1">
      <alignment wrapText="1"/>
    </xf>
    <xf numFmtId="10" fontId="5" fillId="0" borderId="0" xfId="0" applyNumberFormat="1" applyFont="1" applyFill="1" applyAlignment="1" applyProtection="1">
      <alignment wrapText="1"/>
    </xf>
    <xf numFmtId="2" fontId="5" fillId="0" borderId="18" xfId="0" applyNumberFormat="1" applyFont="1" applyFill="1" applyBorder="1" applyAlignment="1" applyProtection="1">
      <alignment horizontal="left" vertical="top" wrapText="1"/>
    </xf>
    <xf numFmtId="0" fontId="5" fillId="15" borderId="0" xfId="0" applyFont="1" applyFill="1" applyBorder="1" applyProtection="1"/>
    <xf numFmtId="0" fontId="5" fillId="15" borderId="18" xfId="0" applyFont="1" applyFill="1" applyBorder="1" applyAlignment="1" applyProtection="1">
      <alignment horizontal="left" vertical="top"/>
    </xf>
    <xf numFmtId="0" fontId="17" fillId="14" borderId="18" xfId="0" applyFont="1" applyFill="1" applyBorder="1" applyAlignment="1" applyProtection="1">
      <alignment horizontal="left" vertical="top" wrapText="1"/>
    </xf>
    <xf numFmtId="0" fontId="5" fillId="15" borderId="18" xfId="0" applyFont="1" applyFill="1" applyBorder="1" applyAlignment="1" applyProtection="1">
      <alignment horizontal="left" vertical="top" wrapText="1"/>
    </xf>
    <xf numFmtId="0" fontId="5" fillId="15" borderId="18" xfId="0" applyFont="1" applyFill="1" applyBorder="1" applyAlignment="1" applyProtection="1">
      <alignment vertical="top" wrapText="1"/>
    </xf>
    <xf numFmtId="0" fontId="3" fillId="15" borderId="18" xfId="6" applyFill="1" applyBorder="1" applyAlignment="1">
      <alignment horizontal="left" vertical="top" wrapText="1"/>
    </xf>
    <xf numFmtId="0" fontId="6" fillId="14" borderId="20" xfId="0" applyFont="1" applyFill="1" applyBorder="1" applyAlignment="1"/>
    <xf numFmtId="0" fontId="0" fillId="14" borderId="0" xfId="0" applyFill="1"/>
    <xf numFmtId="0" fontId="7" fillId="14" borderId="20" xfId="0" applyFont="1" applyFill="1" applyBorder="1" applyAlignment="1">
      <alignment vertical="top"/>
    </xf>
    <xf numFmtId="0" fontId="6" fillId="3" borderId="21" xfId="0" applyFont="1" applyFill="1" applyBorder="1" applyAlignment="1"/>
    <xf numFmtId="0" fontId="0" fillId="15" borderId="22" xfId="0" applyFill="1" applyBorder="1"/>
    <xf numFmtId="0" fontId="6" fillId="3" borderId="22" xfId="0" applyFont="1" applyFill="1" applyBorder="1" applyAlignment="1"/>
    <xf numFmtId="0" fontId="0" fillId="15" borderId="23" xfId="0" applyFill="1" applyBorder="1"/>
    <xf numFmtId="0" fontId="6" fillId="3" borderId="24" xfId="0" applyFont="1" applyFill="1" applyBorder="1" applyAlignment="1"/>
    <xf numFmtId="0" fontId="6" fillId="3" borderId="25" xfId="0" applyFont="1" applyFill="1" applyBorder="1" applyAlignment="1"/>
    <xf numFmtId="0" fontId="6" fillId="3" borderId="26" xfId="0" applyFont="1" applyFill="1" applyBorder="1" applyAlignment="1"/>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3" fillId="5" borderId="30" xfId="0" applyFont="1" applyFill="1" applyBorder="1" applyAlignment="1">
      <alignment vertical="center"/>
    </xf>
    <xf numFmtId="0" fontId="18" fillId="5" borderId="1" xfId="0" applyFont="1" applyFill="1" applyBorder="1" applyAlignment="1">
      <alignment horizontal="center" vertical="center"/>
    </xf>
    <xf numFmtId="0" fontId="18" fillId="5" borderId="31" xfId="0" applyFont="1" applyFill="1" applyBorder="1" applyAlignment="1">
      <alignment horizontal="center" vertical="center"/>
    </xf>
    <xf numFmtId="0" fontId="7" fillId="0" borderId="18" xfId="0" applyFont="1" applyBorder="1" applyAlignment="1">
      <alignment horizontal="center" vertical="center"/>
    </xf>
    <xf numFmtId="0" fontId="6" fillId="14" borderId="32" xfId="0" applyFont="1" applyFill="1" applyBorder="1" applyAlignment="1">
      <alignment vertical="center"/>
    </xf>
    <xf numFmtId="0" fontId="6" fillId="14" borderId="33" xfId="0" applyFont="1" applyFill="1" applyBorder="1" applyAlignment="1">
      <alignment vertical="center"/>
    </xf>
    <xf numFmtId="0" fontId="3" fillId="0" borderId="19" xfId="0" applyNumberFormat="1" applyFont="1" applyBorder="1" applyAlignment="1">
      <alignment horizontal="center" vertical="center"/>
    </xf>
    <xf numFmtId="0" fontId="3" fillId="0" borderId="34" xfId="0" applyNumberFormat="1" applyFont="1" applyBorder="1" applyAlignment="1">
      <alignment horizontal="center" vertical="center"/>
    </xf>
    <xf numFmtId="0" fontId="6" fillId="14" borderId="0" xfId="0" applyFont="1" applyFill="1" applyBorder="1"/>
    <xf numFmtId="0" fontId="0" fillId="14" borderId="0" xfId="0" applyFill="1" applyBorder="1"/>
    <xf numFmtId="0" fontId="7" fillId="14" borderId="0" xfId="0" applyFont="1" applyFill="1" applyBorder="1" applyAlignment="1">
      <alignment vertical="top"/>
    </xf>
    <xf numFmtId="0" fontId="6" fillId="3" borderId="35" xfId="0" applyFont="1" applyFill="1" applyBorder="1" applyAlignment="1"/>
    <xf numFmtId="0" fontId="6" fillId="3" borderId="36" xfId="0" applyFont="1" applyFill="1" applyBorder="1" applyAlignment="1"/>
    <xf numFmtId="0" fontId="6" fillId="3" borderId="37" xfId="0" applyFont="1" applyFill="1" applyBorder="1" applyAlignment="1"/>
    <xf numFmtId="0" fontId="0" fillId="14" borderId="20" xfId="0" applyFill="1" applyBorder="1"/>
    <xf numFmtId="0" fontId="18" fillId="5" borderId="38" xfId="0" applyFont="1" applyFill="1" applyBorder="1" applyAlignment="1">
      <alignment horizontal="center" vertical="center"/>
    </xf>
    <xf numFmtId="0" fontId="18" fillId="14" borderId="0" xfId="0" applyFont="1" applyFill="1" applyBorder="1" applyAlignment="1">
      <alignment horizontal="center" vertical="center"/>
    </xf>
    <xf numFmtId="0" fontId="7" fillId="14" borderId="0" xfId="0" applyFont="1" applyFill="1" applyBorder="1" applyAlignment="1">
      <alignment vertical="top" wrapText="1"/>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6" fillId="4" borderId="35" xfId="0" applyFont="1" applyFill="1" applyBorder="1" applyAlignment="1"/>
    <xf numFmtId="0" fontId="6" fillId="4" borderId="36" xfId="0" applyFont="1" applyFill="1" applyBorder="1" applyAlignment="1"/>
    <xf numFmtId="0" fontId="3" fillId="14" borderId="5" xfId="0" applyFont="1" applyFill="1" applyBorder="1" applyAlignment="1">
      <alignment vertical="top"/>
    </xf>
    <xf numFmtId="0" fontId="3" fillId="14" borderId="0" xfId="0" applyFont="1" applyFill="1" applyBorder="1" applyAlignment="1">
      <alignment vertical="top"/>
    </xf>
    <xf numFmtId="0" fontId="3" fillId="14" borderId="7" xfId="0" applyFont="1" applyFill="1" applyBorder="1" applyAlignment="1">
      <alignment vertical="top"/>
    </xf>
    <xf numFmtId="0" fontId="3" fillId="14" borderId="8" xfId="0" applyFont="1" applyFill="1" applyBorder="1" applyAlignment="1">
      <alignment vertical="top"/>
    </xf>
    <xf numFmtId="0" fontId="0" fillId="14" borderId="39" xfId="0" applyFill="1" applyBorder="1"/>
    <xf numFmtId="0" fontId="0" fillId="14" borderId="40" xfId="0" applyFill="1" applyBorder="1"/>
    <xf numFmtId="0" fontId="6" fillId="5" borderId="39" xfId="0" applyFont="1" applyFill="1" applyBorder="1" applyAlignment="1"/>
    <xf numFmtId="0" fontId="6" fillId="5" borderId="40" xfId="0" applyFont="1" applyFill="1" applyBorder="1" applyAlignment="1"/>
    <xf numFmtId="0" fontId="6" fillId="5" borderId="41" xfId="0" applyFont="1" applyFill="1" applyBorder="1" applyAlignment="1"/>
    <xf numFmtId="0" fontId="7" fillId="5" borderId="21" xfId="0" applyFont="1" applyFill="1" applyBorder="1" applyAlignment="1"/>
    <xf numFmtId="0" fontId="6" fillId="5" borderId="22" xfId="0" applyFont="1" applyFill="1" applyBorder="1" applyAlignment="1"/>
    <xf numFmtId="0" fontId="6" fillId="5" borderId="23" xfId="0" applyFont="1" applyFill="1" applyBorder="1" applyAlignment="1"/>
    <xf numFmtId="0" fontId="3" fillId="14" borderId="35" xfId="0" applyFont="1" applyFill="1" applyBorder="1" applyAlignment="1"/>
    <xf numFmtId="0" fontId="3" fillId="14" borderId="36" xfId="0" applyFont="1" applyFill="1" applyBorder="1"/>
    <xf numFmtId="0" fontId="0" fillId="14" borderId="21" xfId="0" applyFill="1" applyBorder="1"/>
    <xf numFmtId="0" fontId="0" fillId="14" borderId="22" xfId="0" applyFill="1" applyBorder="1"/>
    <xf numFmtId="0" fontId="7" fillId="14" borderId="22" xfId="0" applyFont="1" applyFill="1" applyBorder="1" applyAlignment="1">
      <alignment vertical="top" wrapText="1"/>
    </xf>
    <xf numFmtId="0" fontId="0" fillId="14" borderId="0" xfId="0" applyFill="1" applyProtection="1"/>
    <xf numFmtId="0" fontId="0" fillId="14" borderId="6" xfId="0" applyFill="1" applyBorder="1" applyProtection="1"/>
    <xf numFmtId="0" fontId="6" fillId="14" borderId="10" xfId="0" applyFont="1" applyFill="1" applyBorder="1" applyAlignment="1" applyProtection="1">
      <alignment vertical="center"/>
    </xf>
    <xf numFmtId="0" fontId="24" fillId="14" borderId="12" xfId="0" applyFont="1" applyFill="1" applyBorder="1" applyAlignment="1" applyProtection="1">
      <alignment vertical="center" wrapText="1"/>
    </xf>
    <xf numFmtId="165" fontId="24" fillId="14" borderId="12" xfId="0" applyNumberFormat="1" applyFont="1" applyFill="1" applyBorder="1" applyAlignment="1" applyProtection="1">
      <alignment vertical="center" wrapText="1"/>
    </xf>
    <xf numFmtId="0" fontId="3" fillId="14" borderId="0" xfId="0" applyFont="1" applyFill="1" applyAlignment="1">
      <alignment vertical="center"/>
    </xf>
    <xf numFmtId="0" fontId="6" fillId="5" borderId="18" xfId="0" applyFont="1" applyFill="1" applyBorder="1" applyAlignment="1" applyProtection="1">
      <alignment vertical="top" wrapText="1"/>
      <protection locked="0"/>
    </xf>
    <xf numFmtId="0" fontId="3" fillId="0" borderId="18" xfId="3" applyNumberFormat="1" applyBorder="1" applyAlignment="1" applyProtection="1">
      <alignment horizontal="center" vertical="top"/>
    </xf>
    <xf numFmtId="0" fontId="5" fillId="3" borderId="0" xfId="0" applyFont="1" applyFill="1" applyBorder="1" applyProtection="1">
      <protection locked="0"/>
    </xf>
    <xf numFmtId="0" fontId="0" fillId="0" borderId="0" xfId="0" applyFill="1" applyProtection="1">
      <protection locked="0"/>
    </xf>
    <xf numFmtId="0" fontId="28" fillId="6" borderId="39" xfId="0" applyFont="1" applyFill="1" applyBorder="1" applyAlignment="1" applyProtection="1">
      <alignment vertical="top"/>
    </xf>
    <xf numFmtId="0" fontId="6" fillId="6" borderId="40" xfId="0" applyFont="1" applyFill="1" applyBorder="1" applyAlignment="1" applyProtection="1">
      <alignment vertical="top"/>
    </xf>
    <xf numFmtId="0" fontId="6" fillId="6" borderId="41" xfId="0" applyFont="1" applyFill="1" applyBorder="1" applyAlignment="1" applyProtection="1">
      <alignment vertical="top"/>
    </xf>
    <xf numFmtId="0" fontId="6" fillId="6" borderId="20" xfId="0" applyFont="1" applyFill="1" applyBorder="1" applyAlignment="1" applyProtection="1">
      <alignment vertical="top"/>
    </xf>
    <xf numFmtId="0" fontId="6" fillId="6" borderId="6" xfId="0" applyFont="1" applyFill="1" applyBorder="1" applyAlignment="1" applyProtection="1">
      <alignment vertical="top"/>
    </xf>
    <xf numFmtId="0" fontId="3" fillId="14" borderId="8" xfId="0" applyFont="1" applyFill="1" applyBorder="1" applyAlignment="1" applyProtection="1">
      <alignment horizontal="center" vertical="top"/>
    </xf>
    <xf numFmtId="0" fontId="3" fillId="14" borderId="2" xfId="0" applyFont="1" applyFill="1" applyBorder="1" applyAlignment="1" applyProtection="1">
      <alignment vertical="top"/>
    </xf>
    <xf numFmtId="0" fontId="3" fillId="14" borderId="3" xfId="0" applyFont="1" applyFill="1" applyBorder="1" applyAlignment="1" applyProtection="1">
      <alignment vertical="top"/>
    </xf>
    <xf numFmtId="0" fontId="3" fillId="14" borderId="14" xfId="0" applyFont="1" applyFill="1" applyBorder="1" applyAlignment="1" applyProtection="1">
      <alignment vertical="top"/>
    </xf>
    <xf numFmtId="0" fontId="3" fillId="14" borderId="7" xfId="0" applyFont="1" applyFill="1" applyBorder="1" applyAlignment="1" applyProtection="1">
      <alignment vertical="top"/>
    </xf>
    <xf numFmtId="0" fontId="3" fillId="14" borderId="8" xfId="0" applyFont="1" applyFill="1" applyBorder="1" applyAlignment="1" applyProtection="1">
      <alignment vertical="top"/>
    </xf>
    <xf numFmtId="0" fontId="3" fillId="14" borderId="15" xfId="0" applyFont="1" applyFill="1" applyBorder="1" applyAlignment="1" applyProtection="1">
      <alignment vertical="top"/>
    </xf>
    <xf numFmtId="0" fontId="3" fillId="14" borderId="10" xfId="0" applyFont="1" applyFill="1" applyBorder="1" applyAlignment="1" applyProtection="1">
      <alignment vertical="top"/>
    </xf>
    <xf numFmtId="0" fontId="3" fillId="14" borderId="11" xfId="0" applyFont="1" applyFill="1" applyBorder="1" applyAlignment="1" applyProtection="1">
      <alignment vertical="top"/>
    </xf>
    <xf numFmtId="0" fontId="3" fillId="14" borderId="13" xfId="0" applyFont="1" applyFill="1" applyBorder="1" applyAlignment="1" applyProtection="1">
      <alignment vertical="top"/>
    </xf>
    <xf numFmtId="0" fontId="3" fillId="14" borderId="5" xfId="0" applyFont="1" applyFill="1" applyBorder="1" applyAlignment="1" applyProtection="1">
      <alignment vertical="top"/>
    </xf>
    <xf numFmtId="0" fontId="3" fillId="14" borderId="0" xfId="0" applyFont="1" applyFill="1" applyBorder="1" applyAlignment="1" applyProtection="1">
      <alignment vertical="top"/>
    </xf>
    <xf numFmtId="0" fontId="3" fillId="14" borderId="16" xfId="0" applyFont="1" applyFill="1" applyBorder="1" applyAlignment="1" applyProtection="1">
      <alignment vertical="top"/>
    </xf>
    <xf numFmtId="0" fontId="3" fillId="14" borderId="2" xfId="0" applyFont="1" applyFill="1" applyBorder="1" applyAlignment="1">
      <alignment vertical="top"/>
    </xf>
    <xf numFmtId="0" fontId="3" fillId="14" borderId="3" xfId="0" applyFont="1" applyFill="1" applyBorder="1" applyAlignment="1">
      <alignment vertical="top"/>
    </xf>
    <xf numFmtId="0" fontId="0" fillId="14" borderId="0" xfId="0" applyFill="1" applyAlignment="1"/>
    <xf numFmtId="0" fontId="6" fillId="6" borderId="35" xfId="0" applyFont="1" applyFill="1" applyBorder="1" applyAlignment="1" applyProtection="1">
      <alignment vertical="top"/>
    </xf>
    <xf numFmtId="0" fontId="6" fillId="6" borderId="36" xfId="0" applyFont="1" applyFill="1" applyBorder="1" applyAlignment="1" applyProtection="1">
      <alignment vertical="top"/>
    </xf>
    <xf numFmtId="0" fontId="6" fillId="6" borderId="42" xfId="0" applyFont="1" applyFill="1" applyBorder="1" applyAlignment="1" applyProtection="1">
      <alignment vertical="top"/>
    </xf>
    <xf numFmtId="0" fontId="3" fillId="14" borderId="43" xfId="0" applyFont="1" applyFill="1" applyBorder="1" applyAlignment="1" applyProtection="1">
      <alignment horizontal="left" vertical="top"/>
    </xf>
    <xf numFmtId="0" fontId="3" fillId="14" borderId="36" xfId="0" applyFont="1" applyFill="1" applyBorder="1" applyAlignment="1" applyProtection="1">
      <alignment horizontal="left" vertical="top"/>
    </xf>
    <xf numFmtId="0" fontId="3" fillId="14" borderId="37" xfId="0" applyFont="1" applyFill="1" applyBorder="1" applyAlignment="1" applyProtection="1">
      <alignment horizontal="left" vertical="top"/>
    </xf>
    <xf numFmtId="0" fontId="28" fillId="6" borderId="35" xfId="0" applyFont="1" applyFill="1" applyBorder="1" applyAlignment="1" applyProtection="1">
      <alignment vertical="top"/>
    </xf>
    <xf numFmtId="0" fontId="6" fillId="6" borderId="37" xfId="0" applyFont="1" applyFill="1" applyBorder="1" applyAlignment="1" applyProtection="1">
      <alignment vertical="top"/>
    </xf>
    <xf numFmtId="0" fontId="6" fillId="14"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14" borderId="0" xfId="0" applyFont="1" applyFill="1" applyProtection="1"/>
    <xf numFmtId="0" fontId="3"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0" borderId="18" xfId="0" applyFont="1" applyBorder="1" applyAlignment="1">
      <alignment horizontal="center" vertical="center" wrapText="1"/>
    </xf>
    <xf numFmtId="2" fontId="6" fillId="0" borderId="37" xfId="0" applyNumberFormat="1" applyFont="1" applyBorder="1" applyAlignment="1">
      <alignment horizontal="center" vertical="center"/>
    </xf>
    <xf numFmtId="0" fontId="0" fillId="0" borderId="0" xfId="0" applyBorder="1"/>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6" fillId="6" borderId="23" xfId="0" applyFont="1" applyFill="1" applyBorder="1" applyAlignment="1" applyProtection="1">
      <alignment vertical="top"/>
    </xf>
    <xf numFmtId="9" fontId="19" fillId="0" borderId="18" xfId="0" applyNumberFormat="1" applyFont="1" applyFill="1" applyBorder="1" applyAlignment="1">
      <alignment horizontal="center" vertical="center"/>
    </xf>
    <xf numFmtId="0" fontId="6" fillId="4" borderId="37"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xf>
    <xf numFmtId="0" fontId="5" fillId="3" borderId="0" xfId="0" applyFont="1" applyFill="1" applyBorder="1" applyAlignment="1" applyProtection="1">
      <alignment horizontal="left" vertical="top" wrapText="1"/>
      <protection locked="0"/>
    </xf>
    <xf numFmtId="0" fontId="6" fillId="5" borderId="0" xfId="0" applyFont="1" applyFill="1" applyBorder="1" applyAlignment="1" applyProtection="1">
      <alignment vertical="top" wrapText="1"/>
    </xf>
    <xf numFmtId="0" fontId="6" fillId="4" borderId="0" xfId="0" applyFont="1" applyFill="1" applyBorder="1" applyAlignment="1" applyProtection="1">
      <alignment wrapText="1"/>
      <protection locked="0"/>
    </xf>
    <xf numFmtId="0" fontId="5" fillId="3" borderId="0" xfId="0" applyFont="1" applyFill="1" applyBorder="1" applyAlignment="1" applyProtection="1">
      <alignment wrapText="1"/>
      <protection locked="0"/>
    </xf>
    <xf numFmtId="0" fontId="5" fillId="0" borderId="0" xfId="0" applyFont="1" applyFill="1" applyAlignment="1" applyProtection="1">
      <alignment horizontal="left" vertical="top" wrapText="1"/>
    </xf>
    <xf numFmtId="0" fontId="6" fillId="14" borderId="39" xfId="0" applyFont="1" applyFill="1" applyBorder="1" applyAlignment="1">
      <alignment vertical="center"/>
    </xf>
    <xf numFmtId="0" fontId="6" fillId="14" borderId="40" xfId="0" applyFont="1" applyFill="1" applyBorder="1" applyAlignment="1">
      <alignment vertical="center"/>
    </xf>
    <xf numFmtId="0" fontId="0" fillId="14" borderId="41" xfId="0" applyFill="1" applyBorder="1"/>
    <xf numFmtId="0" fontId="3" fillId="14" borderId="20" xfId="0" applyFont="1" applyFill="1" applyBorder="1" applyAlignment="1">
      <alignment vertical="top"/>
    </xf>
    <xf numFmtId="0" fontId="0" fillId="14" borderId="6" xfId="0" applyFill="1" applyBorder="1"/>
    <xf numFmtId="0" fontId="3" fillId="14" borderId="21" xfId="0" applyFont="1" applyFill="1" applyBorder="1" applyAlignment="1">
      <alignment vertical="top"/>
    </xf>
    <xf numFmtId="0" fontId="3" fillId="14" borderId="22" xfId="0" applyFont="1" applyFill="1" applyBorder="1" applyAlignment="1">
      <alignment vertical="top"/>
    </xf>
    <xf numFmtId="0" fontId="0" fillId="14" borderId="23" xfId="0" applyFill="1" applyBorder="1"/>
    <xf numFmtId="0" fontId="6" fillId="4" borderId="37" xfId="0" applyFont="1" applyFill="1" applyBorder="1" applyAlignment="1"/>
    <xf numFmtId="0" fontId="29" fillId="14" borderId="0" xfId="0" applyFont="1" applyFill="1" applyBorder="1"/>
    <xf numFmtId="0" fontId="30" fillId="14" borderId="0" xfId="0" applyFont="1" applyFill="1" applyBorder="1"/>
    <xf numFmtId="0" fontId="9" fillId="14" borderId="40" xfId="0" applyFont="1" applyFill="1" applyBorder="1"/>
    <xf numFmtId="0" fontId="9" fillId="14" borderId="0" xfId="0" applyFont="1" applyFill="1" applyBorder="1"/>
    <xf numFmtId="0" fontId="9" fillId="14" borderId="22" xfId="0" applyFont="1" applyFill="1" applyBorder="1"/>
    <xf numFmtId="0" fontId="9" fillId="14" borderId="0" xfId="0" applyFont="1" applyFill="1" applyBorder="1" applyAlignment="1">
      <alignment vertical="center"/>
    </xf>
    <xf numFmtId="0" fontId="9" fillId="14" borderId="0" xfId="0" applyFont="1" applyFill="1"/>
    <xf numFmtId="0" fontId="0" fillId="14" borderId="0" xfId="0" applyFill="1" applyAlignment="1" applyProtection="1"/>
    <xf numFmtId="0" fontId="3" fillId="14" borderId="0" xfId="0" applyFont="1" applyFill="1" applyAlignment="1" applyProtection="1"/>
    <xf numFmtId="0" fontId="5" fillId="3" borderId="14" xfId="0" applyFont="1" applyFill="1" applyBorder="1" applyAlignment="1" applyProtection="1">
      <alignment vertical="center"/>
    </xf>
    <xf numFmtId="0" fontId="3" fillId="0" borderId="10" xfId="3" applyNumberFormat="1" applyBorder="1" applyAlignment="1">
      <alignment horizontal="left" vertical="top" wrapText="1"/>
    </xf>
    <xf numFmtId="0" fontId="6" fillId="4" borderId="12" xfId="0" applyFont="1" applyFill="1" applyBorder="1" applyAlignment="1"/>
    <xf numFmtId="0" fontId="6" fillId="5" borderId="12" xfId="0" applyFont="1" applyFill="1" applyBorder="1" applyAlignment="1">
      <alignment vertical="center"/>
    </xf>
    <xf numFmtId="0" fontId="3" fillId="14" borderId="4" xfId="0" applyFont="1" applyFill="1" applyBorder="1" applyAlignment="1">
      <alignment vertical="top"/>
    </xf>
    <xf numFmtId="0" fontId="3" fillId="14" borderId="6" xfId="0" applyFont="1" applyFill="1" applyBorder="1" applyAlignment="1">
      <alignment vertical="top"/>
    </xf>
    <xf numFmtId="0" fontId="3" fillId="14" borderId="9" xfId="0" applyFont="1" applyFill="1" applyBorder="1" applyAlignment="1">
      <alignment vertical="top"/>
    </xf>
    <xf numFmtId="0" fontId="6" fillId="5" borderId="4" xfId="0" applyFont="1" applyFill="1" applyBorder="1" applyAlignment="1">
      <alignment vertical="center"/>
    </xf>
    <xf numFmtId="0" fontId="3" fillId="5" borderId="9" xfId="0" applyFont="1" applyFill="1" applyBorder="1" applyAlignment="1">
      <alignment vertical="center"/>
    </xf>
    <xf numFmtId="0" fontId="3" fillId="0" borderId="31" xfId="0" applyFont="1" applyBorder="1" applyAlignment="1" applyProtection="1">
      <alignment horizontal="left" vertical="top" wrapText="1"/>
      <protection locked="0"/>
    </xf>
    <xf numFmtId="14" fontId="3" fillId="0" borderId="31" xfId="0" quotePrefix="1" applyNumberFormat="1" applyFont="1" applyBorder="1" applyAlignment="1" applyProtection="1">
      <alignment horizontal="left" vertical="top" wrapText="1"/>
      <protection locked="0"/>
    </xf>
    <xf numFmtId="164" fontId="3" fillId="0" borderId="31" xfId="0" applyNumberFormat="1"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165" fontId="24" fillId="0" borderId="12" xfId="0" applyNumberFormat="1" applyFont="1" applyBorder="1" applyAlignment="1" applyProtection="1">
      <alignment horizontal="left" vertical="top" wrapText="1"/>
      <protection locked="0"/>
    </xf>
    <xf numFmtId="0" fontId="3" fillId="0" borderId="18" xfId="11" applyFont="1" applyFill="1" applyBorder="1" applyAlignment="1" applyProtection="1">
      <alignment horizontal="left" vertical="top" wrapText="1"/>
    </xf>
    <xf numFmtId="10" fontId="3" fillId="0" borderId="18" xfId="11" applyNumberFormat="1"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10" fontId="3" fillId="0" borderId="18" xfId="0" applyNumberFormat="1"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10" fontId="3" fillId="0" borderId="18" xfId="0" applyNumberFormat="1" applyFont="1" applyFill="1" applyBorder="1" applyAlignment="1" applyProtection="1">
      <alignment vertical="top" wrapText="1"/>
    </xf>
    <xf numFmtId="0" fontId="3" fillId="0" borderId="18" xfId="0" applyFont="1" applyFill="1" applyBorder="1" applyAlignment="1" applyProtection="1">
      <alignment vertical="top" wrapText="1"/>
    </xf>
    <xf numFmtId="0" fontId="3" fillId="0" borderId="18" xfId="0" applyFont="1" applyFill="1" applyBorder="1" applyAlignment="1" applyProtection="1">
      <alignment vertical="top"/>
    </xf>
    <xf numFmtId="0" fontId="3" fillId="0" borderId="18" xfId="3" applyNumberFormat="1" applyFont="1" applyFill="1" applyBorder="1" applyAlignment="1" applyProtection="1">
      <alignment vertical="top" wrapText="1"/>
      <protection locked="0"/>
    </xf>
    <xf numFmtId="0" fontId="6" fillId="15" borderId="17" xfId="0" applyFont="1" applyFill="1" applyBorder="1" applyAlignment="1" applyProtection="1">
      <alignment vertical="top" wrapText="1"/>
    </xf>
    <xf numFmtId="0" fontId="6" fillId="7" borderId="18" xfId="0" applyFont="1" applyFill="1" applyBorder="1" applyAlignment="1" applyProtection="1">
      <alignment horizontal="left" vertical="top" wrapText="1"/>
    </xf>
    <xf numFmtId="0" fontId="6" fillId="7" borderId="18" xfId="12" applyFont="1" applyFill="1" applyBorder="1" applyAlignment="1" applyProtection="1">
      <alignment horizontal="left" vertical="top" wrapText="1"/>
    </xf>
    <xf numFmtId="0" fontId="5" fillId="0" borderId="44" xfId="0" applyFont="1" applyFill="1" applyBorder="1" applyAlignment="1" applyProtection="1">
      <alignment horizontal="left" vertical="top" wrapText="1"/>
    </xf>
    <xf numFmtId="0" fontId="5" fillId="0" borderId="45" xfId="0" applyFont="1" applyFill="1" applyBorder="1" applyAlignment="1" applyProtection="1">
      <alignment vertical="top" wrapText="1"/>
    </xf>
    <xf numFmtId="0" fontId="5" fillId="0" borderId="45" xfId="0" applyFont="1" applyFill="1" applyBorder="1" applyAlignment="1" applyProtection="1">
      <alignment horizontal="left" vertical="top" wrapText="1"/>
    </xf>
    <xf numFmtId="0" fontId="5" fillId="0" borderId="38" xfId="0" applyFont="1" applyFill="1" applyBorder="1" applyAlignment="1" applyProtection="1">
      <alignment vertical="top" wrapText="1"/>
    </xf>
    <xf numFmtId="0" fontId="5" fillId="0" borderId="44" xfId="0" applyFont="1" applyFill="1" applyBorder="1" applyAlignment="1" applyProtection="1">
      <alignment vertical="top" wrapText="1"/>
    </xf>
    <xf numFmtId="14" fontId="0" fillId="0" borderId="0" xfId="0" applyNumberFormat="1"/>
    <xf numFmtId="10" fontId="3" fillId="0" borderId="0" xfId="0" applyNumberFormat="1" applyFont="1" applyFill="1" applyBorder="1" applyAlignment="1" applyProtection="1">
      <alignment horizontal="left" vertical="top" wrapText="1"/>
    </xf>
    <xf numFmtId="0" fontId="5" fillId="0" borderId="18" xfId="0" applyFont="1" applyFill="1" applyBorder="1" applyAlignment="1" applyProtection="1">
      <alignment vertical="top"/>
    </xf>
    <xf numFmtId="0" fontId="26" fillId="10" borderId="47" xfId="0" applyFont="1" applyFill="1" applyBorder="1" applyAlignment="1" applyProtection="1">
      <alignment vertical="center" wrapText="1"/>
    </xf>
    <xf numFmtId="10" fontId="5" fillId="0" borderId="0" xfId="0" applyNumberFormat="1" applyFont="1" applyFill="1" applyAlignment="1" applyProtection="1">
      <alignment vertical="top" wrapText="1"/>
    </xf>
    <xf numFmtId="10" fontId="5" fillId="0" borderId="0" xfId="0" applyNumberFormat="1" applyFont="1" applyFill="1" applyAlignment="1" applyProtection="1">
      <alignment horizontal="left" vertical="top" wrapText="1"/>
    </xf>
    <xf numFmtId="0" fontId="5" fillId="0" borderId="0" xfId="0" applyFont="1" applyFill="1" applyAlignment="1" applyProtection="1">
      <alignment vertical="top"/>
    </xf>
    <xf numFmtId="0" fontId="5" fillId="0" borderId="0" xfId="0" applyFont="1" applyFill="1" applyBorder="1" applyProtection="1"/>
    <xf numFmtId="0" fontId="3" fillId="0" borderId="18" xfId="6" applyBorder="1" applyAlignment="1">
      <alignment horizontal="left" vertical="top" wrapText="1"/>
    </xf>
    <xf numFmtId="10" fontId="3" fillId="0" borderId="18" xfId="0" applyNumberFormat="1" applyFont="1" applyBorder="1" applyAlignment="1">
      <alignment horizontal="left" vertical="top" wrapText="1"/>
    </xf>
    <xf numFmtId="10" fontId="3" fillId="0" borderId="18" xfId="0" applyNumberFormat="1" applyFont="1" applyBorder="1" applyAlignment="1">
      <alignment vertical="top" wrapText="1"/>
    </xf>
    <xf numFmtId="0" fontId="3" fillId="0" borderId="18" xfId="0" applyFont="1" applyBorder="1" applyAlignment="1">
      <alignment horizontal="left" vertical="top" wrapText="1"/>
    </xf>
    <xf numFmtId="0" fontId="5" fillId="15" borderId="35" xfId="0" applyFont="1" applyFill="1" applyBorder="1" applyAlignment="1" applyProtection="1">
      <alignment horizontal="left" vertical="top" wrapText="1"/>
    </xf>
    <xf numFmtId="0" fontId="3" fillId="15" borderId="35" xfId="6" applyFill="1" applyBorder="1" applyAlignment="1">
      <alignment horizontal="left" vertical="top" wrapText="1"/>
    </xf>
    <xf numFmtId="0" fontId="5" fillId="15" borderId="35" xfId="0" applyFont="1" applyFill="1" applyBorder="1" applyAlignment="1" applyProtection="1">
      <alignment vertical="top" wrapText="1"/>
    </xf>
    <xf numFmtId="0" fontId="6" fillId="15" borderId="18" xfId="0" applyFont="1" applyFill="1" applyBorder="1" applyAlignment="1" applyProtection="1">
      <alignment vertical="top" wrapText="1"/>
    </xf>
    <xf numFmtId="0" fontId="6" fillId="5" borderId="44" xfId="0" applyFont="1" applyFill="1" applyBorder="1" applyAlignment="1" applyProtection="1">
      <alignment horizontal="left" vertical="top" wrapText="1"/>
      <protection locked="0"/>
    </xf>
    <xf numFmtId="0" fontId="3" fillId="0" borderId="18" xfId="0" applyFont="1" applyFill="1" applyBorder="1" applyAlignment="1" applyProtection="1">
      <alignment vertical="top" wrapText="1"/>
      <protection locked="0"/>
    </xf>
    <xf numFmtId="0" fontId="5" fillId="0" borderId="18" xfId="0" applyFont="1" applyBorder="1" applyAlignment="1">
      <alignment horizontal="left" vertical="top" wrapText="1"/>
    </xf>
    <xf numFmtId="0" fontId="3" fillId="0" borderId="58" xfId="0" applyFont="1" applyBorder="1" applyAlignment="1">
      <alignment horizontal="left" vertical="top"/>
    </xf>
    <xf numFmtId="0" fontId="3" fillId="0" borderId="59" xfId="5" applyFont="1" applyBorder="1" applyAlignment="1">
      <alignment vertical="top" wrapText="1"/>
    </xf>
    <xf numFmtId="0" fontId="3" fillId="0" borderId="58" xfId="0" applyFont="1" applyBorder="1" applyAlignment="1">
      <alignment horizontal="left" vertical="top" wrapText="1"/>
    </xf>
    <xf numFmtId="0" fontId="0" fillId="0" borderId="0" xfId="0" applyProtection="1">
      <protection locked="0"/>
    </xf>
    <xf numFmtId="0" fontId="3" fillId="0" borderId="58" xfId="0" applyFont="1" applyBorder="1" applyAlignment="1" applyProtection="1">
      <alignment horizontal="left" vertical="top" wrapText="1"/>
      <protection locked="0"/>
    </xf>
    <xf numFmtId="0" fontId="31" fillId="16" borderId="60" xfId="0" applyFont="1" applyFill="1" applyBorder="1" applyAlignment="1">
      <alignment wrapText="1"/>
    </xf>
    <xf numFmtId="0" fontId="20" fillId="14" borderId="60" xfId="0" applyFont="1" applyFill="1" applyBorder="1" applyAlignment="1">
      <alignment horizontal="left" vertical="center" wrapText="1"/>
    </xf>
    <xf numFmtId="0" fontId="20" fillId="14" borderId="60" xfId="0" applyFont="1" applyFill="1" applyBorder="1" applyAlignment="1">
      <alignment horizontal="center" wrapText="1"/>
    </xf>
    <xf numFmtId="0" fontId="3" fillId="0" borderId="60" xfId="3" applyBorder="1" applyAlignment="1">
      <alignment vertical="top" wrapText="1"/>
    </xf>
    <xf numFmtId="0" fontId="3" fillId="0" borderId="60" xfId="11" applyFont="1" applyFill="1" applyBorder="1" applyAlignment="1" applyProtection="1">
      <alignment horizontal="left" vertical="top" wrapText="1"/>
    </xf>
    <xf numFmtId="10" fontId="3" fillId="0" borderId="60" xfId="11" applyNumberFormat="1" applyFont="1" applyFill="1" applyBorder="1" applyAlignment="1" applyProtection="1">
      <alignment horizontal="left" vertical="top" wrapText="1"/>
    </xf>
    <xf numFmtId="0" fontId="6" fillId="4" borderId="10" xfId="14" applyFont="1" applyFill="1" applyBorder="1"/>
    <xf numFmtId="0" fontId="6" fillId="4" borderId="11" xfId="14" applyFont="1" applyFill="1" applyBorder="1"/>
    <xf numFmtId="0" fontId="3" fillId="0" borderId="0" xfId="14"/>
    <xf numFmtId="0" fontId="6" fillId="5" borderId="1" xfId="14" applyFont="1" applyFill="1" applyBorder="1" applyAlignment="1">
      <alignment horizontal="left" vertical="center" wrapText="1"/>
    </xf>
    <xf numFmtId="166" fontId="3" fillId="0" borderId="1" xfId="14" applyNumberFormat="1" applyBorder="1" applyAlignment="1">
      <alignment horizontal="left" vertical="top"/>
    </xf>
    <xf numFmtId="14" fontId="3" fillId="0" borderId="10" xfId="14" applyNumberFormat="1" applyBorder="1" applyAlignment="1">
      <alignment horizontal="left" vertical="top"/>
    </xf>
    <xf numFmtId="0" fontId="5" fillId="17" borderId="61" xfId="14" applyFont="1" applyFill="1" applyBorder="1" applyAlignment="1">
      <alignment horizontal="left" vertical="top" wrapText="1"/>
    </xf>
    <xf numFmtId="14" fontId="3" fillId="0" borderId="1" xfId="14" applyNumberFormat="1" applyBorder="1" applyAlignment="1">
      <alignment horizontal="left" vertical="top"/>
    </xf>
    <xf numFmtId="14" fontId="3" fillId="0" borderId="62" xfId="14" applyNumberFormat="1" applyBorder="1" applyAlignment="1">
      <alignment horizontal="left" vertical="top"/>
    </xf>
    <xf numFmtId="0" fontId="5" fillId="17" borderId="63" xfId="15" applyFont="1" applyFill="1" applyBorder="1" applyAlignment="1">
      <alignment horizontal="left" vertical="top" wrapText="1"/>
    </xf>
    <xf numFmtId="0" fontId="3" fillId="0" borderId="63" xfId="3" applyBorder="1" applyAlignment="1">
      <alignment horizontal="left" vertical="top"/>
    </xf>
    <xf numFmtId="0" fontId="3" fillId="0" borderId="64" xfId="0" applyFont="1" applyBorder="1" applyAlignment="1">
      <alignment horizontal="left" vertical="top" wrapText="1"/>
    </xf>
    <xf numFmtId="0" fontId="7" fillId="14" borderId="45" xfId="0" applyFont="1" applyFill="1" applyBorder="1" applyAlignment="1">
      <alignment horizontal="left" vertical="top" wrapText="1"/>
    </xf>
    <xf numFmtId="0" fontId="3" fillId="0" borderId="39"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14" borderId="2" xfId="0" applyFont="1" applyFill="1" applyBorder="1" applyAlignment="1" applyProtection="1">
      <alignment horizontal="left" vertical="top" wrapText="1"/>
    </xf>
    <xf numFmtId="0" fontId="3" fillId="14" borderId="3" xfId="0" applyFont="1" applyFill="1" applyBorder="1" applyAlignment="1" applyProtection="1">
      <alignment horizontal="left" vertical="top"/>
    </xf>
    <xf numFmtId="0" fontId="3" fillId="14" borderId="14" xfId="0" applyFont="1" applyFill="1" applyBorder="1" applyAlignment="1" applyProtection="1">
      <alignment horizontal="left" vertical="top"/>
    </xf>
    <xf numFmtId="0" fontId="3" fillId="14" borderId="5" xfId="0" applyFont="1" applyFill="1" applyBorder="1" applyAlignment="1" applyProtection="1">
      <alignment horizontal="left" vertical="top"/>
    </xf>
    <xf numFmtId="0" fontId="3" fillId="14" borderId="0" xfId="0" applyFont="1" applyFill="1" applyBorder="1" applyAlignment="1" applyProtection="1">
      <alignment horizontal="left" vertical="top"/>
    </xf>
    <xf numFmtId="0" fontId="3" fillId="14" borderId="16" xfId="0" applyFont="1" applyFill="1" applyBorder="1" applyAlignment="1" applyProtection="1">
      <alignment horizontal="left" vertical="top"/>
    </xf>
    <xf numFmtId="0" fontId="3" fillId="14" borderId="39" xfId="0" applyFont="1" applyFill="1" applyBorder="1" applyAlignment="1" applyProtection="1">
      <alignment horizontal="left" vertical="top" wrapText="1"/>
    </xf>
    <xf numFmtId="0" fontId="3" fillId="14" borderId="40" xfId="0" applyFont="1" applyFill="1" applyBorder="1" applyAlignment="1" applyProtection="1">
      <alignment horizontal="left" vertical="top" wrapText="1"/>
    </xf>
    <xf numFmtId="0" fontId="3" fillId="14" borderId="41" xfId="0" applyFont="1" applyFill="1" applyBorder="1" applyAlignment="1" applyProtection="1">
      <alignment horizontal="left" vertical="top" wrapText="1"/>
    </xf>
    <xf numFmtId="0" fontId="3" fillId="14" borderId="20" xfId="0" applyFont="1" applyFill="1" applyBorder="1" applyAlignment="1" applyProtection="1">
      <alignment horizontal="left" vertical="top" wrapText="1"/>
    </xf>
    <xf numFmtId="0" fontId="3" fillId="14" borderId="0" xfId="0" applyFont="1" applyFill="1" applyBorder="1" applyAlignment="1" applyProtection="1">
      <alignment horizontal="left" vertical="top" wrapText="1"/>
    </xf>
    <xf numFmtId="0" fontId="3" fillId="14" borderId="6" xfId="0" applyFont="1" applyFill="1" applyBorder="1" applyAlignment="1" applyProtection="1">
      <alignment horizontal="left" vertical="top" wrapText="1"/>
    </xf>
    <xf numFmtId="0" fontId="6" fillId="6" borderId="39"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41"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22"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3" fillId="14" borderId="21" xfId="0" applyFont="1" applyFill="1" applyBorder="1" applyAlignment="1" applyProtection="1">
      <alignment horizontal="left" vertical="top" wrapText="1"/>
    </xf>
    <xf numFmtId="0" fontId="3" fillId="14" borderId="22" xfId="0" applyFont="1" applyFill="1" applyBorder="1" applyAlignment="1" applyProtection="1">
      <alignment horizontal="left" vertical="top" wrapText="1"/>
    </xf>
    <xf numFmtId="0" fontId="3" fillId="14" borderId="23" xfId="0" applyFont="1" applyFill="1" applyBorder="1" applyAlignment="1" applyProtection="1">
      <alignment horizontal="left" vertical="top" wrapText="1"/>
    </xf>
    <xf numFmtId="0" fontId="26" fillId="12" borderId="47" xfId="0" applyFont="1" applyFill="1" applyBorder="1" applyAlignment="1" applyProtection="1">
      <alignment vertical="center" wrapText="1"/>
    </xf>
    <xf numFmtId="0" fontId="26" fillId="12" borderId="48" xfId="0" applyFont="1" applyFill="1" applyBorder="1" applyAlignment="1" applyProtection="1">
      <alignment vertical="center" wrapText="1"/>
    </xf>
    <xf numFmtId="0" fontId="26" fillId="12" borderId="49" xfId="0" applyFont="1" applyFill="1" applyBorder="1" applyAlignment="1" applyProtection="1">
      <alignment vertical="center" wrapText="1"/>
    </xf>
    <xf numFmtId="0" fontId="26" fillId="10" borderId="47" xfId="0" applyFont="1" applyFill="1" applyBorder="1" applyAlignment="1" applyProtection="1">
      <alignment vertical="center" wrapText="1"/>
    </xf>
    <xf numFmtId="0" fontId="26" fillId="10" borderId="48" xfId="0" applyFont="1" applyFill="1" applyBorder="1" applyAlignment="1" applyProtection="1">
      <alignment vertical="center" wrapText="1"/>
    </xf>
    <xf numFmtId="0" fontId="26" fillId="10" borderId="49" xfId="0" applyFont="1" applyFill="1" applyBorder="1" applyAlignment="1" applyProtection="1">
      <alignment vertical="center" wrapText="1"/>
    </xf>
    <xf numFmtId="15" fontId="26" fillId="10" borderId="52" xfId="0" applyNumberFormat="1" applyFont="1" applyFill="1" applyBorder="1" applyAlignment="1" applyProtection="1">
      <alignment horizontal="center" vertical="center" wrapText="1"/>
    </xf>
    <xf numFmtId="15" fontId="26" fillId="10" borderId="53" xfId="0" applyNumberFormat="1" applyFont="1" applyFill="1" applyBorder="1" applyAlignment="1" applyProtection="1">
      <alignment horizontal="center" vertical="center" wrapText="1"/>
    </xf>
    <xf numFmtId="15" fontId="26" fillId="10" borderId="54" xfId="0" applyNumberFormat="1" applyFont="1" applyFill="1" applyBorder="1" applyAlignment="1" applyProtection="1">
      <alignment horizontal="center" vertical="center" wrapText="1"/>
    </xf>
    <xf numFmtId="15" fontId="26" fillId="10" borderId="55" xfId="0" applyNumberFormat="1" applyFont="1" applyFill="1" applyBorder="1" applyAlignment="1" applyProtection="1">
      <alignment horizontal="center" vertical="center" wrapText="1"/>
    </xf>
    <xf numFmtId="15" fontId="26" fillId="10" borderId="56" xfId="0" applyNumberFormat="1" applyFont="1" applyFill="1" applyBorder="1" applyAlignment="1" applyProtection="1">
      <alignment horizontal="center" vertical="center" wrapText="1"/>
    </xf>
    <xf numFmtId="15" fontId="26" fillId="10" borderId="57" xfId="0" applyNumberFormat="1" applyFont="1" applyFill="1" applyBorder="1" applyAlignment="1" applyProtection="1">
      <alignment horizontal="center" vertical="center" wrapText="1"/>
    </xf>
    <xf numFmtId="17" fontId="26" fillId="10" borderId="47" xfId="0" applyNumberFormat="1" applyFont="1" applyFill="1" applyBorder="1" applyAlignment="1" applyProtection="1">
      <alignment horizontal="center" vertical="center" wrapText="1"/>
    </xf>
    <xf numFmtId="17" fontId="26" fillId="10" borderId="48" xfId="0" applyNumberFormat="1" applyFont="1" applyFill="1" applyBorder="1" applyAlignment="1" applyProtection="1">
      <alignment horizontal="center" vertical="center" wrapText="1"/>
    </xf>
    <xf numFmtId="17" fontId="26" fillId="10" borderId="49" xfId="0" applyNumberFormat="1" applyFont="1" applyFill="1" applyBorder="1" applyAlignment="1" applyProtection="1">
      <alignment horizontal="center" vertical="center" wrapText="1"/>
    </xf>
    <xf numFmtId="0" fontId="25" fillId="8" borderId="47" xfId="0" applyFont="1" applyFill="1" applyBorder="1" applyAlignment="1" applyProtection="1">
      <alignment horizontal="center" vertical="center" wrapText="1"/>
    </xf>
    <xf numFmtId="0" fontId="25" fillId="8" borderId="49" xfId="0" applyFont="1" applyFill="1" applyBorder="1" applyAlignment="1" applyProtection="1">
      <alignment horizontal="center" vertical="center" wrapText="1"/>
    </xf>
    <xf numFmtId="17" fontId="26" fillId="10" borderId="50" xfId="0" applyNumberFormat="1" applyFont="1" applyFill="1" applyBorder="1" applyAlignment="1" applyProtection="1">
      <alignment horizontal="center" vertical="center" wrapText="1"/>
    </xf>
    <xf numFmtId="17" fontId="26" fillId="10" borderId="51" xfId="0" applyNumberFormat="1" applyFont="1" applyFill="1" applyBorder="1" applyAlignment="1" applyProtection="1">
      <alignment horizontal="center" vertical="center" wrapText="1"/>
    </xf>
    <xf numFmtId="0" fontId="25" fillId="8" borderId="50" xfId="0" applyFont="1" applyFill="1" applyBorder="1" applyAlignment="1" applyProtection="1">
      <alignment horizontal="center" vertical="center" wrapText="1"/>
    </xf>
    <xf numFmtId="0" fontId="25" fillId="8" borderId="51" xfId="0" applyFont="1" applyFill="1" applyBorder="1" applyAlignment="1" applyProtection="1">
      <alignment horizontal="center" vertical="center" wrapText="1"/>
    </xf>
    <xf numFmtId="0" fontId="21" fillId="8" borderId="47" xfId="1" applyFill="1" applyBorder="1" applyAlignment="1" applyProtection="1">
      <alignment horizontal="center" vertical="center" wrapText="1"/>
    </xf>
    <xf numFmtId="0" fontId="21" fillId="8" borderId="49" xfId="1" applyFill="1" applyBorder="1" applyAlignment="1" applyProtection="1">
      <alignment horizontal="center" vertical="center" wrapText="1"/>
    </xf>
    <xf numFmtId="15" fontId="26" fillId="10" borderId="50" xfId="0" applyNumberFormat="1" applyFont="1" applyFill="1" applyBorder="1" applyAlignment="1" applyProtection="1">
      <alignment horizontal="center" vertical="center" wrapText="1"/>
    </xf>
    <xf numFmtId="15" fontId="26" fillId="10" borderId="51" xfId="0" applyNumberFormat="1" applyFont="1" applyFill="1" applyBorder="1" applyAlignment="1" applyProtection="1">
      <alignment horizontal="center" vertical="center" wrapText="1"/>
    </xf>
  </cellXfs>
  <cellStyles count="16">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257"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4 3" xfId="10" xr:uid="{00000000-0005-0000-0000-00000A000000}"/>
    <cellStyle name="Normal 5" xfId="11" xr:uid="{00000000-0005-0000-0000-00000B000000}"/>
    <cellStyle name="Normal 6" xfId="12" xr:uid="{00000000-0005-0000-0000-00000C000000}"/>
    <cellStyle name="Normal 6 3" xfId="14" xr:uid="{A953EC49-B457-4BD0-85DB-E968C6F67ECB}"/>
    <cellStyle name="Normal 7" xfId="15" xr:uid="{0CACFEB3-B48D-4CF8-BE16-857B7DA7CB66}"/>
    <cellStyle name="Normal_Sheet1" xfId="13" xr:uid="{00000000-0005-0000-0000-00000D000000}"/>
  </cellStyles>
  <dxfs count="217">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7659279</xdr:colOff>
      <xdr:row>0</xdr:row>
      <xdr:rowOff>114300</xdr:rowOff>
    </xdr:from>
    <xdr:to>
      <xdr:col>3</xdr:col>
      <xdr:colOff>1179</xdr:colOff>
      <xdr:row>6</xdr:row>
      <xdr:rowOff>116178</xdr:rowOff>
    </xdr:to>
    <xdr:pic>
      <xdr:nvPicPr>
        <xdr:cNvPr id="2" name="Picture 1" descr="The official logo of the IRS" title="IRS Logo">
          <a:extLst>
            <a:ext uri="{FF2B5EF4-FFF2-40B4-BE49-F238E27FC236}">
              <a16:creationId xmlns:a16="http://schemas.microsoft.com/office/drawing/2014/main" id="{22EED46F-EFC1-4E92-85EE-B3CCCCFCFFB7}"/>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hyperlink" Target="http://en.wikipedia.org/wiki/Solaris_%28operating_system%29" TargetMode="External"/><Relationship Id="rId13" Type="http://schemas.openxmlformats.org/officeDocument/2006/relationships/hyperlink" Target="http://en.wikipedia.org/wiki/OpenStack" TargetMode="External"/><Relationship Id="rId18" Type="http://schemas.openxmlformats.org/officeDocument/2006/relationships/hyperlink" Target="http://en.wikipedia.org/wiki/Solaris_%28operating_system%29" TargetMode="External"/><Relationship Id="rId3" Type="http://schemas.openxmlformats.org/officeDocument/2006/relationships/hyperlink" Target="http://en.wikipedia.org/wiki/Symmetric_multiprocessing" TargetMode="External"/><Relationship Id="rId7" Type="http://schemas.openxmlformats.org/officeDocument/2006/relationships/hyperlink" Target="http://en.wikipedia.org/wiki/Solaris_%28operating_system%29" TargetMode="External"/><Relationship Id="rId12" Type="http://schemas.openxmlformats.org/officeDocument/2006/relationships/hyperlink" Target="http://en.wikipedia.org/wiki/Solaris_%28operating_system%29" TargetMode="External"/><Relationship Id="rId17" Type="http://schemas.openxmlformats.org/officeDocument/2006/relationships/hyperlink" Target="http://en.wikipedia.org/wiki/OpenStack" TargetMode="External"/><Relationship Id="rId2" Type="http://schemas.openxmlformats.org/officeDocument/2006/relationships/hyperlink" Target="http://en.wikipedia.org/wiki/SunOS" TargetMode="External"/><Relationship Id="rId16" Type="http://schemas.openxmlformats.org/officeDocument/2006/relationships/hyperlink" Target="http://en.wikipedia.org/wiki/Solaris_%28operating_system%29" TargetMode="External"/><Relationship Id="rId20" Type="http://schemas.openxmlformats.org/officeDocument/2006/relationships/printerSettings" Target="../printerSettings/printerSettings8.bin"/><Relationship Id="rId1" Type="http://schemas.openxmlformats.org/officeDocument/2006/relationships/hyperlink" Target="http://en.wikipedia.org/wiki/Solaris_%28operating_system%29" TargetMode="External"/><Relationship Id="rId6" Type="http://schemas.openxmlformats.org/officeDocument/2006/relationships/hyperlink" Target="http://en.wikipedia.org/wiki/Solaris_%28operating_system%29" TargetMode="External"/><Relationship Id="rId11" Type="http://schemas.openxmlformats.org/officeDocument/2006/relationships/hyperlink" Target="http://en.wikipedia.org/wiki/Address_space_layout_randomization" TargetMode="External"/><Relationship Id="rId5" Type="http://schemas.openxmlformats.org/officeDocument/2006/relationships/hyperlink" Target="http://en.wikipedia.org/wiki/ZFS" TargetMode="External"/><Relationship Id="rId15" Type="http://schemas.openxmlformats.org/officeDocument/2006/relationships/hyperlink" Target="http://en.wikipedia.org/wiki/Software-defined_networking" TargetMode="External"/><Relationship Id="rId10" Type="http://schemas.openxmlformats.org/officeDocument/2006/relationships/hyperlink" Target="http://en.wikipedia.org/wiki/Service_Management_Facility" TargetMode="External"/><Relationship Id="rId19" Type="http://schemas.openxmlformats.org/officeDocument/2006/relationships/hyperlink" Target="http://en.wikipedia.org/wiki/Software-defined_networking" TargetMode="External"/><Relationship Id="rId4" Type="http://schemas.openxmlformats.org/officeDocument/2006/relationships/hyperlink" Target="http://en.wikipedia.org/wiki/Motif_(software)" TargetMode="External"/><Relationship Id="rId9" Type="http://schemas.openxmlformats.org/officeDocument/2006/relationships/hyperlink" Target="http://en.wikipedia.org/wiki/ISO_9660" TargetMode="External"/><Relationship Id="rId14" Type="http://schemas.openxmlformats.org/officeDocument/2006/relationships/hyperlink" Target="http://en.wikipedia.org/wiki/Solaris_%28operating_system%29"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9"/>
  <sheetViews>
    <sheetView tabSelected="1" zoomScale="80" zoomScaleNormal="80" workbookViewId="0"/>
  </sheetViews>
  <sheetFormatPr defaultColWidth="9.26953125" defaultRowHeight="12.75" customHeight="1" x14ac:dyDescent="0.35"/>
  <cols>
    <col min="1" max="1" width="9.26953125" style="197"/>
    <col min="2" max="2" width="10" style="197" customWidth="1"/>
    <col min="3" max="3" width="108.26953125" style="197" customWidth="1"/>
    <col min="4" max="16384" width="9.26953125" style="197"/>
  </cols>
  <sheetData>
    <row r="1" spans="1:3" ht="15.5" x14ac:dyDescent="0.35">
      <c r="A1" s="2" t="s">
        <v>0</v>
      </c>
      <c r="B1" s="3"/>
      <c r="C1" s="4"/>
    </row>
    <row r="2" spans="1:3" ht="15.5" x14ac:dyDescent="0.35">
      <c r="A2" s="5" t="s">
        <v>1</v>
      </c>
      <c r="B2" s="6"/>
      <c r="C2" s="7"/>
    </row>
    <row r="3" spans="1:3" ht="14.5" x14ac:dyDescent="0.35">
      <c r="A3" s="8"/>
      <c r="B3" s="9"/>
      <c r="C3" s="10"/>
    </row>
    <row r="4" spans="1:3" ht="14.5" x14ac:dyDescent="0.35">
      <c r="A4" s="8" t="s">
        <v>2</v>
      </c>
      <c r="B4" s="11"/>
      <c r="C4" s="12"/>
    </row>
    <row r="5" spans="1:3" ht="14.5" x14ac:dyDescent="0.35">
      <c r="A5" s="8" t="s">
        <v>4159</v>
      </c>
      <c r="B5" s="11"/>
      <c r="C5" s="12"/>
    </row>
    <row r="6" spans="1:3" ht="14.5" x14ac:dyDescent="0.35">
      <c r="A6" s="8" t="s">
        <v>4160</v>
      </c>
      <c r="B6" s="11"/>
      <c r="C6" s="12"/>
    </row>
    <row r="7" spans="1:3" ht="14.5" x14ac:dyDescent="0.35">
      <c r="A7" s="13"/>
      <c r="B7" s="14"/>
      <c r="C7" s="15"/>
    </row>
    <row r="8" spans="1:3" ht="18" customHeight="1" x14ac:dyDescent="0.35">
      <c r="A8" s="16" t="s">
        <v>3</v>
      </c>
      <c r="B8" s="17"/>
      <c r="C8" s="18"/>
    </row>
    <row r="9" spans="1:3" ht="12.75" customHeight="1" x14ac:dyDescent="0.35">
      <c r="A9" s="19" t="s">
        <v>4</v>
      </c>
      <c r="B9" s="20"/>
      <c r="C9" s="21"/>
    </row>
    <row r="10" spans="1:3" ht="14.5" x14ac:dyDescent="0.35">
      <c r="A10" s="19" t="s">
        <v>5</v>
      </c>
      <c r="B10" s="20"/>
      <c r="C10" s="21"/>
    </row>
    <row r="11" spans="1:3" ht="14.5" x14ac:dyDescent="0.35">
      <c r="A11" s="19" t="s">
        <v>6</v>
      </c>
      <c r="B11" s="20"/>
      <c r="C11" s="21"/>
    </row>
    <row r="12" spans="1:3" ht="14.5" x14ac:dyDescent="0.35">
      <c r="A12" s="19" t="s">
        <v>7</v>
      </c>
      <c r="B12" s="20"/>
      <c r="C12" s="21"/>
    </row>
    <row r="13" spans="1:3" ht="14.5" x14ac:dyDescent="0.35">
      <c r="A13" s="19" t="s">
        <v>8</v>
      </c>
      <c r="B13" s="20"/>
      <c r="C13" s="21"/>
    </row>
    <row r="14" spans="1:3" ht="4.5" customHeight="1" x14ac:dyDescent="0.35">
      <c r="A14" s="22"/>
      <c r="B14" s="23"/>
      <c r="C14" s="24"/>
    </row>
    <row r="15" spans="1:3" ht="14.5" x14ac:dyDescent="0.35">
      <c r="A15" s="1"/>
      <c r="C15" s="198"/>
    </row>
    <row r="16" spans="1:3" ht="14.5" x14ac:dyDescent="0.35">
      <c r="A16" s="25" t="s">
        <v>9</v>
      </c>
      <c r="B16" s="26"/>
      <c r="C16" s="27"/>
    </row>
    <row r="17" spans="1:3" ht="14.5" x14ac:dyDescent="0.35">
      <c r="A17" s="28" t="s">
        <v>10</v>
      </c>
      <c r="B17" s="29"/>
      <c r="C17" s="287"/>
    </row>
    <row r="18" spans="1:3" ht="14.5" x14ac:dyDescent="0.35">
      <c r="A18" s="28" t="s">
        <v>11</v>
      </c>
      <c r="B18" s="29"/>
      <c r="C18" s="287"/>
    </row>
    <row r="19" spans="1:3" ht="14.5" x14ac:dyDescent="0.35">
      <c r="A19" s="28" t="s">
        <v>12</v>
      </c>
      <c r="B19" s="29"/>
      <c r="C19" s="287"/>
    </row>
    <row r="20" spans="1:3" ht="14.5" x14ac:dyDescent="0.35">
      <c r="A20" s="199" t="s">
        <v>13</v>
      </c>
      <c r="B20" s="236"/>
      <c r="C20" s="288"/>
    </row>
    <row r="21" spans="1:3" ht="14.5" x14ac:dyDescent="0.35">
      <c r="A21" s="28" t="s">
        <v>14</v>
      </c>
      <c r="B21" s="29"/>
      <c r="C21" s="289"/>
    </row>
    <row r="22" spans="1:3" ht="14.5" x14ac:dyDescent="0.35">
      <c r="A22" s="28" t="s">
        <v>15</v>
      </c>
      <c r="B22" s="29"/>
      <c r="C22" s="287"/>
    </row>
    <row r="23" spans="1:3" ht="14.5" x14ac:dyDescent="0.35">
      <c r="A23" s="28" t="s">
        <v>16</v>
      </c>
      <c r="B23" s="29"/>
      <c r="C23" s="287"/>
    </row>
    <row r="24" spans="1:3" ht="14.5" x14ac:dyDescent="0.35">
      <c r="A24" s="28" t="s">
        <v>17</v>
      </c>
      <c r="B24" s="29"/>
      <c r="C24" s="287"/>
    </row>
    <row r="25" spans="1:3" ht="14.5" x14ac:dyDescent="0.35">
      <c r="A25" s="28" t="s">
        <v>18</v>
      </c>
      <c r="B25" s="29"/>
      <c r="C25" s="287"/>
    </row>
    <row r="26" spans="1:3" ht="14.5" x14ac:dyDescent="0.35">
      <c r="A26" s="237" t="s">
        <v>19</v>
      </c>
      <c r="B26" s="236"/>
      <c r="C26" s="287"/>
    </row>
    <row r="27" spans="1:3" ht="14.5" x14ac:dyDescent="0.35">
      <c r="A27" s="237" t="s">
        <v>20</v>
      </c>
      <c r="B27" s="236"/>
      <c r="C27" s="287"/>
    </row>
    <row r="28" spans="1:3" ht="14.5" x14ac:dyDescent="0.35">
      <c r="C28" s="198"/>
    </row>
    <row r="29" spans="1:3" ht="14.5" x14ac:dyDescent="0.35">
      <c r="A29" s="25" t="s">
        <v>21</v>
      </c>
      <c r="B29" s="26"/>
      <c r="C29" s="27"/>
    </row>
    <row r="30" spans="1:3" ht="14.5" x14ac:dyDescent="0.35">
      <c r="A30" s="30"/>
      <c r="B30" s="31"/>
      <c r="C30" s="32"/>
    </row>
    <row r="31" spans="1:3" ht="14.5" x14ac:dyDescent="0.35">
      <c r="A31" s="199" t="s">
        <v>22</v>
      </c>
      <c r="B31" s="200"/>
      <c r="C31" s="290"/>
    </row>
    <row r="32" spans="1:3" ht="14.5" x14ac:dyDescent="0.35">
      <c r="A32" s="199" t="s">
        <v>23</v>
      </c>
      <c r="B32" s="200"/>
      <c r="C32" s="290"/>
    </row>
    <row r="33" spans="1:3" ht="12.75" customHeight="1" x14ac:dyDescent="0.35">
      <c r="A33" s="199" t="s">
        <v>24</v>
      </c>
      <c r="B33" s="200"/>
      <c r="C33" s="290"/>
    </row>
    <row r="34" spans="1:3" ht="12.75" customHeight="1" x14ac:dyDescent="0.35">
      <c r="A34" s="199" t="s">
        <v>25</v>
      </c>
      <c r="B34" s="201"/>
      <c r="C34" s="291"/>
    </row>
    <row r="35" spans="1:3" ht="14.5" x14ac:dyDescent="0.35">
      <c r="A35" s="199" t="s">
        <v>26</v>
      </c>
      <c r="B35" s="200"/>
      <c r="C35" s="290"/>
    </row>
    <row r="36" spans="1:3" ht="14.5" x14ac:dyDescent="0.35">
      <c r="A36" s="30"/>
      <c r="B36" s="31"/>
      <c r="C36" s="32"/>
    </row>
    <row r="37" spans="1:3" ht="14.5" x14ac:dyDescent="0.35">
      <c r="A37" s="199" t="s">
        <v>22</v>
      </c>
      <c r="B37" s="200"/>
      <c r="C37" s="290"/>
    </row>
    <row r="38" spans="1:3" ht="14.5" x14ac:dyDescent="0.35">
      <c r="A38" s="199" t="s">
        <v>23</v>
      </c>
      <c r="B38" s="200"/>
      <c r="C38" s="290"/>
    </row>
    <row r="39" spans="1:3" ht="14.5" x14ac:dyDescent="0.35">
      <c r="A39" s="199" t="s">
        <v>24</v>
      </c>
      <c r="B39" s="200"/>
      <c r="C39" s="290"/>
    </row>
    <row r="40" spans="1:3" ht="14.5" x14ac:dyDescent="0.35">
      <c r="A40" s="199" t="s">
        <v>25</v>
      </c>
      <c r="B40" s="201"/>
      <c r="C40" s="291"/>
    </row>
    <row r="41" spans="1:3" ht="14.5" x14ac:dyDescent="0.35">
      <c r="A41" s="199" t="s">
        <v>26</v>
      </c>
      <c r="B41" s="200"/>
      <c r="C41" s="290"/>
    </row>
    <row r="42" spans="1:3" ht="14.5" x14ac:dyDescent="0.35"/>
    <row r="43" spans="1:3" ht="14.5" x14ac:dyDescent="0.35">
      <c r="A43" s="202" t="s">
        <v>27</v>
      </c>
    </row>
    <row r="44" spans="1:3" ht="14.5" x14ac:dyDescent="0.35">
      <c r="A44" s="202" t="s">
        <v>28</v>
      </c>
    </row>
    <row r="45" spans="1:3" ht="14.5" x14ac:dyDescent="0.35">
      <c r="A45" s="202" t="s">
        <v>29</v>
      </c>
    </row>
    <row r="46" spans="1:3" ht="14.5" x14ac:dyDescent="0.35"/>
    <row r="47" spans="1:3" ht="12.75" hidden="1" customHeight="1" x14ac:dyDescent="0.35">
      <c r="A47" s="238" t="s">
        <v>30</v>
      </c>
    </row>
    <row r="48" spans="1:3" ht="12.75" hidden="1" customHeight="1" x14ac:dyDescent="0.35">
      <c r="A48" s="238" t="s">
        <v>31</v>
      </c>
    </row>
    <row r="49" spans="1:1" ht="12.75" hidden="1" customHeight="1" x14ac:dyDescent="0.35">
      <c r="A49" s="238" t="s">
        <v>32</v>
      </c>
    </row>
  </sheetData>
  <dataValidations count="11">
    <dataValidation type="list" allowBlank="1" showInputMessage="1" showErrorMessage="1" prompt="Select logical network location of device" sqref="C26" xr:uid="{00000000-0002-0000-0000-000000000000}">
      <formula1>$A$47:$A$49</formula1>
    </dataValidation>
    <dataValidation allowBlank="1" showInputMessage="1" showErrorMessage="1" prompt="Insert device function" sqref="C27" xr:uid="{00000000-0002-0000-0000-000001000000}"/>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agency code(s) for all shared agencies" sqref="C22" xr:uid="{00000000-0002-0000-0000-000004000000}"/>
    <dataValidation allowBlank="1" showInputMessage="1" showErrorMessage="1" prompt="Insert date of closing conference" sqref="C21" xr:uid="{00000000-0002-0000-0000-000005000000}"/>
    <dataValidation allowBlank="1" showInputMessage="1" showErrorMessage="1" prompt="Insert date testing occurred" sqref="C20" xr:uid="{00000000-0002-0000-0000-000006000000}"/>
    <dataValidation allowBlank="1" showInputMessage="1" showErrorMessage="1" prompt="Insert city, state and address or building number" sqref="C19" xr:uid="{00000000-0002-0000-0000-000007000000}"/>
    <dataValidation allowBlank="1" showInputMessage="1" showErrorMessage="1" prompt="Insert complete agency code" sqref="C18" xr:uid="{00000000-0002-0000-0000-000008000000}"/>
    <dataValidation allowBlank="1" showInputMessage="1" showErrorMessage="1" prompt="Insert complete agency name" sqref="C17" xr:uid="{00000000-0002-0000-0000-000009000000}"/>
    <dataValidation allowBlank="1" showInputMessage="1" showErrorMessage="1" prompt="Insert tester name and organization" sqref="C23"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24"/>
  <sheetViews>
    <sheetView zoomScale="80" zoomScaleNormal="80" workbookViewId="0">
      <selection activeCell="H28" sqref="H28"/>
    </sheetView>
  </sheetViews>
  <sheetFormatPr defaultColWidth="9.26953125" defaultRowHeight="12.75" customHeight="1" x14ac:dyDescent="0.35"/>
  <cols>
    <col min="1" max="1" width="9.26953125" style="35"/>
    <col min="2" max="2" width="13.26953125" style="35" customWidth="1"/>
    <col min="3" max="3" width="84.453125" style="63" customWidth="1"/>
    <col min="4" max="4" width="30.453125" style="35" customWidth="1"/>
    <col min="5" max="16384" width="9.26953125" style="35"/>
  </cols>
  <sheetData>
    <row r="1" spans="1:4" ht="14.5" x14ac:dyDescent="0.35">
      <c r="A1" s="33" t="s">
        <v>2423</v>
      </c>
      <c r="B1" s="34"/>
      <c r="C1" s="56"/>
      <c r="D1" s="34"/>
    </row>
    <row r="2" spans="1:4" s="36" customFormat="1" ht="12.75" customHeight="1" x14ac:dyDescent="0.35">
      <c r="A2" s="57" t="s">
        <v>2424</v>
      </c>
      <c r="B2" s="57" t="s">
        <v>2425</v>
      </c>
      <c r="C2" s="58" t="s">
        <v>2426</v>
      </c>
      <c r="D2" s="57" t="s">
        <v>2427</v>
      </c>
    </row>
    <row r="3" spans="1:4" ht="13.5" customHeight="1" x14ac:dyDescent="0.35">
      <c r="A3" s="59">
        <v>1</v>
      </c>
      <c r="B3" s="60">
        <v>42100</v>
      </c>
      <c r="C3" s="61" t="s">
        <v>2428</v>
      </c>
      <c r="D3" s="349" t="s">
        <v>4161</v>
      </c>
    </row>
    <row r="4" spans="1:4" ht="14.5" x14ac:dyDescent="0.35">
      <c r="A4" s="59">
        <v>1.1000000000000001</v>
      </c>
      <c r="B4" s="60">
        <v>42454</v>
      </c>
      <c r="C4" s="61" t="s">
        <v>2429</v>
      </c>
      <c r="D4" s="349" t="s">
        <v>4161</v>
      </c>
    </row>
    <row r="5" spans="1:4" ht="14.5" x14ac:dyDescent="0.35">
      <c r="A5" s="59">
        <v>1.2</v>
      </c>
      <c r="B5" s="60">
        <v>42643</v>
      </c>
      <c r="C5" s="61" t="s">
        <v>2430</v>
      </c>
      <c r="D5" s="349" t="s">
        <v>4161</v>
      </c>
    </row>
    <row r="6" spans="1:4" ht="12.75" customHeight="1" x14ac:dyDescent="0.35">
      <c r="A6" s="279">
        <v>1.3</v>
      </c>
      <c r="B6" s="61" t="s">
        <v>2431</v>
      </c>
      <c r="C6" s="62" t="s">
        <v>2432</v>
      </c>
      <c r="D6" s="349" t="s">
        <v>4161</v>
      </c>
    </row>
    <row r="7" spans="1:4" ht="12.75" customHeight="1" x14ac:dyDescent="0.35">
      <c r="A7" s="279">
        <v>1.3</v>
      </c>
      <c r="B7" s="61" t="s">
        <v>2433</v>
      </c>
      <c r="C7" s="62" t="s">
        <v>2434</v>
      </c>
      <c r="D7" s="349" t="s">
        <v>4161</v>
      </c>
    </row>
    <row r="8" spans="1:4" ht="12.75" customHeight="1" x14ac:dyDescent="0.35">
      <c r="A8" s="279">
        <v>1.3</v>
      </c>
      <c r="B8" s="61" t="s">
        <v>2435</v>
      </c>
      <c r="C8" s="62" t="s">
        <v>2436</v>
      </c>
      <c r="D8" s="349" t="s">
        <v>4161</v>
      </c>
    </row>
    <row r="9" spans="1:4" ht="12.75" customHeight="1" x14ac:dyDescent="0.35">
      <c r="A9" s="279">
        <v>1.3</v>
      </c>
      <c r="B9" s="61" t="s">
        <v>2437</v>
      </c>
      <c r="C9" s="62" t="s">
        <v>2438</v>
      </c>
      <c r="D9" s="349" t="s">
        <v>4161</v>
      </c>
    </row>
    <row r="10" spans="1:4" ht="12.75" customHeight="1" x14ac:dyDescent="0.35">
      <c r="A10" s="279">
        <v>1.3</v>
      </c>
      <c r="B10" s="279" t="s">
        <v>2439</v>
      </c>
      <c r="C10" s="279" t="s">
        <v>2440</v>
      </c>
      <c r="D10" s="349" t="s">
        <v>4161</v>
      </c>
    </row>
    <row r="11" spans="1:4" ht="12.75" customHeight="1" x14ac:dyDescent="0.35">
      <c r="A11" s="279">
        <v>1.3</v>
      </c>
      <c r="B11" s="60">
        <v>43738</v>
      </c>
      <c r="C11" s="279" t="s">
        <v>2438</v>
      </c>
      <c r="D11" s="349" t="s">
        <v>4161</v>
      </c>
    </row>
    <row r="12" spans="1:4" ht="12.75" customHeight="1" x14ac:dyDescent="0.35">
      <c r="A12" s="59">
        <v>2</v>
      </c>
      <c r="B12" s="60">
        <v>43921</v>
      </c>
      <c r="C12" s="279" t="s">
        <v>2441</v>
      </c>
      <c r="D12" s="349" t="s">
        <v>4161</v>
      </c>
    </row>
    <row r="13" spans="1:4" ht="12.75" customHeight="1" x14ac:dyDescent="0.35">
      <c r="A13" s="279">
        <v>2.1</v>
      </c>
      <c r="B13" s="60">
        <v>44104</v>
      </c>
      <c r="C13" s="279" t="s">
        <v>2440</v>
      </c>
      <c r="D13" s="349" t="s">
        <v>4161</v>
      </c>
    </row>
    <row r="14" spans="1:4" ht="12.75" customHeight="1" x14ac:dyDescent="0.35">
      <c r="A14" s="59">
        <v>3</v>
      </c>
      <c r="B14" s="60">
        <v>44469</v>
      </c>
      <c r="C14" s="279" t="s">
        <v>3982</v>
      </c>
      <c r="D14" s="349" t="s">
        <v>4161</v>
      </c>
    </row>
    <row r="15" spans="1:4" ht="12.75" customHeight="1" x14ac:dyDescent="0.35">
      <c r="A15" s="59">
        <v>3.1</v>
      </c>
      <c r="B15" s="60">
        <v>44469</v>
      </c>
      <c r="C15" s="279" t="s">
        <v>4091</v>
      </c>
      <c r="D15" s="349" t="s">
        <v>4161</v>
      </c>
    </row>
    <row r="16" spans="1:4" ht="12.75" customHeight="1" x14ac:dyDescent="0.35">
      <c r="A16" s="59">
        <v>3.2</v>
      </c>
      <c r="B16" s="60">
        <v>44834</v>
      </c>
      <c r="C16" s="336" t="s">
        <v>4092</v>
      </c>
      <c r="D16" s="349" t="s">
        <v>4161</v>
      </c>
    </row>
    <row r="17" spans="1:4" ht="12.75" customHeight="1" x14ac:dyDescent="0.35">
      <c r="A17" s="279">
        <v>3.3</v>
      </c>
      <c r="B17" s="60">
        <v>45174</v>
      </c>
      <c r="C17" s="350" t="s">
        <v>2438</v>
      </c>
      <c r="D17" s="349" t="s">
        <v>4161</v>
      </c>
    </row>
    <row r="18" spans="1:4" ht="12.75" customHeight="1" x14ac:dyDescent="0.35">
      <c r="A18" s="279"/>
      <c r="B18" s="279"/>
      <c r="C18" s="279"/>
      <c r="D18" s="62"/>
    </row>
    <row r="19" spans="1:4" ht="12.75" customHeight="1" x14ac:dyDescent="0.35">
      <c r="A19" s="279"/>
      <c r="B19" s="279"/>
      <c r="C19" s="279"/>
      <c r="D19" s="62"/>
    </row>
    <row r="20" spans="1:4" ht="12.75" customHeight="1" x14ac:dyDescent="0.35">
      <c r="A20" s="279"/>
      <c r="B20" s="279"/>
      <c r="C20" s="279"/>
      <c r="D20" s="62"/>
    </row>
    <row r="21" spans="1:4" ht="12.75" customHeight="1" x14ac:dyDescent="0.35">
      <c r="A21" s="279"/>
      <c r="B21" s="279"/>
      <c r="C21" s="279"/>
      <c r="D21" s="62"/>
    </row>
    <row r="22" spans="1:4" ht="12.75" customHeight="1" x14ac:dyDescent="0.35">
      <c r="A22" s="279"/>
      <c r="B22" s="279"/>
      <c r="C22" s="279"/>
      <c r="D22" s="62"/>
    </row>
    <row r="23" spans="1:4" ht="12.75" customHeight="1" x14ac:dyDescent="0.35">
      <c r="A23" s="279"/>
      <c r="B23" s="279"/>
      <c r="C23" s="279"/>
      <c r="D23" s="62"/>
    </row>
    <row r="24" spans="1:4" ht="12.75" customHeight="1" x14ac:dyDescent="0.35">
      <c r="A24" s="279"/>
      <c r="B24" s="279"/>
      <c r="C24" s="279"/>
      <c r="D24" s="6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F90"/>
  <sheetViews>
    <sheetView zoomScale="80" zoomScaleNormal="80" workbookViewId="0">
      <selection activeCell="J30" sqref="J30"/>
    </sheetView>
  </sheetViews>
  <sheetFormatPr defaultColWidth="9.26953125" defaultRowHeight="12.75" customHeight="1" x14ac:dyDescent="0.35"/>
  <cols>
    <col min="1" max="1" width="13.54296875" style="227" customWidth="1"/>
    <col min="2" max="2" width="19.26953125" style="227" customWidth="1"/>
    <col min="3" max="3" width="20.26953125" style="227" customWidth="1"/>
    <col min="4" max="4" width="18.7265625" style="227" customWidth="1"/>
    <col min="5" max="5" width="21.453125" style="227" customWidth="1"/>
    <col min="6" max="6" width="49.453125" style="227" customWidth="1"/>
    <col min="7" max="16384" width="9.26953125" style="227"/>
  </cols>
  <sheetData>
    <row r="1" spans="1:6" ht="14.5" x14ac:dyDescent="0.35">
      <c r="A1" s="33" t="s">
        <v>2442</v>
      </c>
      <c r="B1" s="34"/>
      <c r="C1" s="34"/>
      <c r="D1" s="34"/>
      <c r="E1" s="34"/>
      <c r="F1" s="280"/>
    </row>
    <row r="2" spans="1:6" ht="12.75" customHeight="1" x14ac:dyDescent="0.35">
      <c r="A2" s="64" t="s">
        <v>2443</v>
      </c>
      <c r="B2" s="65"/>
      <c r="C2" s="65"/>
      <c r="D2" s="65"/>
      <c r="E2" s="65"/>
      <c r="F2" s="281"/>
    </row>
    <row r="3" spans="1:6" ht="12.75" customHeight="1" x14ac:dyDescent="0.35">
      <c r="A3" s="225" t="s">
        <v>2444</v>
      </c>
      <c r="B3" s="226"/>
      <c r="C3" s="226"/>
      <c r="D3" s="226"/>
      <c r="E3" s="226"/>
      <c r="F3" s="282"/>
    </row>
    <row r="4" spans="1:6" ht="14.5" x14ac:dyDescent="0.35">
      <c r="A4" s="180" t="s">
        <v>4088</v>
      </c>
      <c r="B4" s="181"/>
      <c r="C4" s="181"/>
      <c r="D4" s="181"/>
      <c r="E4" s="181"/>
      <c r="F4" s="283"/>
    </row>
    <row r="5" spans="1:6" ht="14.5" x14ac:dyDescent="0.35">
      <c r="A5" s="180" t="s">
        <v>4089</v>
      </c>
      <c r="B5" s="181"/>
      <c r="C5" s="181"/>
      <c r="D5" s="181"/>
      <c r="E5" s="181"/>
      <c r="F5" s="283"/>
    </row>
    <row r="6" spans="1:6" ht="14.5" x14ac:dyDescent="0.35">
      <c r="A6" s="180" t="s">
        <v>2445</v>
      </c>
      <c r="B6" s="181"/>
      <c r="C6" s="181"/>
      <c r="D6" s="181"/>
      <c r="E6" s="181"/>
      <c r="F6" s="283"/>
    </row>
    <row r="7" spans="1:6" ht="14.5" x14ac:dyDescent="0.35">
      <c r="A7" s="180" t="s">
        <v>2446</v>
      </c>
      <c r="B7" s="181"/>
      <c r="C7" s="181"/>
      <c r="D7" s="181"/>
      <c r="E7" s="181"/>
      <c r="F7" s="283"/>
    </row>
    <row r="8" spans="1:6" ht="14.5" x14ac:dyDescent="0.35">
      <c r="A8" s="180" t="s">
        <v>2447</v>
      </c>
      <c r="B8" s="181"/>
      <c r="C8" s="181"/>
      <c r="D8" s="181"/>
      <c r="E8" s="181"/>
      <c r="F8" s="283"/>
    </row>
    <row r="9" spans="1:6" ht="17.25" customHeight="1" x14ac:dyDescent="0.35">
      <c r="A9" s="182" t="s">
        <v>2448</v>
      </c>
      <c r="B9" s="183"/>
      <c r="C9" s="183"/>
      <c r="D9" s="183"/>
      <c r="E9" s="183"/>
      <c r="F9" s="284"/>
    </row>
    <row r="10" spans="1:6" ht="14.5" x14ac:dyDescent="0.35"/>
    <row r="11" spans="1:6" ht="12.75" customHeight="1" x14ac:dyDescent="0.35">
      <c r="A11" s="66" t="s">
        <v>2449</v>
      </c>
      <c r="B11" s="67"/>
      <c r="C11" s="67"/>
      <c r="D11" s="67"/>
      <c r="E11" s="67"/>
      <c r="F11" s="285"/>
    </row>
    <row r="12" spans="1:6" ht="12.75" customHeight="1" x14ac:dyDescent="0.35">
      <c r="A12" s="68" t="s">
        <v>2450</v>
      </c>
      <c r="B12" s="69"/>
      <c r="C12" s="69"/>
      <c r="D12" s="69"/>
      <c r="E12" s="69"/>
      <c r="F12" s="286"/>
    </row>
    <row r="13" spans="1:6" ht="12.75" customHeight="1" x14ac:dyDescent="0.35">
      <c r="A13" s="225" t="s">
        <v>2451</v>
      </c>
      <c r="B13" s="226"/>
      <c r="C13" s="226"/>
      <c r="D13" s="226"/>
      <c r="E13" s="226"/>
      <c r="F13" s="282"/>
    </row>
    <row r="14" spans="1:6" ht="14.5" x14ac:dyDescent="0.35">
      <c r="A14" s="180" t="s">
        <v>2452</v>
      </c>
      <c r="B14" s="181"/>
      <c r="C14" s="181"/>
      <c r="D14" s="181"/>
      <c r="E14" s="181"/>
      <c r="F14" s="283"/>
    </row>
    <row r="15" spans="1:6" ht="14.5" x14ac:dyDescent="0.35">
      <c r="A15" s="182" t="s">
        <v>2453</v>
      </c>
      <c r="B15" s="183"/>
      <c r="C15" s="183"/>
      <c r="D15" s="183"/>
      <c r="E15" s="183"/>
      <c r="F15" s="284"/>
    </row>
    <row r="16" spans="1:6" ht="14.5" x14ac:dyDescent="0.35"/>
    <row r="17" spans="1:6" ht="12.75" customHeight="1" x14ac:dyDescent="0.35">
      <c r="A17" s="66" t="s">
        <v>2454</v>
      </c>
      <c r="B17" s="67"/>
      <c r="C17" s="67"/>
      <c r="D17" s="67"/>
      <c r="E17" s="67"/>
      <c r="F17" s="285"/>
    </row>
    <row r="18" spans="1:6" ht="12.75" customHeight="1" x14ac:dyDescent="0.35">
      <c r="A18" s="68" t="s">
        <v>2455</v>
      </c>
      <c r="B18" s="69"/>
      <c r="C18" s="69"/>
      <c r="D18" s="69"/>
      <c r="E18" s="69"/>
      <c r="F18" s="286"/>
    </row>
    <row r="19" spans="1:6" ht="12.75" customHeight="1" x14ac:dyDescent="0.35">
      <c r="A19" s="225" t="s">
        <v>2456</v>
      </c>
      <c r="B19" s="226"/>
      <c r="C19" s="226"/>
      <c r="D19" s="226"/>
      <c r="E19" s="226"/>
      <c r="F19" s="282"/>
    </row>
    <row r="20" spans="1:6" ht="14.5" x14ac:dyDescent="0.35">
      <c r="A20" s="180" t="s">
        <v>2457</v>
      </c>
      <c r="B20" s="181"/>
      <c r="C20" s="181"/>
      <c r="D20" s="181"/>
      <c r="E20" s="181"/>
      <c r="F20" s="283"/>
    </row>
    <row r="21" spans="1:6" ht="14.5" x14ac:dyDescent="0.35">
      <c r="A21" s="180" t="s">
        <v>2458</v>
      </c>
      <c r="B21" s="181"/>
      <c r="C21" s="181"/>
      <c r="D21" s="181"/>
      <c r="E21" s="181"/>
      <c r="F21" s="283"/>
    </row>
    <row r="22" spans="1:6" ht="14.5" x14ac:dyDescent="0.35">
      <c r="A22" s="180" t="s">
        <v>2459</v>
      </c>
      <c r="B22" s="181"/>
      <c r="C22" s="181"/>
      <c r="D22" s="181"/>
      <c r="E22" s="181"/>
      <c r="F22" s="283"/>
    </row>
    <row r="23" spans="1:6" ht="14.5" x14ac:dyDescent="0.35">
      <c r="A23" s="182"/>
      <c r="B23" s="183"/>
      <c r="C23" s="183"/>
      <c r="D23" s="183"/>
      <c r="E23" s="183"/>
      <c r="F23" s="284"/>
    </row>
    <row r="24" spans="1:6" ht="14.5" x14ac:dyDescent="0.35"/>
    <row r="25" spans="1:6" ht="12.75" customHeight="1" x14ac:dyDescent="0.35">
      <c r="A25" s="66" t="s">
        <v>2460</v>
      </c>
      <c r="B25" s="67"/>
      <c r="C25" s="67"/>
      <c r="D25" s="67"/>
      <c r="E25" s="67"/>
      <c r="F25" s="285"/>
    </row>
    <row r="26" spans="1:6" ht="12.75" customHeight="1" x14ac:dyDescent="0.35">
      <c r="A26" s="68" t="s">
        <v>2461</v>
      </c>
      <c r="B26" s="69"/>
      <c r="C26" s="69"/>
      <c r="D26" s="69"/>
      <c r="E26" s="69"/>
      <c r="F26" s="286"/>
    </row>
    <row r="27" spans="1:6" ht="12.75" customHeight="1" x14ac:dyDescent="0.35">
      <c r="A27" s="225" t="s">
        <v>2462</v>
      </c>
      <c r="B27" s="226"/>
      <c r="C27" s="226"/>
      <c r="D27" s="226"/>
      <c r="E27" s="226"/>
      <c r="F27" s="282"/>
    </row>
    <row r="28" spans="1:6" ht="14.5" x14ac:dyDescent="0.35">
      <c r="A28" s="180" t="s">
        <v>2463</v>
      </c>
      <c r="B28" s="181"/>
      <c r="C28" s="181"/>
      <c r="D28" s="181"/>
      <c r="E28" s="181"/>
      <c r="F28" s="283"/>
    </row>
    <row r="29" spans="1:6" ht="14.5" x14ac:dyDescent="0.35">
      <c r="A29" s="182"/>
      <c r="B29" s="183"/>
      <c r="C29" s="183"/>
      <c r="D29" s="183"/>
      <c r="E29" s="183"/>
      <c r="F29" s="284"/>
    </row>
    <row r="30" spans="1:6" ht="14.5" x14ac:dyDescent="0.35"/>
    <row r="31" spans="1:6" ht="15" thickBot="1" x14ac:dyDescent="0.4"/>
    <row r="32" spans="1:6" ht="15" thickBot="1" x14ac:dyDescent="0.4">
      <c r="A32" s="93" t="s">
        <v>4079</v>
      </c>
      <c r="B32" s="93" t="s">
        <v>2464</v>
      </c>
      <c r="C32" s="197"/>
      <c r="D32" s="197"/>
      <c r="E32" s="197"/>
      <c r="F32" s="197"/>
    </row>
    <row r="33" spans="1:6" ht="28.5" thickBot="1" x14ac:dyDescent="0.4">
      <c r="A33" s="94" t="s">
        <v>2465</v>
      </c>
      <c r="B33" s="95" t="s">
        <v>2466</v>
      </c>
      <c r="C33" s="197"/>
      <c r="D33" s="197"/>
      <c r="E33" s="197"/>
      <c r="F33" s="197"/>
    </row>
    <row r="34" spans="1:6" ht="28.5" thickBot="1" x14ac:dyDescent="0.4">
      <c r="A34" s="96" t="s">
        <v>2467</v>
      </c>
      <c r="B34" s="95" t="s">
        <v>2468</v>
      </c>
      <c r="C34" s="197"/>
      <c r="D34" s="197"/>
      <c r="E34" s="197"/>
      <c r="F34" s="197"/>
    </row>
    <row r="35" spans="1:6" ht="28.5" thickBot="1" x14ac:dyDescent="0.4">
      <c r="A35" s="97" t="s">
        <v>2469</v>
      </c>
      <c r="B35" s="95" t="s">
        <v>2470</v>
      </c>
      <c r="C35" s="197"/>
      <c r="D35" s="197"/>
      <c r="E35" s="197"/>
      <c r="F35" s="197"/>
    </row>
    <row r="36" spans="1:6" ht="15" thickBot="1" x14ac:dyDescent="0.4">
      <c r="A36" s="98" t="s">
        <v>2471</v>
      </c>
      <c r="B36" s="95" t="s">
        <v>2472</v>
      </c>
      <c r="C36" s="197"/>
      <c r="D36" s="197"/>
      <c r="E36" s="197"/>
      <c r="F36" s="197"/>
    </row>
    <row r="37" spans="1:6" ht="15" thickBot="1" x14ac:dyDescent="0.4">
      <c r="A37" s="197"/>
      <c r="B37" s="197"/>
      <c r="C37" s="197"/>
      <c r="D37" s="197"/>
      <c r="E37" s="197"/>
      <c r="F37" s="197"/>
    </row>
    <row r="38" spans="1:6" ht="15" thickBot="1" x14ac:dyDescent="0.4">
      <c r="A38" s="397" t="s">
        <v>2473</v>
      </c>
      <c r="B38" s="397" t="s">
        <v>2474</v>
      </c>
      <c r="C38" s="401" t="s">
        <v>2475</v>
      </c>
      <c r="D38" s="402"/>
      <c r="E38" s="403" t="s">
        <v>2476</v>
      </c>
      <c r="F38" s="397" t="s">
        <v>2477</v>
      </c>
    </row>
    <row r="39" spans="1:6" ht="15" thickBot="1" x14ac:dyDescent="0.4">
      <c r="A39" s="398"/>
      <c r="B39" s="398"/>
      <c r="C39" s="93" t="s">
        <v>2478</v>
      </c>
      <c r="D39" s="93" t="s">
        <v>2479</v>
      </c>
      <c r="E39" s="404"/>
      <c r="F39" s="398"/>
    </row>
    <row r="40" spans="1:6" ht="29.5" thickBot="1" x14ac:dyDescent="0.4">
      <c r="A40" s="99" t="s">
        <v>2480</v>
      </c>
      <c r="B40" s="95" t="s">
        <v>2481</v>
      </c>
      <c r="C40" s="100" t="s">
        <v>2482</v>
      </c>
      <c r="D40" s="100" t="s">
        <v>2483</v>
      </c>
      <c r="E40" s="101">
        <v>37865</v>
      </c>
      <c r="F40" s="102" t="s">
        <v>2484</v>
      </c>
    </row>
    <row r="41" spans="1:6" ht="42.5" thickBot="1" x14ac:dyDescent="0.4">
      <c r="A41" s="99">
        <v>2</v>
      </c>
      <c r="B41" s="95">
        <v>5</v>
      </c>
      <c r="C41" s="101">
        <v>33756</v>
      </c>
      <c r="D41" s="100" t="s">
        <v>2483</v>
      </c>
      <c r="E41" s="101">
        <v>36161</v>
      </c>
      <c r="F41" s="95" t="s">
        <v>4083</v>
      </c>
    </row>
    <row r="42" spans="1:6" ht="29.5" thickBot="1" x14ac:dyDescent="0.4">
      <c r="A42" s="99">
        <v>2.1</v>
      </c>
      <c r="B42" s="95">
        <v>5.0999999999999996</v>
      </c>
      <c r="C42" s="101">
        <v>33939</v>
      </c>
      <c r="D42" s="101">
        <v>34090</v>
      </c>
      <c r="E42" s="101">
        <v>36251</v>
      </c>
      <c r="F42" s="102" t="s">
        <v>2485</v>
      </c>
    </row>
    <row r="43" spans="1:6" ht="42.5" thickBot="1" x14ac:dyDescent="0.4">
      <c r="A43" s="99">
        <v>2.2000000000000002</v>
      </c>
      <c r="B43" s="95">
        <v>5.2</v>
      </c>
      <c r="C43" s="101">
        <v>34090</v>
      </c>
      <c r="D43" s="100" t="s">
        <v>2483</v>
      </c>
      <c r="E43" s="101">
        <v>36281</v>
      </c>
      <c r="F43" s="95" t="s">
        <v>2486</v>
      </c>
    </row>
    <row r="44" spans="1:6" ht="56.5" thickBot="1" x14ac:dyDescent="0.4">
      <c r="A44" s="99">
        <v>2.2999999999999998</v>
      </c>
      <c r="B44" s="95">
        <v>5.3</v>
      </c>
      <c r="C44" s="101">
        <v>34274</v>
      </c>
      <c r="D44" s="100" t="s">
        <v>2483</v>
      </c>
      <c r="E44" s="101">
        <v>37408</v>
      </c>
      <c r="F44" s="95" t="s">
        <v>4082</v>
      </c>
    </row>
    <row r="45" spans="1:6" ht="29.5" thickBot="1" x14ac:dyDescent="0.4">
      <c r="A45" s="99">
        <v>2.4</v>
      </c>
      <c r="B45" s="95">
        <v>5.4</v>
      </c>
      <c r="C45" s="399">
        <v>34639</v>
      </c>
      <c r="D45" s="400"/>
      <c r="E45" s="101">
        <v>37865</v>
      </c>
      <c r="F45" s="102" t="s">
        <v>2487</v>
      </c>
    </row>
    <row r="46" spans="1:6" ht="56.5" thickBot="1" x14ac:dyDescent="0.4">
      <c r="A46" s="99">
        <v>2.5</v>
      </c>
      <c r="B46" s="95">
        <v>5.5</v>
      </c>
      <c r="C46" s="399">
        <v>35004</v>
      </c>
      <c r="D46" s="400"/>
      <c r="E46" s="101">
        <v>37956</v>
      </c>
      <c r="F46" s="103" t="s">
        <v>2488</v>
      </c>
    </row>
    <row r="47" spans="1:6" ht="70.5" thickBot="1" x14ac:dyDescent="0.4">
      <c r="A47" s="99" t="s">
        <v>2489</v>
      </c>
      <c r="B47" s="95" t="s">
        <v>2490</v>
      </c>
      <c r="C47" s="399">
        <v>35186</v>
      </c>
      <c r="D47" s="400"/>
      <c r="E47" s="101">
        <v>38596</v>
      </c>
      <c r="F47" s="103" t="s">
        <v>4081</v>
      </c>
    </row>
    <row r="48" spans="1:6" ht="56.5" thickBot="1" x14ac:dyDescent="0.4">
      <c r="A48" s="99">
        <v>2.6</v>
      </c>
      <c r="B48" s="95">
        <v>5.6</v>
      </c>
      <c r="C48" s="399">
        <v>35612</v>
      </c>
      <c r="D48" s="400"/>
      <c r="E48" s="101">
        <v>38899</v>
      </c>
      <c r="F48" s="95" t="s">
        <v>4080</v>
      </c>
    </row>
    <row r="49" spans="1:6" ht="84.5" thickBot="1" x14ac:dyDescent="0.4">
      <c r="A49" s="99">
        <v>7</v>
      </c>
      <c r="B49" s="95">
        <v>5.7</v>
      </c>
      <c r="C49" s="399">
        <v>36100</v>
      </c>
      <c r="D49" s="400"/>
      <c r="E49" s="101">
        <v>39661</v>
      </c>
      <c r="F49" s="103" t="s">
        <v>2491</v>
      </c>
    </row>
    <row r="50" spans="1:6" ht="70.5" thickBot="1" x14ac:dyDescent="0.4">
      <c r="A50" s="104">
        <v>8</v>
      </c>
      <c r="B50" s="95">
        <v>5.8</v>
      </c>
      <c r="C50" s="399">
        <v>36557</v>
      </c>
      <c r="D50" s="400"/>
      <c r="E50" s="101">
        <v>40969</v>
      </c>
      <c r="F50" s="95" t="s">
        <v>2492</v>
      </c>
    </row>
    <row r="51" spans="1:6" ht="56.5" thickBot="1" x14ac:dyDescent="0.4">
      <c r="A51" s="104">
        <v>9</v>
      </c>
      <c r="B51" s="95">
        <v>5.9</v>
      </c>
      <c r="C51" s="105">
        <v>37404</v>
      </c>
      <c r="D51" s="105">
        <v>37631</v>
      </c>
      <c r="E51" s="101">
        <v>41913</v>
      </c>
      <c r="F51" s="95" t="s">
        <v>2493</v>
      </c>
    </row>
    <row r="52" spans="1:6" ht="112" x14ac:dyDescent="0.35">
      <c r="A52" s="382">
        <v>10</v>
      </c>
      <c r="B52" s="385">
        <v>5.0999999999999996</v>
      </c>
      <c r="C52" s="388">
        <v>38383</v>
      </c>
      <c r="D52" s="389"/>
      <c r="E52" s="394">
        <v>44197</v>
      </c>
      <c r="F52" s="106" t="s">
        <v>2494</v>
      </c>
    </row>
    <row r="53" spans="1:6" ht="56" x14ac:dyDescent="0.35">
      <c r="A53" s="383"/>
      <c r="B53" s="386"/>
      <c r="C53" s="390"/>
      <c r="D53" s="391"/>
      <c r="E53" s="395"/>
      <c r="F53" s="107" t="s">
        <v>2495</v>
      </c>
    </row>
    <row r="54" spans="1:6" ht="14.5" x14ac:dyDescent="0.35">
      <c r="A54" s="383"/>
      <c r="B54" s="386"/>
      <c r="C54" s="390"/>
      <c r="D54" s="391"/>
      <c r="E54" s="395"/>
      <c r="F54" s="108" t="s">
        <v>2496</v>
      </c>
    </row>
    <row r="55" spans="1:6" ht="28" x14ac:dyDescent="0.35">
      <c r="A55" s="383"/>
      <c r="B55" s="386"/>
      <c r="C55" s="390"/>
      <c r="D55" s="391"/>
      <c r="E55" s="395"/>
      <c r="F55" s="107" t="s">
        <v>2497</v>
      </c>
    </row>
    <row r="56" spans="1:6" ht="98" x14ac:dyDescent="0.35">
      <c r="A56" s="383"/>
      <c r="B56" s="386"/>
      <c r="C56" s="390"/>
      <c r="D56" s="391"/>
      <c r="E56" s="395"/>
      <c r="F56" s="107" t="s">
        <v>2498</v>
      </c>
    </row>
    <row r="57" spans="1:6" ht="70" x14ac:dyDescent="0.35">
      <c r="A57" s="383"/>
      <c r="B57" s="386"/>
      <c r="C57" s="390"/>
      <c r="D57" s="391"/>
      <c r="E57" s="395"/>
      <c r="F57" s="107" t="s">
        <v>2499</v>
      </c>
    </row>
    <row r="58" spans="1:6" ht="130.5" x14ac:dyDescent="0.35">
      <c r="A58" s="383"/>
      <c r="B58" s="386"/>
      <c r="C58" s="390"/>
      <c r="D58" s="391"/>
      <c r="E58" s="395"/>
      <c r="F58" s="108" t="s">
        <v>2500</v>
      </c>
    </row>
    <row r="59" spans="1:6" ht="2.25" customHeight="1" thickBot="1" x14ac:dyDescent="0.4">
      <c r="A59" s="383"/>
      <c r="B59" s="386"/>
      <c r="C59" s="390"/>
      <c r="D59" s="391"/>
      <c r="E59" s="395"/>
      <c r="F59" s="107" t="s">
        <v>2501</v>
      </c>
    </row>
    <row r="60" spans="1:6" ht="44" hidden="1" thickBot="1" x14ac:dyDescent="0.4">
      <c r="A60" s="383"/>
      <c r="B60" s="386"/>
      <c r="C60" s="390"/>
      <c r="D60" s="391"/>
      <c r="E60" s="395"/>
      <c r="F60" s="108" t="s">
        <v>2502</v>
      </c>
    </row>
    <row r="61" spans="1:6" ht="44" hidden="1" thickBot="1" x14ac:dyDescent="0.4">
      <c r="A61" s="383"/>
      <c r="B61" s="386"/>
      <c r="C61" s="390"/>
      <c r="D61" s="391"/>
      <c r="E61" s="395"/>
      <c r="F61" s="108" t="s">
        <v>2503</v>
      </c>
    </row>
    <row r="62" spans="1:6" ht="57" hidden="1" customHeight="1" thickBot="1" x14ac:dyDescent="0.4">
      <c r="A62" s="383"/>
      <c r="B62" s="386"/>
      <c r="C62" s="390"/>
      <c r="D62" s="391"/>
      <c r="E62" s="395"/>
      <c r="F62" s="107" t="s">
        <v>2504</v>
      </c>
    </row>
    <row r="63" spans="1:6" ht="30" hidden="1" customHeight="1" thickBot="1" x14ac:dyDescent="0.4">
      <c r="A63" s="384"/>
      <c r="B63" s="387"/>
      <c r="C63" s="392"/>
      <c r="D63" s="393"/>
      <c r="E63" s="396"/>
      <c r="F63" s="109" t="s">
        <v>2505</v>
      </c>
    </row>
    <row r="64" spans="1:6" ht="98.5" thickBot="1" x14ac:dyDescent="0.4">
      <c r="A64" s="99" t="s">
        <v>2506</v>
      </c>
      <c r="B64" s="95">
        <v>5.1100000000000003</v>
      </c>
      <c r="C64" s="405">
        <v>40497</v>
      </c>
      <c r="D64" s="406"/>
      <c r="E64" s="101">
        <v>40848</v>
      </c>
      <c r="F64" s="95" t="s">
        <v>2507</v>
      </c>
    </row>
    <row r="65" spans="1:6" ht="56" x14ac:dyDescent="0.35">
      <c r="A65" s="382">
        <v>11</v>
      </c>
      <c r="B65" s="385">
        <v>5.1100000000000003</v>
      </c>
      <c r="C65" s="388">
        <v>40856</v>
      </c>
      <c r="D65" s="389"/>
      <c r="E65" s="394">
        <v>45597</v>
      </c>
      <c r="F65" s="312" t="s">
        <v>2508</v>
      </c>
    </row>
    <row r="66" spans="1:6" ht="58" x14ac:dyDescent="0.35">
      <c r="A66" s="383"/>
      <c r="B66" s="386"/>
      <c r="C66" s="390"/>
      <c r="D66" s="391"/>
      <c r="E66" s="395"/>
      <c r="F66" s="108" t="s">
        <v>2509</v>
      </c>
    </row>
    <row r="67" spans="1:6" ht="70" x14ac:dyDescent="0.35">
      <c r="A67" s="383"/>
      <c r="B67" s="386"/>
      <c r="C67" s="390"/>
      <c r="D67" s="391"/>
      <c r="E67" s="395"/>
      <c r="F67" s="107" t="s">
        <v>2510</v>
      </c>
    </row>
    <row r="68" spans="1:6" ht="56" x14ac:dyDescent="0.35">
      <c r="A68" s="383"/>
      <c r="B68" s="386"/>
      <c r="C68" s="390"/>
      <c r="D68" s="391"/>
      <c r="E68" s="395"/>
      <c r="F68" s="107" t="s">
        <v>2511</v>
      </c>
    </row>
    <row r="69" spans="1:6" ht="14.5" x14ac:dyDescent="0.35">
      <c r="A69" s="383"/>
      <c r="B69" s="386"/>
      <c r="C69" s="390"/>
      <c r="D69" s="391"/>
      <c r="E69" s="395"/>
      <c r="F69" s="107" t="s">
        <v>2512</v>
      </c>
    </row>
    <row r="70" spans="1:6" ht="28" x14ac:dyDescent="0.35">
      <c r="A70" s="383"/>
      <c r="B70" s="386"/>
      <c r="C70" s="390"/>
      <c r="D70" s="391"/>
      <c r="E70" s="395"/>
      <c r="F70" s="107" t="s">
        <v>2513</v>
      </c>
    </row>
    <row r="71" spans="1:6" ht="0.75" customHeight="1" thickBot="1" x14ac:dyDescent="0.4">
      <c r="A71" s="383"/>
      <c r="B71" s="386"/>
      <c r="C71" s="390"/>
      <c r="D71" s="391"/>
      <c r="E71" s="395"/>
      <c r="F71" s="107" t="s">
        <v>2514</v>
      </c>
    </row>
    <row r="72" spans="1:6" ht="15" hidden="1" thickBot="1" x14ac:dyDescent="0.4">
      <c r="A72" s="383"/>
      <c r="B72" s="386"/>
      <c r="C72" s="390"/>
      <c r="D72" s="391"/>
      <c r="E72" s="395"/>
      <c r="F72" s="110" t="s">
        <v>2515</v>
      </c>
    </row>
    <row r="73" spans="1:6" ht="28.5" hidden="1" thickBot="1" x14ac:dyDescent="0.4">
      <c r="A73" s="384"/>
      <c r="B73" s="387"/>
      <c r="C73" s="392"/>
      <c r="D73" s="393"/>
      <c r="E73" s="396"/>
      <c r="F73" s="111" t="s">
        <v>2516</v>
      </c>
    </row>
    <row r="74" spans="1:6" ht="14.5" x14ac:dyDescent="0.35">
      <c r="A74" s="382">
        <v>11.1</v>
      </c>
      <c r="B74" s="385">
        <v>5.1100000000000003</v>
      </c>
      <c r="C74" s="388">
        <v>41185</v>
      </c>
      <c r="D74" s="389"/>
      <c r="E74" s="394">
        <v>49249</v>
      </c>
      <c r="F74" s="312" t="s">
        <v>2517</v>
      </c>
    </row>
    <row r="75" spans="1:6" ht="14.5" x14ac:dyDescent="0.35">
      <c r="A75" s="383"/>
      <c r="B75" s="386"/>
      <c r="C75" s="390"/>
      <c r="D75" s="391"/>
      <c r="E75" s="395"/>
      <c r="F75" s="107" t="s">
        <v>2518</v>
      </c>
    </row>
    <row r="76" spans="1:6" ht="29" x14ac:dyDescent="0.35">
      <c r="A76" s="383"/>
      <c r="B76" s="386"/>
      <c r="C76" s="390"/>
      <c r="D76" s="391"/>
      <c r="E76" s="395"/>
      <c r="F76" s="108" t="s">
        <v>2519</v>
      </c>
    </row>
    <row r="77" spans="1:6" ht="14.5" x14ac:dyDescent="0.35">
      <c r="A77" s="383"/>
      <c r="B77" s="386"/>
      <c r="C77" s="390"/>
      <c r="D77" s="391"/>
      <c r="E77" s="395"/>
      <c r="F77" s="107" t="s">
        <v>2520</v>
      </c>
    </row>
    <row r="78" spans="1:6" ht="15" thickBot="1" x14ac:dyDescent="0.4">
      <c r="A78" s="384"/>
      <c r="B78" s="387"/>
      <c r="C78" s="392"/>
      <c r="D78" s="393"/>
      <c r="E78" s="396"/>
      <c r="F78" s="112" t="s">
        <v>2521</v>
      </c>
    </row>
    <row r="79" spans="1:6" ht="14.5" x14ac:dyDescent="0.35">
      <c r="A79" s="382">
        <v>11.2</v>
      </c>
      <c r="B79" s="385">
        <v>5.1100000000000003</v>
      </c>
      <c r="C79" s="388">
        <v>41758</v>
      </c>
      <c r="D79" s="389"/>
      <c r="E79" s="394">
        <v>49249</v>
      </c>
      <c r="F79" s="113" t="s">
        <v>2522</v>
      </c>
    </row>
    <row r="80" spans="1:6" ht="14.5" x14ac:dyDescent="0.35">
      <c r="A80" s="383"/>
      <c r="B80" s="386"/>
      <c r="C80" s="390"/>
      <c r="D80" s="391"/>
      <c r="E80" s="395"/>
      <c r="F80" s="107" t="s">
        <v>2523</v>
      </c>
    </row>
    <row r="81" spans="1:6" ht="14.5" x14ac:dyDescent="0.35">
      <c r="A81" s="383"/>
      <c r="B81" s="386"/>
      <c r="C81" s="390"/>
      <c r="D81" s="391"/>
      <c r="E81" s="395"/>
      <c r="F81" s="107" t="s">
        <v>2524</v>
      </c>
    </row>
    <row r="82" spans="1:6" ht="14.5" x14ac:dyDescent="0.35">
      <c r="A82" s="383"/>
      <c r="B82" s="386"/>
      <c r="C82" s="390"/>
      <c r="D82" s="391"/>
      <c r="E82" s="395"/>
      <c r="F82" s="108" t="s">
        <v>2525</v>
      </c>
    </row>
    <row r="83" spans="1:6" ht="29" x14ac:dyDescent="0.35">
      <c r="A83" s="383"/>
      <c r="B83" s="386"/>
      <c r="C83" s="390"/>
      <c r="D83" s="391"/>
      <c r="E83" s="395"/>
      <c r="F83" s="108" t="s">
        <v>2526</v>
      </c>
    </row>
    <row r="84" spans="1:6" ht="15" thickBot="1" x14ac:dyDescent="0.4">
      <c r="A84" s="384"/>
      <c r="B84" s="387"/>
      <c r="C84" s="392"/>
      <c r="D84" s="393"/>
      <c r="E84" s="396"/>
      <c r="F84" s="112" t="s">
        <v>2527</v>
      </c>
    </row>
    <row r="85" spans="1:6" ht="12.75" customHeight="1" x14ac:dyDescent="0.35">
      <c r="A85" s="382">
        <v>11.4</v>
      </c>
      <c r="B85" s="385">
        <v>5.1100000000000003</v>
      </c>
      <c r="C85" s="388">
        <v>43340</v>
      </c>
      <c r="D85" s="389"/>
      <c r="E85" s="394">
        <v>49249</v>
      </c>
      <c r="F85" s="113" t="s">
        <v>2522</v>
      </c>
    </row>
    <row r="86" spans="1:6" ht="12.75" customHeight="1" x14ac:dyDescent="0.35">
      <c r="A86" s="383"/>
      <c r="B86" s="386"/>
      <c r="C86" s="390"/>
      <c r="D86" s="391"/>
      <c r="E86" s="395"/>
      <c r="F86" s="107" t="s">
        <v>2523</v>
      </c>
    </row>
    <row r="87" spans="1:6" ht="12.75" customHeight="1" x14ac:dyDescent="0.35">
      <c r="A87" s="383"/>
      <c r="B87" s="386"/>
      <c r="C87" s="390"/>
      <c r="D87" s="391"/>
      <c r="E87" s="395"/>
      <c r="F87" s="107" t="s">
        <v>2524</v>
      </c>
    </row>
    <row r="88" spans="1:6" ht="12.75" customHeight="1" x14ac:dyDescent="0.35">
      <c r="A88" s="383"/>
      <c r="B88" s="386"/>
      <c r="C88" s="390"/>
      <c r="D88" s="391"/>
      <c r="E88" s="395"/>
      <c r="F88" s="108" t="s">
        <v>2525</v>
      </c>
    </row>
    <row r="89" spans="1:6" ht="12.75" customHeight="1" x14ac:dyDescent="0.35">
      <c r="A89" s="383"/>
      <c r="B89" s="386"/>
      <c r="C89" s="390"/>
      <c r="D89" s="391"/>
      <c r="E89" s="395"/>
      <c r="F89" s="108" t="s">
        <v>2526</v>
      </c>
    </row>
    <row r="90" spans="1:6" ht="12.75" customHeight="1" thickBot="1" x14ac:dyDescent="0.4">
      <c r="A90" s="384"/>
      <c r="B90" s="387"/>
      <c r="C90" s="392"/>
      <c r="D90" s="393"/>
      <c r="E90" s="396"/>
      <c r="F90" s="112" t="s">
        <v>2527</v>
      </c>
    </row>
  </sheetData>
  <mergeCells count="32">
    <mergeCell ref="A85:A90"/>
    <mergeCell ref="B85:B90"/>
    <mergeCell ref="C85:D90"/>
    <mergeCell ref="E85:E90"/>
    <mergeCell ref="A38:A39"/>
    <mergeCell ref="B38:B39"/>
    <mergeCell ref="C38:D38"/>
    <mergeCell ref="E38:E39"/>
    <mergeCell ref="C49:D49"/>
    <mergeCell ref="C50:D50"/>
    <mergeCell ref="A52:A63"/>
    <mergeCell ref="B52:B63"/>
    <mergeCell ref="C52:D63"/>
    <mergeCell ref="E52:E63"/>
    <mergeCell ref="C64:D64"/>
    <mergeCell ref="A65:A73"/>
    <mergeCell ref="F38:F39"/>
    <mergeCell ref="C45:D45"/>
    <mergeCell ref="C46:D46"/>
    <mergeCell ref="C47:D47"/>
    <mergeCell ref="C48:D48"/>
    <mergeCell ref="A79:A84"/>
    <mergeCell ref="B79:B84"/>
    <mergeCell ref="C79:D84"/>
    <mergeCell ref="E79:E84"/>
    <mergeCell ref="B65:B73"/>
    <mergeCell ref="C65:D73"/>
    <mergeCell ref="E65:E73"/>
    <mergeCell ref="A74:A78"/>
    <mergeCell ref="B74:B78"/>
    <mergeCell ref="C74:D78"/>
    <mergeCell ref="E74:E78"/>
  </mergeCells>
  <hyperlinks>
    <hyperlink ref="E38" r:id="rId1" location="cite_note-42" display="http://en.wikipedia.org/wiki/Solaris_%28operating_system%29 - cite_note-42" xr:uid="{00000000-0004-0000-0900-000000000000}"/>
    <hyperlink ref="F40" r:id="rId2" tooltip="SunOS" display="http://en.wikipedia.org/wiki/SunOS" xr:uid="{00000000-0004-0000-0900-000001000000}"/>
    <hyperlink ref="F42" r:id="rId3" tooltip="Symmetric multiprocessing" display="http://en.wikipedia.org/wiki/Symmetric_multiprocessing" xr:uid="{00000000-0004-0000-0900-000002000000}"/>
    <hyperlink ref="F45" r:id="rId4" tooltip="Motif (software)" display="http://en.wikipedia.org/wiki/Motif_(software)" xr:uid="{00000000-0004-0000-0900-000003000000}"/>
    <hyperlink ref="F54" r:id="rId5" tooltip="ZFS" display="http://en.wikipedia.org/wiki/ZFS" xr:uid="{00000000-0004-0000-0900-000004000000}"/>
    <hyperlink ref="F58" r:id="rId6" location="cite_note-58" display="http://en.wikipedia.org/wiki/Solaris_%28operating_system%29 - cite_note-58" xr:uid="{00000000-0004-0000-0900-000005000000}"/>
    <hyperlink ref="F60" r:id="rId7" location="cite_note-59" display="http://en.wikipedia.org/wiki/Solaris_%28operating_system%29 - cite_note-59" xr:uid="{00000000-0004-0000-0900-000006000000}"/>
    <hyperlink ref="F61" r:id="rId8" location="cite_note-60" display="http://en.wikipedia.org/wiki/Solaris_%28operating_system%29 - cite_note-60" xr:uid="{00000000-0004-0000-0900-000007000000}"/>
    <hyperlink ref="F66" r:id="rId9" tooltip="ISO 9660" display="http://en.wikipedia.org/wiki/ISO_9660" xr:uid="{00000000-0004-0000-0900-000008000000}"/>
    <hyperlink ref="F76" r:id="rId10" tooltip="Service Management Facility" display="http://en.wikipedia.org/wiki/Service_Management_Facility" xr:uid="{00000000-0004-0000-0900-000009000000}"/>
    <hyperlink ref="F78" r:id="rId11" tooltip="Address space layout randomization" display="http://en.wikipedia.org/wiki/Address_space_layout_randomization" xr:uid="{00000000-0004-0000-0900-00000A000000}"/>
    <hyperlink ref="F79" r:id="rId12" location="cite_note-71" display="http://en.wikipedia.org/wiki/Solaris_%28operating_system%29 - cite_note-71" xr:uid="{00000000-0004-0000-0900-00000B000000}"/>
    <hyperlink ref="F82" r:id="rId13" tooltip="OpenStack" display="http://en.wikipedia.org/wiki/OpenStack" xr:uid="{00000000-0004-0000-0900-00000C000000}"/>
    <hyperlink ref="F83" r:id="rId14" location="cite_note-72" display="http://en.wikipedia.org/wiki/Solaris_%28operating_system%29 - cite_note-72" xr:uid="{00000000-0004-0000-0900-00000D000000}"/>
    <hyperlink ref="F84" r:id="rId15" tooltip="Software-defined networking" display="http://en.wikipedia.org/wiki/Software-defined_networking" xr:uid="{00000000-0004-0000-0900-00000E000000}"/>
    <hyperlink ref="F85" r:id="rId16" location="cite_note-71" display="http://en.wikipedia.org/wiki/Solaris_%28operating_system%29 - cite_note-71" xr:uid="{00000000-0004-0000-0900-00000F000000}"/>
    <hyperlink ref="F88" r:id="rId17" tooltip="OpenStack" display="http://en.wikipedia.org/wiki/OpenStack" xr:uid="{00000000-0004-0000-0900-000010000000}"/>
    <hyperlink ref="F89" r:id="rId18" location="cite_note-72" display="http://en.wikipedia.org/wiki/Solaris_%28operating_system%29 - cite_note-72" xr:uid="{00000000-0004-0000-0900-000011000000}"/>
    <hyperlink ref="F90" r:id="rId19" tooltip="Software-defined networking" display="http://en.wikipedia.org/wiki/Software-defined_networking" xr:uid="{00000000-0004-0000-0900-000012000000}"/>
  </hyperlinks>
  <pageMargins left="0.7" right="0.7" top="0.75" bottom="0.75" header="0.3" footer="0.3"/>
  <pageSetup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7A75B-5A4D-48EA-BCD8-A6FBA9BDF9F2}">
  <sheetPr>
    <pageSetUpPr fitToPage="1"/>
  </sheetPr>
  <dimension ref="A1:D6"/>
  <sheetViews>
    <sheetView showGridLines="0" zoomScale="80" zoomScaleNormal="80" workbookViewId="0">
      <pane ySplit="1" topLeftCell="A2" activePane="bottomLeft" state="frozen"/>
      <selection pane="bottomLeft" activeCell="C30" sqref="C30:C31"/>
    </sheetView>
  </sheetViews>
  <sheetFormatPr defaultColWidth="8.7265625" defaultRowHeight="12.5" x14ac:dyDescent="0.25"/>
  <cols>
    <col min="1" max="1" width="8.81640625" style="341" customWidth="1"/>
    <col min="2" max="2" width="47.7265625" style="341" customWidth="1"/>
    <col min="3" max="3" width="103.453125" style="341" customWidth="1"/>
    <col min="4" max="4" width="22.453125" style="341" customWidth="1"/>
    <col min="5" max="16384" width="8.7265625" style="341"/>
  </cols>
  <sheetData>
    <row r="1" spans="1:4" ht="13" x14ac:dyDescent="0.3">
      <c r="A1" s="339" t="s">
        <v>2423</v>
      </c>
      <c r="B1" s="340"/>
      <c r="C1" s="340"/>
      <c r="D1" s="340"/>
    </row>
    <row r="2" spans="1:4" ht="12.65" customHeight="1" x14ac:dyDescent="0.25">
      <c r="A2" s="342" t="s">
        <v>2424</v>
      </c>
      <c r="B2" s="342" t="s">
        <v>4150</v>
      </c>
      <c r="C2" s="342" t="s">
        <v>2426</v>
      </c>
      <c r="D2" s="342" t="s">
        <v>4151</v>
      </c>
    </row>
    <row r="3" spans="1:4" ht="54.65" customHeight="1" x14ac:dyDescent="0.25">
      <c r="A3" s="343">
        <v>3.2</v>
      </c>
      <c r="B3" s="344" t="s">
        <v>1303</v>
      </c>
      <c r="C3" s="345" t="s">
        <v>4152</v>
      </c>
      <c r="D3" s="346">
        <v>44834</v>
      </c>
    </row>
    <row r="4" spans="1:4" ht="89.5" customHeight="1" x14ac:dyDescent="0.25">
      <c r="A4" s="343">
        <v>5.0999999999999996</v>
      </c>
      <c r="B4" s="348" t="s">
        <v>4158</v>
      </c>
      <c r="C4" s="345" t="s">
        <v>4153</v>
      </c>
      <c r="D4" s="346">
        <v>44834</v>
      </c>
    </row>
    <row r="5" spans="1:4" x14ac:dyDescent="0.25">
      <c r="A5" s="343">
        <v>5.0999999999999996</v>
      </c>
      <c r="B5" s="347" t="s">
        <v>4157</v>
      </c>
      <c r="C5" s="345" t="s">
        <v>4155</v>
      </c>
      <c r="D5" s="346">
        <v>44834</v>
      </c>
    </row>
    <row r="6" spans="1:4" x14ac:dyDescent="0.25">
      <c r="A6" s="343">
        <v>5.0999999999999996</v>
      </c>
      <c r="B6" s="344" t="s">
        <v>4156</v>
      </c>
      <c r="C6" s="345" t="s">
        <v>4154</v>
      </c>
      <c r="D6" s="346">
        <v>44834</v>
      </c>
    </row>
  </sheetData>
  <sheetProtection sort="0" autoFilter="0"/>
  <autoFilter ref="A2:D6" xr:uid="{C9D7A75B-5A4D-48EA-BCD8-A6FBA9BDF9F2}"/>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39"/>
  <sheetViews>
    <sheetView zoomScale="85" zoomScaleNormal="85" workbookViewId="0">
      <pane ySplit="1" topLeftCell="A2" activePane="bottomLeft" state="frozen"/>
      <selection pane="bottomLeft" activeCell="B34" sqref="B34"/>
    </sheetView>
  </sheetViews>
  <sheetFormatPr defaultColWidth="9.26953125" defaultRowHeight="12.75" customHeight="1" x14ac:dyDescent="0.35"/>
  <cols>
    <col min="1" max="1" width="10.54296875" style="35" customWidth="1"/>
    <col min="2" max="2" width="69.54296875" style="35" customWidth="1"/>
    <col min="3" max="3" width="9.26953125" style="35"/>
    <col min="4" max="4" width="9.453125" style="35" bestFit="1" customWidth="1"/>
    <col min="5" max="16384" width="9.26953125" style="91"/>
  </cols>
  <sheetData>
    <row r="1" spans="1:4" ht="14.5" x14ac:dyDescent="0.35">
      <c r="A1" s="333" t="s">
        <v>126</v>
      </c>
      <c r="B1" s="333" t="s">
        <v>119</v>
      </c>
      <c r="C1" s="333" t="s">
        <v>59</v>
      </c>
      <c r="D1" s="309">
        <v>44834</v>
      </c>
    </row>
    <row r="2" spans="1:4" ht="15.5" x14ac:dyDescent="0.35">
      <c r="A2" s="334" t="s">
        <v>2528</v>
      </c>
      <c r="B2" s="334" t="s">
        <v>2529</v>
      </c>
      <c r="C2" s="335">
        <v>6</v>
      </c>
    </row>
    <row r="3" spans="1:4" ht="15.5" x14ac:dyDescent="0.35">
      <c r="A3" s="334" t="s">
        <v>900</v>
      </c>
      <c r="B3" s="334" t="s">
        <v>2530</v>
      </c>
      <c r="C3" s="335">
        <v>4</v>
      </c>
    </row>
    <row r="4" spans="1:4" ht="15.5" x14ac:dyDescent="0.35">
      <c r="A4" s="334" t="s">
        <v>2531</v>
      </c>
      <c r="B4" s="334" t="s">
        <v>2532</v>
      </c>
      <c r="C4" s="335">
        <v>1</v>
      </c>
    </row>
    <row r="5" spans="1:4" ht="15.5" x14ac:dyDescent="0.35">
      <c r="A5" s="334" t="s">
        <v>2533</v>
      </c>
      <c r="B5" s="334" t="s">
        <v>2534</v>
      </c>
      <c r="C5" s="335">
        <v>2</v>
      </c>
    </row>
    <row r="6" spans="1:4" ht="15.5" x14ac:dyDescent="0.35">
      <c r="A6" s="334" t="s">
        <v>2535</v>
      </c>
      <c r="B6" s="334" t="s">
        <v>2536</v>
      </c>
      <c r="C6" s="335">
        <v>2</v>
      </c>
    </row>
    <row r="7" spans="1:4" ht="15.5" x14ac:dyDescent="0.35">
      <c r="A7" s="334" t="s">
        <v>2537</v>
      </c>
      <c r="B7" s="334" t="s">
        <v>2538</v>
      </c>
      <c r="C7" s="335">
        <v>4</v>
      </c>
    </row>
    <row r="8" spans="1:4" ht="15.5" x14ac:dyDescent="0.35">
      <c r="A8" s="334" t="s">
        <v>1294</v>
      </c>
      <c r="B8" s="334" t="s">
        <v>2539</v>
      </c>
      <c r="C8" s="335">
        <v>2</v>
      </c>
    </row>
    <row r="9" spans="1:4" ht="15.5" x14ac:dyDescent="0.35">
      <c r="A9" s="334" t="s">
        <v>2540</v>
      </c>
      <c r="B9" s="334" t="s">
        <v>2541</v>
      </c>
      <c r="C9" s="335">
        <v>5</v>
      </c>
    </row>
    <row r="10" spans="1:4" ht="15.5" x14ac:dyDescent="0.35">
      <c r="A10" s="334" t="s">
        <v>2542</v>
      </c>
      <c r="B10" s="334" t="s">
        <v>2543</v>
      </c>
      <c r="C10" s="335">
        <v>5</v>
      </c>
    </row>
    <row r="11" spans="1:4" ht="15.5" x14ac:dyDescent="0.35">
      <c r="A11" s="334" t="s">
        <v>1037</v>
      </c>
      <c r="B11" s="334" t="s">
        <v>2544</v>
      </c>
      <c r="C11" s="335">
        <v>5</v>
      </c>
    </row>
    <row r="12" spans="1:4" ht="15.5" x14ac:dyDescent="0.35">
      <c r="A12" s="334" t="s">
        <v>2545</v>
      </c>
      <c r="B12" s="334" t="s">
        <v>2546</v>
      </c>
      <c r="C12" s="335">
        <v>2</v>
      </c>
    </row>
    <row r="13" spans="1:4" ht="15.5" x14ac:dyDescent="0.35">
      <c r="A13" s="334" t="s">
        <v>860</v>
      </c>
      <c r="B13" s="334" t="s">
        <v>2547</v>
      </c>
      <c r="C13" s="335">
        <v>5</v>
      </c>
    </row>
    <row r="14" spans="1:4" ht="15.5" x14ac:dyDescent="0.35">
      <c r="A14" s="334" t="s">
        <v>2548</v>
      </c>
      <c r="B14" s="334" t="s">
        <v>2549</v>
      </c>
      <c r="C14" s="335">
        <v>4</v>
      </c>
    </row>
    <row r="15" spans="1:4" ht="15.5" x14ac:dyDescent="0.35">
      <c r="A15" s="334" t="s">
        <v>743</v>
      </c>
      <c r="B15" s="334" t="s">
        <v>2550</v>
      </c>
      <c r="C15" s="335">
        <v>4</v>
      </c>
    </row>
    <row r="16" spans="1:4" ht="15.5" x14ac:dyDescent="0.35">
      <c r="A16" s="334" t="s">
        <v>841</v>
      </c>
      <c r="B16" s="334" t="s">
        <v>2551</v>
      </c>
      <c r="C16" s="335">
        <v>1</v>
      </c>
    </row>
    <row r="17" spans="1:3" ht="15.5" x14ac:dyDescent="0.35">
      <c r="A17" s="334" t="s">
        <v>1662</v>
      </c>
      <c r="B17" s="334" t="s">
        <v>2552</v>
      </c>
      <c r="C17" s="335">
        <v>5</v>
      </c>
    </row>
    <row r="18" spans="1:3" ht="15.5" x14ac:dyDescent="0.35">
      <c r="A18" s="334" t="s">
        <v>2553</v>
      </c>
      <c r="B18" s="334" t="s">
        <v>2554</v>
      </c>
      <c r="C18" s="335">
        <v>8</v>
      </c>
    </row>
    <row r="19" spans="1:3" ht="15.5" x14ac:dyDescent="0.35">
      <c r="A19" s="334" t="s">
        <v>2555</v>
      </c>
      <c r="B19" s="334" t="s">
        <v>2556</v>
      </c>
      <c r="C19" s="335">
        <v>1</v>
      </c>
    </row>
    <row r="20" spans="1:3" ht="15.5" x14ac:dyDescent="0.35">
      <c r="A20" s="334" t="s">
        <v>2557</v>
      </c>
      <c r="B20" s="334" t="s">
        <v>2558</v>
      </c>
      <c r="C20" s="335">
        <v>8</v>
      </c>
    </row>
    <row r="21" spans="1:3" ht="15.5" x14ac:dyDescent="0.35">
      <c r="A21" s="334" t="s">
        <v>2559</v>
      </c>
      <c r="B21" s="334" t="s">
        <v>2560</v>
      </c>
      <c r="C21" s="335">
        <v>6</v>
      </c>
    </row>
    <row r="22" spans="1:3" ht="15.5" x14ac:dyDescent="0.35">
      <c r="A22" s="334" t="s">
        <v>1216</v>
      </c>
      <c r="B22" s="334" t="s">
        <v>2561</v>
      </c>
      <c r="C22" s="335">
        <v>7</v>
      </c>
    </row>
    <row r="23" spans="1:3" ht="15.5" x14ac:dyDescent="0.35">
      <c r="A23" s="334" t="s">
        <v>2562</v>
      </c>
      <c r="B23" s="334" t="s">
        <v>2563</v>
      </c>
      <c r="C23" s="335">
        <v>7</v>
      </c>
    </row>
    <row r="24" spans="1:3" ht="15.5" x14ac:dyDescent="0.35">
      <c r="A24" s="334" t="s">
        <v>2564</v>
      </c>
      <c r="B24" s="334" t="s">
        <v>2565</v>
      </c>
      <c r="C24" s="335">
        <v>7</v>
      </c>
    </row>
    <row r="25" spans="1:3" ht="15.5" x14ac:dyDescent="0.35">
      <c r="A25" s="334" t="s">
        <v>2566</v>
      </c>
      <c r="B25" s="334" t="s">
        <v>2567</v>
      </c>
      <c r="C25" s="335">
        <v>5</v>
      </c>
    </row>
    <row r="26" spans="1:3" ht="15.5" x14ac:dyDescent="0.35">
      <c r="A26" s="334" t="s">
        <v>2568</v>
      </c>
      <c r="B26" s="334" t="s">
        <v>2569</v>
      </c>
      <c r="C26" s="335">
        <v>5</v>
      </c>
    </row>
    <row r="27" spans="1:3" ht="15.5" x14ac:dyDescent="0.35">
      <c r="A27" s="334" t="s">
        <v>2570</v>
      </c>
      <c r="B27" s="334" t="s">
        <v>2571</v>
      </c>
      <c r="C27" s="335">
        <v>5</v>
      </c>
    </row>
    <row r="28" spans="1:3" ht="15.5" x14ac:dyDescent="0.35">
      <c r="A28" s="334" t="s">
        <v>2572</v>
      </c>
      <c r="B28" s="334" t="s">
        <v>2573</v>
      </c>
      <c r="C28" s="335">
        <v>6</v>
      </c>
    </row>
    <row r="29" spans="1:3" ht="15.5" x14ac:dyDescent="0.35">
      <c r="A29" s="334" t="s">
        <v>963</v>
      </c>
      <c r="B29" s="334" t="s">
        <v>2574</v>
      </c>
      <c r="C29" s="335">
        <v>6</v>
      </c>
    </row>
    <row r="30" spans="1:3" ht="15.5" x14ac:dyDescent="0.35">
      <c r="A30" s="334" t="s">
        <v>2575</v>
      </c>
      <c r="B30" s="334" t="s">
        <v>2576</v>
      </c>
      <c r="C30" s="335">
        <v>4</v>
      </c>
    </row>
    <row r="31" spans="1:3" ht="15.5" x14ac:dyDescent="0.35">
      <c r="A31" s="334" t="s">
        <v>1750</v>
      </c>
      <c r="B31" s="334" t="s">
        <v>2577</v>
      </c>
      <c r="C31" s="335">
        <v>7</v>
      </c>
    </row>
    <row r="32" spans="1:3" ht="15.5" x14ac:dyDescent="0.35">
      <c r="A32" s="334" t="s">
        <v>2578</v>
      </c>
      <c r="B32" s="334" t="s">
        <v>2579</v>
      </c>
      <c r="C32" s="335">
        <v>5</v>
      </c>
    </row>
    <row r="33" spans="1:3" ht="15.5" x14ac:dyDescent="0.35">
      <c r="A33" s="334" t="s">
        <v>2580</v>
      </c>
      <c r="B33" s="334" t="s">
        <v>2581</v>
      </c>
      <c r="C33" s="335">
        <v>5</v>
      </c>
    </row>
    <row r="34" spans="1:3" ht="15.5" x14ac:dyDescent="0.35">
      <c r="A34" s="334" t="s">
        <v>2582</v>
      </c>
      <c r="B34" s="334" t="s">
        <v>2583</v>
      </c>
      <c r="C34" s="335">
        <v>8</v>
      </c>
    </row>
    <row r="35" spans="1:3" ht="15.5" x14ac:dyDescent="0.35">
      <c r="A35" s="334" t="s">
        <v>2584</v>
      </c>
      <c r="B35" s="334" t="s">
        <v>2585</v>
      </c>
      <c r="C35" s="335">
        <v>1</v>
      </c>
    </row>
    <row r="36" spans="1:3" ht="15.5" x14ac:dyDescent="0.35">
      <c r="A36" s="334" t="s">
        <v>2586</v>
      </c>
      <c r="B36" s="334" t="s">
        <v>2587</v>
      </c>
      <c r="C36" s="335">
        <v>5</v>
      </c>
    </row>
    <row r="37" spans="1:3" ht="15.5" x14ac:dyDescent="0.35">
      <c r="A37" s="334" t="s">
        <v>2588</v>
      </c>
      <c r="B37" s="334" t="s">
        <v>2589</v>
      </c>
      <c r="C37" s="335">
        <v>8</v>
      </c>
    </row>
    <row r="38" spans="1:3" ht="15.5" x14ac:dyDescent="0.35">
      <c r="A38" s="334" t="s">
        <v>2590</v>
      </c>
      <c r="B38" s="334" t="s">
        <v>2591</v>
      </c>
      <c r="C38" s="335">
        <v>5</v>
      </c>
    </row>
    <row r="39" spans="1:3" ht="15.5" x14ac:dyDescent="0.35">
      <c r="A39" s="334" t="s">
        <v>2592</v>
      </c>
      <c r="B39" s="334" t="s">
        <v>2593</v>
      </c>
      <c r="C39" s="335">
        <v>5</v>
      </c>
    </row>
    <row r="40" spans="1:3" ht="15.5" x14ac:dyDescent="0.35">
      <c r="A40" s="334" t="s">
        <v>2594</v>
      </c>
      <c r="B40" s="334" t="s">
        <v>2595</v>
      </c>
      <c r="C40" s="335">
        <v>2</v>
      </c>
    </row>
    <row r="41" spans="1:3" ht="15.5" x14ac:dyDescent="0.35">
      <c r="A41" s="334" t="s">
        <v>2596</v>
      </c>
      <c r="B41" s="334" t="s">
        <v>2597</v>
      </c>
      <c r="C41" s="335">
        <v>4</v>
      </c>
    </row>
    <row r="42" spans="1:3" ht="15.5" x14ac:dyDescent="0.35">
      <c r="A42" s="334" t="s">
        <v>2598</v>
      </c>
      <c r="B42" s="334" t="s">
        <v>2599</v>
      </c>
      <c r="C42" s="335">
        <v>5</v>
      </c>
    </row>
    <row r="43" spans="1:3" ht="15.5" x14ac:dyDescent="0.35">
      <c r="A43" s="334" t="s">
        <v>2600</v>
      </c>
      <c r="B43" s="334" t="s">
        <v>2601</v>
      </c>
      <c r="C43" s="335">
        <v>5</v>
      </c>
    </row>
    <row r="44" spans="1:3" ht="15.5" x14ac:dyDescent="0.35">
      <c r="A44" s="334" t="s">
        <v>2602</v>
      </c>
      <c r="B44" s="334" t="s">
        <v>2603</v>
      </c>
      <c r="C44" s="335">
        <v>6</v>
      </c>
    </row>
    <row r="45" spans="1:3" ht="15.5" x14ac:dyDescent="0.35">
      <c r="A45" s="334" t="s">
        <v>2604</v>
      </c>
      <c r="B45" s="334" t="s">
        <v>2605</v>
      </c>
      <c r="C45" s="335">
        <v>5</v>
      </c>
    </row>
    <row r="46" spans="1:3" ht="15.5" x14ac:dyDescent="0.35">
      <c r="A46" s="334" t="s">
        <v>2606</v>
      </c>
      <c r="B46" s="334" t="s">
        <v>2607</v>
      </c>
      <c r="C46" s="335">
        <v>4</v>
      </c>
    </row>
    <row r="47" spans="1:3" ht="15.5" x14ac:dyDescent="0.35">
      <c r="A47" s="334" t="s">
        <v>2608</v>
      </c>
      <c r="B47" s="334" t="s">
        <v>2609</v>
      </c>
      <c r="C47" s="335">
        <v>5</v>
      </c>
    </row>
    <row r="48" spans="1:3" ht="15.5" x14ac:dyDescent="0.35">
      <c r="A48" s="334" t="s">
        <v>2610</v>
      </c>
      <c r="B48" s="334" t="s">
        <v>2611</v>
      </c>
      <c r="C48" s="335">
        <v>6</v>
      </c>
    </row>
    <row r="49" spans="1:3" ht="15.5" x14ac:dyDescent="0.35">
      <c r="A49" s="334" t="s">
        <v>2612</v>
      </c>
      <c r="B49" s="334" t="s">
        <v>2613</v>
      </c>
      <c r="C49" s="335">
        <v>7</v>
      </c>
    </row>
    <row r="50" spans="1:3" ht="15.5" x14ac:dyDescent="0.35">
      <c r="A50" s="334" t="s">
        <v>2614</v>
      </c>
      <c r="B50" s="334" t="s">
        <v>2615</v>
      </c>
      <c r="C50" s="335">
        <v>3</v>
      </c>
    </row>
    <row r="51" spans="1:3" ht="15.5" x14ac:dyDescent="0.35">
      <c r="A51" s="334" t="s">
        <v>2616</v>
      </c>
      <c r="B51" s="334" t="s">
        <v>2617</v>
      </c>
      <c r="C51" s="335">
        <v>6</v>
      </c>
    </row>
    <row r="52" spans="1:3" ht="15.5" x14ac:dyDescent="0.35">
      <c r="A52" s="334" t="s">
        <v>2618</v>
      </c>
      <c r="B52" s="334" t="s">
        <v>2619</v>
      </c>
      <c r="C52" s="335">
        <v>4</v>
      </c>
    </row>
    <row r="53" spans="1:3" ht="15.5" x14ac:dyDescent="0.35">
      <c r="A53" s="334" t="s">
        <v>2620</v>
      </c>
      <c r="B53" s="334" t="s">
        <v>2621</v>
      </c>
      <c r="C53" s="335">
        <v>5</v>
      </c>
    </row>
    <row r="54" spans="1:3" ht="15.5" x14ac:dyDescent="0.35">
      <c r="A54" s="334" t="s">
        <v>2622</v>
      </c>
      <c r="B54" s="334" t="s">
        <v>2623</v>
      </c>
      <c r="C54" s="335">
        <v>2</v>
      </c>
    </row>
    <row r="55" spans="1:3" ht="15.5" x14ac:dyDescent="0.35">
      <c r="A55" s="334" t="s">
        <v>2624</v>
      </c>
      <c r="B55" s="334" t="s">
        <v>2625</v>
      </c>
      <c r="C55" s="335">
        <v>2</v>
      </c>
    </row>
    <row r="56" spans="1:3" ht="15.5" x14ac:dyDescent="0.35">
      <c r="A56" s="334" t="s">
        <v>2626</v>
      </c>
      <c r="B56" s="334" t="s">
        <v>2627</v>
      </c>
      <c r="C56" s="335">
        <v>5</v>
      </c>
    </row>
    <row r="57" spans="1:3" ht="15.5" x14ac:dyDescent="0.35">
      <c r="A57" s="334" t="s">
        <v>2628</v>
      </c>
      <c r="B57" s="334" t="s">
        <v>2629</v>
      </c>
      <c r="C57" s="335">
        <v>5</v>
      </c>
    </row>
    <row r="58" spans="1:3" ht="31" x14ac:dyDescent="0.35">
      <c r="A58" s="334" t="s">
        <v>2630</v>
      </c>
      <c r="B58" s="334" t="s">
        <v>2631</v>
      </c>
      <c r="C58" s="335">
        <v>5</v>
      </c>
    </row>
    <row r="59" spans="1:3" ht="15.5" x14ac:dyDescent="0.35">
      <c r="A59" s="334" t="s">
        <v>2632</v>
      </c>
      <c r="B59" s="334" t="s">
        <v>2633</v>
      </c>
      <c r="C59" s="335">
        <v>5</v>
      </c>
    </row>
    <row r="60" spans="1:3" ht="15.5" x14ac:dyDescent="0.35">
      <c r="A60" s="334" t="s">
        <v>2634</v>
      </c>
      <c r="B60" s="334" t="s">
        <v>2635</v>
      </c>
      <c r="C60" s="335">
        <v>3</v>
      </c>
    </row>
    <row r="61" spans="1:3" ht="15.5" x14ac:dyDescent="0.35">
      <c r="A61" s="334" t="s">
        <v>2636</v>
      </c>
      <c r="B61" s="334" t="s">
        <v>2637</v>
      </c>
      <c r="C61" s="335">
        <v>6</v>
      </c>
    </row>
    <row r="62" spans="1:3" ht="15.5" x14ac:dyDescent="0.35">
      <c r="A62" s="334" t="s">
        <v>2638</v>
      </c>
      <c r="B62" s="334" t="s">
        <v>2639</v>
      </c>
      <c r="C62" s="335">
        <v>3</v>
      </c>
    </row>
    <row r="63" spans="1:3" ht="15.5" x14ac:dyDescent="0.35">
      <c r="A63" s="334" t="s">
        <v>2640</v>
      </c>
      <c r="B63" s="334" t="s">
        <v>2641</v>
      </c>
      <c r="C63" s="335">
        <v>4</v>
      </c>
    </row>
    <row r="64" spans="1:3" ht="31" x14ac:dyDescent="0.35">
      <c r="A64" s="334" t="s">
        <v>2642</v>
      </c>
      <c r="B64" s="334" t="s">
        <v>2643</v>
      </c>
      <c r="C64" s="335">
        <v>3</v>
      </c>
    </row>
    <row r="65" spans="1:3" ht="15.5" x14ac:dyDescent="0.35">
      <c r="A65" s="334" t="s">
        <v>2644</v>
      </c>
      <c r="B65" s="334" t="s">
        <v>2645</v>
      </c>
      <c r="C65" s="335">
        <v>3</v>
      </c>
    </row>
    <row r="66" spans="1:3" ht="31" x14ac:dyDescent="0.35">
      <c r="A66" s="334" t="s">
        <v>2646</v>
      </c>
      <c r="B66" s="334" t="s">
        <v>2647</v>
      </c>
      <c r="C66" s="335">
        <v>6</v>
      </c>
    </row>
    <row r="67" spans="1:3" ht="15.5" x14ac:dyDescent="0.35">
      <c r="A67" s="334" t="s">
        <v>2648</v>
      </c>
      <c r="B67" s="334" t="s">
        <v>2649</v>
      </c>
      <c r="C67" s="335">
        <v>6</v>
      </c>
    </row>
    <row r="68" spans="1:3" ht="31" x14ac:dyDescent="0.35">
      <c r="A68" s="334" t="s">
        <v>2650</v>
      </c>
      <c r="B68" s="334" t="s">
        <v>2651</v>
      </c>
      <c r="C68" s="335">
        <v>5</v>
      </c>
    </row>
    <row r="69" spans="1:3" ht="15.5" x14ac:dyDescent="0.35">
      <c r="A69" s="334" t="s">
        <v>2652</v>
      </c>
      <c r="B69" s="334" t="s">
        <v>2653</v>
      </c>
      <c r="C69" s="335">
        <v>3</v>
      </c>
    </row>
    <row r="70" spans="1:3" ht="15.5" x14ac:dyDescent="0.35">
      <c r="A70" s="334" t="s">
        <v>2654</v>
      </c>
      <c r="B70" s="334" t="s">
        <v>2546</v>
      </c>
      <c r="C70" s="335">
        <v>2</v>
      </c>
    </row>
    <row r="71" spans="1:3" ht="15.5" x14ac:dyDescent="0.35">
      <c r="A71" s="334" t="s">
        <v>2655</v>
      </c>
      <c r="B71" s="334" t="s">
        <v>2656</v>
      </c>
      <c r="C71" s="335">
        <v>3</v>
      </c>
    </row>
    <row r="72" spans="1:3" ht="15.5" x14ac:dyDescent="0.35">
      <c r="A72" s="334" t="s">
        <v>2657</v>
      </c>
      <c r="B72" s="334" t="s">
        <v>2658</v>
      </c>
      <c r="C72" s="335">
        <v>3</v>
      </c>
    </row>
    <row r="73" spans="1:3" ht="15.5" x14ac:dyDescent="0.35">
      <c r="A73" s="334" t="s">
        <v>2659</v>
      </c>
      <c r="B73" s="334" t="s">
        <v>2660</v>
      </c>
      <c r="C73" s="335">
        <v>3</v>
      </c>
    </row>
    <row r="74" spans="1:3" ht="15.5" x14ac:dyDescent="0.35">
      <c r="A74" s="334" t="s">
        <v>2661</v>
      </c>
      <c r="B74" s="334" t="s">
        <v>2662</v>
      </c>
      <c r="C74" s="335">
        <v>5</v>
      </c>
    </row>
    <row r="75" spans="1:3" ht="15.5" x14ac:dyDescent="0.35">
      <c r="A75" s="334" t="s">
        <v>2663</v>
      </c>
      <c r="B75" s="334" t="s">
        <v>2664</v>
      </c>
      <c r="C75" s="335">
        <v>3</v>
      </c>
    </row>
    <row r="76" spans="1:3" ht="15.5" x14ac:dyDescent="0.35">
      <c r="A76" s="334" t="s">
        <v>2665</v>
      </c>
      <c r="B76" s="334" t="s">
        <v>2666</v>
      </c>
      <c r="C76" s="335">
        <v>6</v>
      </c>
    </row>
    <row r="77" spans="1:3" ht="15.5" x14ac:dyDescent="0.35">
      <c r="A77" s="334" t="s">
        <v>2667</v>
      </c>
      <c r="B77" s="334" t="s">
        <v>2668</v>
      </c>
      <c r="C77" s="335">
        <v>5</v>
      </c>
    </row>
    <row r="78" spans="1:3" ht="15.5" x14ac:dyDescent="0.35">
      <c r="A78" s="334" t="s">
        <v>2669</v>
      </c>
      <c r="B78" s="334" t="s">
        <v>2670</v>
      </c>
      <c r="C78" s="335">
        <v>4</v>
      </c>
    </row>
    <row r="79" spans="1:3" ht="15.5" x14ac:dyDescent="0.35">
      <c r="A79" s="334" t="s">
        <v>3983</v>
      </c>
      <c r="B79" s="334" t="s">
        <v>3984</v>
      </c>
      <c r="C79" s="335">
        <v>4</v>
      </c>
    </row>
    <row r="80" spans="1:3" ht="15.5" x14ac:dyDescent="0.35">
      <c r="A80" s="334" t="s">
        <v>3985</v>
      </c>
      <c r="B80" s="334" t="s">
        <v>3986</v>
      </c>
      <c r="C80" s="335">
        <v>4</v>
      </c>
    </row>
    <row r="81" spans="1:3" ht="15.5" x14ac:dyDescent="0.35">
      <c r="A81" s="334" t="s">
        <v>2671</v>
      </c>
      <c r="B81" s="334" t="s">
        <v>2672</v>
      </c>
      <c r="C81" s="335">
        <v>7</v>
      </c>
    </row>
    <row r="82" spans="1:3" ht="15.5" x14ac:dyDescent="0.35">
      <c r="A82" s="334" t="s">
        <v>1610</v>
      </c>
      <c r="B82" s="334" t="s">
        <v>2673</v>
      </c>
      <c r="C82" s="335">
        <v>6</v>
      </c>
    </row>
    <row r="83" spans="1:3" ht="15.5" x14ac:dyDescent="0.35">
      <c r="A83" s="334" t="s">
        <v>1301</v>
      </c>
      <c r="B83" s="334" t="s">
        <v>2674</v>
      </c>
      <c r="C83" s="335">
        <v>5</v>
      </c>
    </row>
    <row r="84" spans="1:3" ht="15.5" x14ac:dyDescent="0.35">
      <c r="A84" s="334" t="s">
        <v>681</v>
      </c>
      <c r="B84" s="334" t="s">
        <v>2675</v>
      </c>
      <c r="C84" s="335">
        <v>3</v>
      </c>
    </row>
    <row r="85" spans="1:3" ht="15.5" x14ac:dyDescent="0.35">
      <c r="A85" s="334" t="s">
        <v>2676</v>
      </c>
      <c r="B85" s="334" t="s">
        <v>2677</v>
      </c>
      <c r="C85" s="335">
        <v>5</v>
      </c>
    </row>
    <row r="86" spans="1:3" ht="15.5" x14ac:dyDescent="0.35">
      <c r="A86" s="334" t="s">
        <v>711</v>
      </c>
      <c r="B86" s="334" t="s">
        <v>2678</v>
      </c>
      <c r="C86" s="335">
        <v>4</v>
      </c>
    </row>
    <row r="87" spans="1:3" ht="15.5" x14ac:dyDescent="0.35">
      <c r="A87" s="334" t="s">
        <v>1330</v>
      </c>
      <c r="B87" s="334" t="s">
        <v>2679</v>
      </c>
      <c r="C87" s="335">
        <v>2</v>
      </c>
    </row>
    <row r="88" spans="1:3" ht="15.5" x14ac:dyDescent="0.35">
      <c r="A88" s="334" t="s">
        <v>2680</v>
      </c>
      <c r="B88" s="334" t="s">
        <v>2681</v>
      </c>
      <c r="C88" s="335">
        <v>4</v>
      </c>
    </row>
    <row r="89" spans="1:3" ht="15.5" x14ac:dyDescent="0.35">
      <c r="A89" s="334" t="s">
        <v>2682</v>
      </c>
      <c r="B89" s="334" t="s">
        <v>2683</v>
      </c>
      <c r="C89" s="335">
        <v>4</v>
      </c>
    </row>
    <row r="90" spans="1:3" ht="15.5" x14ac:dyDescent="0.35">
      <c r="A90" s="334" t="s">
        <v>1318</v>
      </c>
      <c r="B90" s="334" t="s">
        <v>2684</v>
      </c>
      <c r="C90" s="335">
        <v>4</v>
      </c>
    </row>
    <row r="91" spans="1:3" ht="15.5" x14ac:dyDescent="0.35">
      <c r="A91" s="334" t="s">
        <v>2685</v>
      </c>
      <c r="B91" s="334" t="s">
        <v>2546</v>
      </c>
      <c r="C91" s="335">
        <v>2</v>
      </c>
    </row>
    <row r="92" spans="1:3" ht="15.5" x14ac:dyDescent="0.35">
      <c r="A92" s="334" t="s">
        <v>2686</v>
      </c>
      <c r="B92" s="334" t="s">
        <v>2687</v>
      </c>
      <c r="C92" s="335">
        <v>3</v>
      </c>
    </row>
    <row r="93" spans="1:3" ht="15.5" x14ac:dyDescent="0.35">
      <c r="A93" s="334" t="s">
        <v>2688</v>
      </c>
      <c r="B93" s="334" t="s">
        <v>2689</v>
      </c>
      <c r="C93" s="335">
        <v>6</v>
      </c>
    </row>
    <row r="94" spans="1:3" ht="15.5" x14ac:dyDescent="0.35">
      <c r="A94" s="334" t="s">
        <v>2690</v>
      </c>
      <c r="B94" s="334" t="s">
        <v>2691</v>
      </c>
      <c r="C94" s="335">
        <v>3</v>
      </c>
    </row>
    <row r="95" spans="1:3" ht="15.5" x14ac:dyDescent="0.35">
      <c r="A95" s="334" t="s">
        <v>1581</v>
      </c>
      <c r="B95" s="334" t="s">
        <v>2692</v>
      </c>
      <c r="C95" s="335">
        <v>6</v>
      </c>
    </row>
    <row r="96" spans="1:3" ht="15.5" x14ac:dyDescent="0.35">
      <c r="A96" s="334" t="s">
        <v>2693</v>
      </c>
      <c r="B96" s="334" t="s">
        <v>2694</v>
      </c>
      <c r="C96" s="335">
        <v>5</v>
      </c>
    </row>
    <row r="97" spans="1:3" ht="15.5" x14ac:dyDescent="0.35">
      <c r="A97" s="334" t="s">
        <v>2695</v>
      </c>
      <c r="B97" s="334" t="s">
        <v>2696</v>
      </c>
      <c r="C97" s="335">
        <v>5</v>
      </c>
    </row>
    <row r="98" spans="1:3" ht="15.5" x14ac:dyDescent="0.35">
      <c r="A98" s="334" t="s">
        <v>1571</v>
      </c>
      <c r="B98" s="334" t="s">
        <v>2697</v>
      </c>
      <c r="C98" s="335">
        <v>5</v>
      </c>
    </row>
    <row r="99" spans="1:3" ht="15.5" x14ac:dyDescent="0.35">
      <c r="A99" s="334" t="s">
        <v>2698</v>
      </c>
      <c r="B99" s="334" t="s">
        <v>2699</v>
      </c>
      <c r="C99" s="335">
        <v>3</v>
      </c>
    </row>
    <row r="100" spans="1:3" ht="15.5" x14ac:dyDescent="0.35">
      <c r="A100" s="334" t="s">
        <v>2700</v>
      </c>
      <c r="B100" s="334" t="s">
        <v>2701</v>
      </c>
      <c r="C100" s="335">
        <v>5</v>
      </c>
    </row>
    <row r="101" spans="1:3" ht="15.5" x14ac:dyDescent="0.35">
      <c r="A101" s="334" t="s">
        <v>2702</v>
      </c>
      <c r="B101" s="334" t="s">
        <v>2703</v>
      </c>
      <c r="C101" s="335">
        <v>2</v>
      </c>
    </row>
    <row r="102" spans="1:3" ht="15.5" x14ac:dyDescent="0.35">
      <c r="A102" s="334" t="s">
        <v>2704</v>
      </c>
      <c r="B102" s="334" t="s">
        <v>2705</v>
      </c>
      <c r="C102" s="335">
        <v>5</v>
      </c>
    </row>
    <row r="103" spans="1:3" ht="15.5" x14ac:dyDescent="0.35">
      <c r="A103" s="334" t="s">
        <v>2706</v>
      </c>
      <c r="B103" s="334" t="s">
        <v>2707</v>
      </c>
      <c r="C103" s="335">
        <v>4</v>
      </c>
    </row>
    <row r="104" spans="1:3" ht="15.5" x14ac:dyDescent="0.35">
      <c r="A104" s="334" t="s">
        <v>2708</v>
      </c>
      <c r="B104" s="334" t="s">
        <v>2709</v>
      </c>
      <c r="C104" s="335">
        <v>2</v>
      </c>
    </row>
    <row r="105" spans="1:3" ht="15.5" x14ac:dyDescent="0.35">
      <c r="A105" s="334" t="s">
        <v>2710</v>
      </c>
      <c r="B105" s="334" t="s">
        <v>2711</v>
      </c>
      <c r="C105" s="335">
        <v>2</v>
      </c>
    </row>
    <row r="106" spans="1:3" ht="15.5" x14ac:dyDescent="0.35">
      <c r="A106" s="334" t="s">
        <v>2712</v>
      </c>
      <c r="B106" s="334" t="s">
        <v>2713</v>
      </c>
      <c r="C106" s="335">
        <v>4</v>
      </c>
    </row>
    <row r="107" spans="1:3" ht="31" x14ac:dyDescent="0.35">
      <c r="A107" s="334" t="s">
        <v>2714</v>
      </c>
      <c r="B107" s="334" t="s">
        <v>2715</v>
      </c>
      <c r="C107" s="335">
        <v>5</v>
      </c>
    </row>
    <row r="108" spans="1:3" ht="15.5" x14ac:dyDescent="0.35">
      <c r="A108" s="334" t="s">
        <v>2716</v>
      </c>
      <c r="B108" s="334" t="s">
        <v>2717</v>
      </c>
      <c r="C108" s="335">
        <v>4</v>
      </c>
    </row>
    <row r="109" spans="1:3" ht="15.5" x14ac:dyDescent="0.35">
      <c r="A109" s="334" t="s">
        <v>2718</v>
      </c>
      <c r="B109" s="334" t="s">
        <v>2719</v>
      </c>
      <c r="C109" s="335">
        <v>4</v>
      </c>
    </row>
    <row r="110" spans="1:3" ht="15.5" x14ac:dyDescent="0.35">
      <c r="A110" s="334" t="s">
        <v>2720</v>
      </c>
      <c r="B110" s="334" t="s">
        <v>2546</v>
      </c>
      <c r="C110" s="335">
        <v>2</v>
      </c>
    </row>
    <row r="111" spans="1:3" ht="15.5" x14ac:dyDescent="0.35">
      <c r="A111" s="334" t="s">
        <v>2721</v>
      </c>
      <c r="B111" s="334" t="s">
        <v>2722</v>
      </c>
      <c r="C111" s="335">
        <v>4</v>
      </c>
    </row>
    <row r="112" spans="1:3" ht="15.5" x14ac:dyDescent="0.35">
      <c r="A112" s="334" t="s">
        <v>2723</v>
      </c>
      <c r="B112" s="334" t="s">
        <v>2724</v>
      </c>
      <c r="C112" s="335">
        <v>5</v>
      </c>
    </row>
    <row r="113" spans="1:3" ht="15.5" x14ac:dyDescent="0.35">
      <c r="A113" s="334" t="s">
        <v>2725</v>
      </c>
      <c r="B113" s="334" t="s">
        <v>2726</v>
      </c>
      <c r="C113" s="335">
        <v>2</v>
      </c>
    </row>
    <row r="114" spans="1:3" ht="15.5" x14ac:dyDescent="0.35">
      <c r="A114" s="334" t="s">
        <v>2727</v>
      </c>
      <c r="B114" s="334" t="s">
        <v>2728</v>
      </c>
      <c r="C114" s="335">
        <v>5</v>
      </c>
    </row>
    <row r="115" spans="1:3" ht="15.5" x14ac:dyDescent="0.35">
      <c r="A115" s="334" t="s">
        <v>2729</v>
      </c>
      <c r="B115" s="334" t="s">
        <v>2730</v>
      </c>
      <c r="C115" s="335">
        <v>6</v>
      </c>
    </row>
    <row r="116" spans="1:3" ht="15.5" x14ac:dyDescent="0.35">
      <c r="A116" s="334" t="s">
        <v>2731</v>
      </c>
      <c r="B116" s="334" t="s">
        <v>2732</v>
      </c>
      <c r="C116" s="335">
        <v>4</v>
      </c>
    </row>
    <row r="117" spans="1:3" ht="15.5" x14ac:dyDescent="0.35">
      <c r="A117" s="334" t="s">
        <v>2733</v>
      </c>
      <c r="B117" s="334" t="s">
        <v>2734</v>
      </c>
      <c r="C117" s="335">
        <v>5</v>
      </c>
    </row>
    <row r="118" spans="1:3" ht="15.5" x14ac:dyDescent="0.35">
      <c r="A118" s="334" t="s">
        <v>2735</v>
      </c>
      <c r="B118" s="334" t="s">
        <v>2736</v>
      </c>
      <c r="C118" s="335">
        <v>4</v>
      </c>
    </row>
    <row r="119" spans="1:3" ht="15.5" x14ac:dyDescent="0.35">
      <c r="A119" s="334" t="s">
        <v>2737</v>
      </c>
      <c r="B119" s="334" t="s">
        <v>2738</v>
      </c>
      <c r="C119" s="335">
        <v>2</v>
      </c>
    </row>
    <row r="120" spans="1:3" ht="15.5" x14ac:dyDescent="0.35">
      <c r="A120" s="334" t="s">
        <v>2739</v>
      </c>
      <c r="B120" s="334" t="s">
        <v>2740</v>
      </c>
      <c r="C120" s="335">
        <v>2</v>
      </c>
    </row>
    <row r="121" spans="1:3" ht="15.5" x14ac:dyDescent="0.35">
      <c r="A121" s="334" t="s">
        <v>2741</v>
      </c>
      <c r="B121" s="334" t="s">
        <v>2742</v>
      </c>
      <c r="C121" s="335">
        <v>3</v>
      </c>
    </row>
    <row r="122" spans="1:3" ht="15.5" x14ac:dyDescent="0.35">
      <c r="A122" s="334" t="s">
        <v>2743</v>
      </c>
      <c r="B122" s="334" t="s">
        <v>2744</v>
      </c>
      <c r="C122" s="335">
        <v>3</v>
      </c>
    </row>
    <row r="123" spans="1:3" ht="15.5" x14ac:dyDescent="0.35">
      <c r="A123" s="334" t="s">
        <v>2745</v>
      </c>
      <c r="B123" s="334" t="s">
        <v>2746</v>
      </c>
      <c r="C123" s="335">
        <v>5</v>
      </c>
    </row>
    <row r="124" spans="1:3" ht="15.5" x14ac:dyDescent="0.35">
      <c r="A124" s="334" t="s">
        <v>2747</v>
      </c>
      <c r="B124" s="334" t="s">
        <v>2748</v>
      </c>
      <c r="C124" s="335">
        <v>4</v>
      </c>
    </row>
    <row r="125" spans="1:3" ht="15.5" x14ac:dyDescent="0.35">
      <c r="A125" s="334" t="s">
        <v>3951</v>
      </c>
      <c r="B125" s="334" t="s">
        <v>3952</v>
      </c>
      <c r="C125" s="335">
        <v>6</v>
      </c>
    </row>
    <row r="126" spans="1:3" ht="15.5" x14ac:dyDescent="0.35">
      <c r="A126" s="334" t="s">
        <v>3953</v>
      </c>
      <c r="B126" s="334" t="s">
        <v>3954</v>
      </c>
      <c r="C126" s="335">
        <v>6</v>
      </c>
    </row>
    <row r="127" spans="1:3" ht="15.5" x14ac:dyDescent="0.35">
      <c r="A127" s="334" t="s">
        <v>3955</v>
      </c>
      <c r="B127" s="334" t="s">
        <v>3956</v>
      </c>
      <c r="C127" s="335">
        <v>6</v>
      </c>
    </row>
    <row r="128" spans="1:3" ht="31" x14ac:dyDescent="0.35">
      <c r="A128" s="334" t="s">
        <v>3957</v>
      </c>
      <c r="B128" s="334" t="s">
        <v>3958</v>
      </c>
      <c r="C128" s="335">
        <v>5</v>
      </c>
    </row>
    <row r="129" spans="1:3" ht="15.5" x14ac:dyDescent="0.35">
      <c r="A129" s="334" t="s">
        <v>3959</v>
      </c>
      <c r="B129" s="334" t="s">
        <v>3960</v>
      </c>
      <c r="C129" s="335">
        <v>5</v>
      </c>
    </row>
    <row r="130" spans="1:3" ht="15.5" x14ac:dyDescent="0.35">
      <c r="A130" s="334" t="s">
        <v>397</v>
      </c>
      <c r="B130" s="334" t="s">
        <v>2749</v>
      </c>
      <c r="C130" s="335">
        <v>3</v>
      </c>
    </row>
    <row r="131" spans="1:3" ht="15.5" x14ac:dyDescent="0.35">
      <c r="A131" s="334" t="s">
        <v>182</v>
      </c>
      <c r="B131" s="334" t="s">
        <v>2750</v>
      </c>
      <c r="C131" s="335">
        <v>5</v>
      </c>
    </row>
    <row r="132" spans="1:3" ht="15.5" x14ac:dyDescent="0.35">
      <c r="A132" s="334" t="s">
        <v>2751</v>
      </c>
      <c r="B132" s="334" t="s">
        <v>2546</v>
      </c>
      <c r="C132" s="335">
        <v>2</v>
      </c>
    </row>
    <row r="133" spans="1:3" ht="15.5" x14ac:dyDescent="0.35">
      <c r="A133" s="334" t="s">
        <v>2752</v>
      </c>
      <c r="B133" s="334" t="s">
        <v>2753</v>
      </c>
      <c r="C133" s="335">
        <v>4</v>
      </c>
    </row>
    <row r="134" spans="1:3" ht="15.5" x14ac:dyDescent="0.35">
      <c r="A134" s="334" t="s">
        <v>2754</v>
      </c>
      <c r="B134" s="334" t="s">
        <v>2755</v>
      </c>
      <c r="C134" s="335">
        <v>1</v>
      </c>
    </row>
    <row r="135" spans="1:3" ht="15.5" x14ac:dyDescent="0.35">
      <c r="A135" s="334" t="s">
        <v>2756</v>
      </c>
      <c r="B135" s="334" t="s">
        <v>2757</v>
      </c>
      <c r="C135" s="335">
        <v>6</v>
      </c>
    </row>
    <row r="136" spans="1:3" ht="15.5" x14ac:dyDescent="0.35">
      <c r="A136" s="334" t="s">
        <v>2758</v>
      </c>
      <c r="B136" s="334" t="s">
        <v>2759</v>
      </c>
      <c r="C136" s="335">
        <v>5</v>
      </c>
    </row>
    <row r="137" spans="1:3" ht="15.5" x14ac:dyDescent="0.35">
      <c r="A137" s="334" t="s">
        <v>2760</v>
      </c>
      <c r="B137" s="334" t="s">
        <v>2761</v>
      </c>
      <c r="C137" s="335">
        <v>3</v>
      </c>
    </row>
    <row r="138" spans="1:3" ht="15.5" x14ac:dyDescent="0.35">
      <c r="A138" s="334" t="s">
        <v>2762</v>
      </c>
      <c r="B138" s="334" t="s">
        <v>2763</v>
      </c>
      <c r="C138" s="335">
        <v>3</v>
      </c>
    </row>
    <row r="139" spans="1:3" ht="15.5" x14ac:dyDescent="0.35">
      <c r="A139" s="334" t="s">
        <v>2764</v>
      </c>
      <c r="B139" s="334" t="s">
        <v>2765</v>
      </c>
      <c r="C139" s="335">
        <v>4</v>
      </c>
    </row>
    <row r="140" spans="1:3" ht="15.5" x14ac:dyDescent="0.35">
      <c r="A140" s="334" t="s">
        <v>2766</v>
      </c>
      <c r="B140" s="334" t="s">
        <v>2767</v>
      </c>
      <c r="C140" s="335">
        <v>4</v>
      </c>
    </row>
    <row r="141" spans="1:3" ht="15.5" x14ac:dyDescent="0.35">
      <c r="A141" s="334" t="s">
        <v>2768</v>
      </c>
      <c r="B141" s="334" t="s">
        <v>2769</v>
      </c>
      <c r="C141" s="335">
        <v>6</v>
      </c>
    </row>
    <row r="142" spans="1:3" ht="15.5" x14ac:dyDescent="0.35">
      <c r="A142" s="334" t="s">
        <v>2770</v>
      </c>
      <c r="B142" s="334" t="s">
        <v>2771</v>
      </c>
      <c r="C142" s="335">
        <v>3</v>
      </c>
    </row>
    <row r="143" spans="1:3" ht="15.5" x14ac:dyDescent="0.35">
      <c r="A143" s="334" t="s">
        <v>2772</v>
      </c>
      <c r="B143" s="334" t="s">
        <v>2773</v>
      </c>
      <c r="C143" s="335">
        <v>5</v>
      </c>
    </row>
    <row r="144" spans="1:3" ht="15.5" x14ac:dyDescent="0.35">
      <c r="A144" s="334" t="s">
        <v>2774</v>
      </c>
      <c r="B144" s="334" t="s">
        <v>2775</v>
      </c>
      <c r="C144" s="335">
        <v>6</v>
      </c>
    </row>
    <row r="145" spans="1:3" ht="15.5" x14ac:dyDescent="0.35">
      <c r="A145" s="334" t="s">
        <v>2776</v>
      </c>
      <c r="B145" s="334" t="s">
        <v>2777</v>
      </c>
      <c r="C145" s="335">
        <v>4</v>
      </c>
    </row>
    <row r="146" spans="1:3" ht="15.5" x14ac:dyDescent="0.35">
      <c r="A146" s="334" t="s">
        <v>2778</v>
      </c>
      <c r="B146" s="334" t="s">
        <v>2779</v>
      </c>
      <c r="C146" s="335">
        <v>5</v>
      </c>
    </row>
    <row r="147" spans="1:3" ht="15.5" x14ac:dyDescent="0.35">
      <c r="A147" s="334" t="s">
        <v>2780</v>
      </c>
      <c r="B147" s="334" t="s">
        <v>2781</v>
      </c>
      <c r="C147" s="335">
        <v>4</v>
      </c>
    </row>
    <row r="148" spans="1:3" ht="15.5" x14ac:dyDescent="0.35">
      <c r="A148" s="334" t="s">
        <v>2782</v>
      </c>
      <c r="B148" s="334" t="s">
        <v>2783</v>
      </c>
      <c r="C148" s="335">
        <v>4</v>
      </c>
    </row>
    <row r="149" spans="1:3" ht="15.5" x14ac:dyDescent="0.35">
      <c r="A149" s="334" t="s">
        <v>2784</v>
      </c>
      <c r="B149" s="334" t="s">
        <v>2785</v>
      </c>
      <c r="C149" s="335">
        <v>4</v>
      </c>
    </row>
    <row r="150" spans="1:3" ht="15.5" x14ac:dyDescent="0.35">
      <c r="A150" s="334" t="s">
        <v>2786</v>
      </c>
      <c r="B150" s="334" t="s">
        <v>2787</v>
      </c>
      <c r="C150" s="335">
        <v>5</v>
      </c>
    </row>
    <row r="151" spans="1:3" ht="15.5" x14ac:dyDescent="0.35">
      <c r="A151" s="334" t="s">
        <v>2788</v>
      </c>
      <c r="B151" s="334" t="s">
        <v>2789</v>
      </c>
      <c r="C151" s="335">
        <v>6</v>
      </c>
    </row>
    <row r="152" spans="1:3" ht="31" x14ac:dyDescent="0.35">
      <c r="A152" s="334" t="s">
        <v>2790</v>
      </c>
      <c r="B152" s="334" t="s">
        <v>2791</v>
      </c>
      <c r="C152" s="335">
        <v>5</v>
      </c>
    </row>
    <row r="153" spans="1:3" ht="15.5" x14ac:dyDescent="0.35">
      <c r="A153" s="334" t="s">
        <v>2792</v>
      </c>
      <c r="B153" s="334" t="s">
        <v>2793</v>
      </c>
      <c r="C153" s="335">
        <v>7</v>
      </c>
    </row>
    <row r="154" spans="1:3" ht="15.5" x14ac:dyDescent="0.35">
      <c r="A154" s="334" t="s">
        <v>2794</v>
      </c>
      <c r="B154" s="334" t="s">
        <v>2795</v>
      </c>
      <c r="C154" s="335">
        <v>6</v>
      </c>
    </row>
    <row r="155" spans="1:3" ht="15.5" x14ac:dyDescent="0.35">
      <c r="A155" s="334" t="s">
        <v>2796</v>
      </c>
      <c r="B155" s="334" t="s">
        <v>2797</v>
      </c>
      <c r="C155" s="335">
        <v>1</v>
      </c>
    </row>
    <row r="156" spans="1:3" ht="15.5" x14ac:dyDescent="0.35">
      <c r="A156" s="334" t="s">
        <v>2798</v>
      </c>
      <c r="B156" s="334" t="s">
        <v>2799</v>
      </c>
      <c r="C156" s="335">
        <v>6</v>
      </c>
    </row>
    <row r="157" spans="1:3" ht="31" x14ac:dyDescent="0.35">
      <c r="A157" s="334" t="s">
        <v>2800</v>
      </c>
      <c r="B157" s="334" t="s">
        <v>2801</v>
      </c>
      <c r="C157" s="335">
        <v>6</v>
      </c>
    </row>
    <row r="158" spans="1:3" ht="31" x14ac:dyDescent="0.35">
      <c r="A158" s="334" t="s">
        <v>2802</v>
      </c>
      <c r="B158" s="334" t="s">
        <v>2803</v>
      </c>
      <c r="C158" s="335">
        <v>6</v>
      </c>
    </row>
    <row r="159" spans="1:3" ht="15.5" x14ac:dyDescent="0.35">
      <c r="A159" s="334" t="s">
        <v>2804</v>
      </c>
      <c r="B159" s="334" t="s">
        <v>2805</v>
      </c>
      <c r="C159" s="335">
        <v>4</v>
      </c>
    </row>
    <row r="160" spans="1:3" ht="15.5" x14ac:dyDescent="0.35">
      <c r="A160" s="334" t="s">
        <v>2806</v>
      </c>
      <c r="B160" s="334" t="s">
        <v>2807</v>
      </c>
      <c r="C160" s="335">
        <v>6</v>
      </c>
    </row>
    <row r="161" spans="1:3" ht="15.5" x14ac:dyDescent="0.35">
      <c r="A161" s="334" t="s">
        <v>2808</v>
      </c>
      <c r="B161" s="334" t="s">
        <v>2809</v>
      </c>
      <c r="C161" s="335">
        <v>3</v>
      </c>
    </row>
    <row r="162" spans="1:3" ht="15.5" x14ac:dyDescent="0.35">
      <c r="A162" s="334" t="s">
        <v>2810</v>
      </c>
      <c r="B162" s="334" t="s">
        <v>2811</v>
      </c>
      <c r="C162" s="335">
        <v>4</v>
      </c>
    </row>
    <row r="163" spans="1:3" ht="15.5" x14ac:dyDescent="0.35">
      <c r="A163" s="334" t="s">
        <v>2812</v>
      </c>
      <c r="B163" s="334" t="s">
        <v>2813</v>
      </c>
      <c r="C163" s="335">
        <v>5</v>
      </c>
    </row>
    <row r="164" spans="1:3" ht="31" x14ac:dyDescent="0.35">
      <c r="A164" s="334" t="s">
        <v>2814</v>
      </c>
      <c r="B164" s="334" t="s">
        <v>2815</v>
      </c>
      <c r="C164" s="335">
        <v>3</v>
      </c>
    </row>
    <row r="165" spans="1:3" ht="15.5" x14ac:dyDescent="0.35">
      <c r="A165" s="334" t="s">
        <v>2816</v>
      </c>
      <c r="B165" s="334" t="s">
        <v>2817</v>
      </c>
      <c r="C165" s="335">
        <v>5</v>
      </c>
    </row>
    <row r="166" spans="1:3" ht="15.5" x14ac:dyDescent="0.35">
      <c r="A166" s="334" t="s">
        <v>2818</v>
      </c>
      <c r="B166" s="334" t="s">
        <v>2819</v>
      </c>
      <c r="C166" s="335">
        <v>5</v>
      </c>
    </row>
    <row r="167" spans="1:3" ht="15.5" x14ac:dyDescent="0.35">
      <c r="A167" s="334" t="s">
        <v>2820</v>
      </c>
      <c r="B167" s="334" t="s">
        <v>2821</v>
      </c>
      <c r="C167" s="335">
        <v>5</v>
      </c>
    </row>
    <row r="168" spans="1:3" ht="15.5" x14ac:dyDescent="0.35">
      <c r="A168" s="334" t="s">
        <v>2822</v>
      </c>
      <c r="B168" s="334" t="s">
        <v>2823</v>
      </c>
      <c r="C168" s="335">
        <v>5</v>
      </c>
    </row>
    <row r="169" spans="1:3" ht="15.5" x14ac:dyDescent="0.35">
      <c r="A169" s="334" t="s">
        <v>2824</v>
      </c>
      <c r="B169" s="334" t="s">
        <v>2825</v>
      </c>
      <c r="C169" s="335">
        <v>5</v>
      </c>
    </row>
    <row r="170" spans="1:3" ht="15.5" x14ac:dyDescent="0.35">
      <c r="A170" s="334" t="s">
        <v>2826</v>
      </c>
      <c r="B170" s="334" t="s">
        <v>2827</v>
      </c>
      <c r="C170" s="335">
        <v>5</v>
      </c>
    </row>
    <row r="171" spans="1:3" ht="15.5" x14ac:dyDescent="0.35">
      <c r="A171" s="334" t="s">
        <v>2828</v>
      </c>
      <c r="B171" s="334" t="s">
        <v>2829</v>
      </c>
      <c r="C171" s="335">
        <v>6</v>
      </c>
    </row>
    <row r="172" spans="1:3" ht="15.5" x14ac:dyDescent="0.35">
      <c r="A172" s="334" t="s">
        <v>2830</v>
      </c>
      <c r="B172" s="334" t="s">
        <v>2831</v>
      </c>
      <c r="C172" s="335">
        <v>4</v>
      </c>
    </row>
    <row r="173" spans="1:3" ht="15.5" x14ac:dyDescent="0.35">
      <c r="A173" s="334" t="s">
        <v>2832</v>
      </c>
      <c r="B173" s="334" t="s">
        <v>2833</v>
      </c>
      <c r="C173" s="335">
        <v>3</v>
      </c>
    </row>
    <row r="174" spans="1:3" ht="15.5" x14ac:dyDescent="0.35">
      <c r="A174" s="334" t="s">
        <v>3987</v>
      </c>
      <c r="B174" s="334" t="s">
        <v>3988</v>
      </c>
      <c r="C174" s="335">
        <v>4</v>
      </c>
    </row>
    <row r="175" spans="1:3" ht="15.5" x14ac:dyDescent="0.35">
      <c r="A175" s="334" t="s">
        <v>2834</v>
      </c>
      <c r="B175" s="334" t="s">
        <v>2835</v>
      </c>
      <c r="C175" s="335">
        <v>6</v>
      </c>
    </row>
    <row r="176" spans="1:3" ht="31" x14ac:dyDescent="0.35">
      <c r="A176" s="334" t="s">
        <v>2836</v>
      </c>
      <c r="B176" s="334" t="s">
        <v>2837</v>
      </c>
      <c r="C176" s="335">
        <v>5</v>
      </c>
    </row>
    <row r="177" spans="1:3" ht="15.5" x14ac:dyDescent="0.35">
      <c r="A177" s="334" t="s">
        <v>2838</v>
      </c>
      <c r="B177" s="334" t="s">
        <v>2839</v>
      </c>
      <c r="C177" s="335">
        <v>3</v>
      </c>
    </row>
    <row r="178" spans="1:3" ht="15.5" x14ac:dyDescent="0.35">
      <c r="A178" s="334" t="s">
        <v>724</v>
      </c>
      <c r="B178" s="334" t="s">
        <v>2840</v>
      </c>
      <c r="C178" s="335">
        <v>5</v>
      </c>
    </row>
    <row r="179" spans="1:3" ht="15.5" x14ac:dyDescent="0.35">
      <c r="A179" s="334" t="s">
        <v>410</v>
      </c>
      <c r="B179" s="334" t="s">
        <v>2841</v>
      </c>
      <c r="C179" s="335">
        <v>5</v>
      </c>
    </row>
    <row r="180" spans="1:3" ht="15.5" x14ac:dyDescent="0.35">
      <c r="A180" s="334" t="s">
        <v>2842</v>
      </c>
      <c r="B180" s="334" t="s">
        <v>2843</v>
      </c>
      <c r="C180" s="335">
        <v>4</v>
      </c>
    </row>
    <row r="181" spans="1:3" ht="15.5" x14ac:dyDescent="0.35">
      <c r="A181" s="334" t="s">
        <v>2844</v>
      </c>
      <c r="B181" s="334" t="s">
        <v>2546</v>
      </c>
      <c r="C181" s="335">
        <v>2</v>
      </c>
    </row>
    <row r="182" spans="1:3" ht="15.5" x14ac:dyDescent="0.35">
      <c r="A182" s="334" t="s">
        <v>2845</v>
      </c>
      <c r="B182" s="334" t="s">
        <v>2846</v>
      </c>
      <c r="C182" s="335">
        <v>3</v>
      </c>
    </row>
    <row r="183" spans="1:3" ht="15.5" x14ac:dyDescent="0.35">
      <c r="A183" s="334" t="s">
        <v>2847</v>
      </c>
      <c r="B183" s="334" t="s">
        <v>2848</v>
      </c>
      <c r="C183" s="335">
        <v>3</v>
      </c>
    </row>
    <row r="184" spans="1:3" ht="15.5" x14ac:dyDescent="0.35">
      <c r="A184" s="334" t="s">
        <v>2849</v>
      </c>
      <c r="B184" s="334" t="s">
        <v>2850</v>
      </c>
      <c r="C184" s="335">
        <v>5</v>
      </c>
    </row>
    <row r="185" spans="1:3" ht="15.5" x14ac:dyDescent="0.35">
      <c r="A185" s="334" t="s">
        <v>2851</v>
      </c>
      <c r="B185" s="334" t="s">
        <v>2852</v>
      </c>
      <c r="C185" s="335">
        <v>5</v>
      </c>
    </row>
    <row r="186" spans="1:3" ht="15.5" x14ac:dyDescent="0.35">
      <c r="A186" s="334" t="s">
        <v>2853</v>
      </c>
      <c r="B186" s="334" t="s">
        <v>2854</v>
      </c>
      <c r="C186" s="335">
        <v>2</v>
      </c>
    </row>
    <row r="187" spans="1:3" ht="15.5" x14ac:dyDescent="0.35">
      <c r="A187" s="334" t="s">
        <v>2855</v>
      </c>
      <c r="B187" s="334" t="s">
        <v>2856</v>
      </c>
      <c r="C187" s="335">
        <v>3</v>
      </c>
    </row>
    <row r="188" spans="1:3" ht="15.5" x14ac:dyDescent="0.35">
      <c r="A188" s="334" t="s">
        <v>2857</v>
      </c>
      <c r="B188" s="334" t="s">
        <v>2858</v>
      </c>
      <c r="C188" s="335">
        <v>4</v>
      </c>
    </row>
    <row r="189" spans="1:3" ht="15.5" x14ac:dyDescent="0.35">
      <c r="A189" s="334" t="s">
        <v>2859</v>
      </c>
      <c r="B189" s="334" t="s">
        <v>2860</v>
      </c>
      <c r="C189" s="335">
        <v>2</v>
      </c>
    </row>
    <row r="190" spans="1:3" ht="15.5" x14ac:dyDescent="0.35">
      <c r="A190" s="334" t="s">
        <v>2861</v>
      </c>
      <c r="B190" s="334" t="s">
        <v>2862</v>
      </c>
      <c r="C190" s="335">
        <v>2</v>
      </c>
    </row>
    <row r="191" spans="1:3" ht="15.5" x14ac:dyDescent="0.35">
      <c r="A191" s="334" t="s">
        <v>2863</v>
      </c>
      <c r="B191" s="334" t="s">
        <v>2864</v>
      </c>
      <c r="C191" s="335">
        <v>5</v>
      </c>
    </row>
    <row r="192" spans="1:3" ht="15.5" x14ac:dyDescent="0.35">
      <c r="A192" s="334" t="s">
        <v>2865</v>
      </c>
      <c r="B192" s="334" t="s">
        <v>2546</v>
      </c>
      <c r="C192" s="335">
        <v>2</v>
      </c>
    </row>
    <row r="193" spans="1:3" ht="15.5" x14ac:dyDescent="0.35">
      <c r="A193" s="334" t="s">
        <v>2866</v>
      </c>
      <c r="B193" s="334" t="s">
        <v>2867</v>
      </c>
      <c r="C193" s="335">
        <v>3</v>
      </c>
    </row>
    <row r="194" spans="1:3" ht="31" x14ac:dyDescent="0.35">
      <c r="A194" s="334" t="s">
        <v>2868</v>
      </c>
      <c r="B194" s="334" t="s">
        <v>2869</v>
      </c>
      <c r="C194" s="335">
        <v>3</v>
      </c>
    </row>
    <row r="195" spans="1:3" ht="31" x14ac:dyDescent="0.35">
      <c r="A195" s="334" t="s">
        <v>2870</v>
      </c>
      <c r="B195" s="334" t="s">
        <v>2871</v>
      </c>
      <c r="C195" s="335">
        <v>3</v>
      </c>
    </row>
    <row r="196" spans="1:3" ht="15.5" x14ac:dyDescent="0.35">
      <c r="A196" s="334" t="s">
        <v>2872</v>
      </c>
      <c r="B196" s="334" t="s">
        <v>2873</v>
      </c>
      <c r="C196" s="335">
        <v>5</v>
      </c>
    </row>
    <row r="197" spans="1:3" ht="15.5" x14ac:dyDescent="0.35">
      <c r="A197" s="334" t="s">
        <v>2874</v>
      </c>
      <c r="B197" s="334" t="s">
        <v>2875</v>
      </c>
      <c r="C197" s="335">
        <v>4</v>
      </c>
    </row>
    <row r="198" spans="1:3" ht="15.5" x14ac:dyDescent="0.35">
      <c r="A198" s="334" t="s">
        <v>2876</v>
      </c>
      <c r="B198" s="334" t="s">
        <v>2546</v>
      </c>
      <c r="C198" s="335">
        <v>2</v>
      </c>
    </row>
    <row r="199" spans="1:3" ht="15.5" x14ac:dyDescent="0.35">
      <c r="A199" s="334" t="s">
        <v>2877</v>
      </c>
      <c r="B199" s="334" t="s">
        <v>2878</v>
      </c>
      <c r="C199" s="335">
        <v>1</v>
      </c>
    </row>
    <row r="200" spans="1:3" ht="15.5" x14ac:dyDescent="0.35">
      <c r="A200" s="334" t="s">
        <v>2879</v>
      </c>
      <c r="B200" s="334" t="s">
        <v>2880</v>
      </c>
      <c r="C200" s="335">
        <v>4</v>
      </c>
    </row>
    <row r="201" spans="1:3" ht="15.5" x14ac:dyDescent="0.35">
      <c r="A201" s="334" t="s">
        <v>2881</v>
      </c>
      <c r="B201" s="334" t="s">
        <v>2882</v>
      </c>
      <c r="C201" s="335">
        <v>3</v>
      </c>
    </row>
    <row r="202" spans="1:3" ht="15.5" x14ac:dyDescent="0.35">
      <c r="A202" s="334" t="s">
        <v>2883</v>
      </c>
      <c r="B202" s="334" t="s">
        <v>2884</v>
      </c>
      <c r="C202" s="335">
        <v>4</v>
      </c>
    </row>
    <row r="203" spans="1:3" ht="15.5" x14ac:dyDescent="0.35">
      <c r="A203" s="334" t="s">
        <v>2885</v>
      </c>
      <c r="B203" s="334" t="s">
        <v>2886</v>
      </c>
      <c r="C203" s="335">
        <v>4</v>
      </c>
    </row>
    <row r="204" spans="1:3" ht="15.5" x14ac:dyDescent="0.35">
      <c r="A204" s="334" t="s">
        <v>2887</v>
      </c>
      <c r="B204" s="334" t="s">
        <v>2888</v>
      </c>
      <c r="C204" s="335">
        <v>4</v>
      </c>
    </row>
    <row r="205" spans="1:3" ht="15.5" x14ac:dyDescent="0.35">
      <c r="A205" s="334" t="s">
        <v>2889</v>
      </c>
      <c r="B205" s="334" t="s">
        <v>2890</v>
      </c>
      <c r="C205" s="335">
        <v>2</v>
      </c>
    </row>
    <row r="206" spans="1:3" ht="15.5" x14ac:dyDescent="0.35">
      <c r="A206" s="334" t="s">
        <v>2891</v>
      </c>
      <c r="B206" s="334" t="s">
        <v>2892</v>
      </c>
      <c r="C206" s="335">
        <v>3</v>
      </c>
    </row>
    <row r="207" spans="1:3" ht="15.5" x14ac:dyDescent="0.35">
      <c r="A207" s="334" t="s">
        <v>2893</v>
      </c>
      <c r="B207" s="334" t="s">
        <v>2894</v>
      </c>
      <c r="C207" s="335">
        <v>4</v>
      </c>
    </row>
    <row r="208" spans="1:3" ht="15.5" x14ac:dyDescent="0.35">
      <c r="A208" s="334" t="s">
        <v>2895</v>
      </c>
      <c r="B208" s="334" t="s">
        <v>2896</v>
      </c>
      <c r="C208" s="335">
        <v>2</v>
      </c>
    </row>
    <row r="209" spans="1:3" ht="15.5" x14ac:dyDescent="0.35">
      <c r="A209" s="334" t="s">
        <v>2897</v>
      </c>
      <c r="B209" s="334" t="s">
        <v>2898</v>
      </c>
      <c r="C209" s="335">
        <v>4</v>
      </c>
    </row>
    <row r="210" spans="1:3" ht="15.5" x14ac:dyDescent="0.35">
      <c r="A210" s="334" t="s">
        <v>2899</v>
      </c>
      <c r="B210" s="334" t="s">
        <v>2900</v>
      </c>
      <c r="C210" s="335">
        <v>4</v>
      </c>
    </row>
    <row r="211" spans="1:3" ht="15.5" x14ac:dyDescent="0.35">
      <c r="A211" s="334" t="s">
        <v>2901</v>
      </c>
      <c r="B211" s="334" t="s">
        <v>2902</v>
      </c>
      <c r="C211" s="335">
        <v>4</v>
      </c>
    </row>
    <row r="212" spans="1:3" ht="15.5" x14ac:dyDescent="0.35">
      <c r="A212" s="334" t="s">
        <v>2903</v>
      </c>
      <c r="B212" s="334" t="s">
        <v>2904</v>
      </c>
      <c r="C212" s="335">
        <v>3</v>
      </c>
    </row>
    <row r="213" spans="1:3" ht="15.5" x14ac:dyDescent="0.35">
      <c r="A213" s="334" t="s">
        <v>2905</v>
      </c>
      <c r="B213" s="334" t="s">
        <v>2546</v>
      </c>
      <c r="C213" s="335">
        <v>2</v>
      </c>
    </row>
    <row r="214" spans="1:3" ht="15.5" x14ac:dyDescent="0.35">
      <c r="A214" s="334" t="s">
        <v>2906</v>
      </c>
      <c r="B214" s="334" t="s">
        <v>2907</v>
      </c>
      <c r="C214" s="335">
        <v>1</v>
      </c>
    </row>
    <row r="215" spans="1:3" ht="15.5" x14ac:dyDescent="0.35">
      <c r="A215" s="334" t="s">
        <v>2908</v>
      </c>
      <c r="B215" s="334" t="s">
        <v>2909</v>
      </c>
      <c r="C215" s="335">
        <v>4</v>
      </c>
    </row>
    <row r="216" spans="1:3" ht="15.5" x14ac:dyDescent="0.35">
      <c r="A216" s="334" t="s">
        <v>2910</v>
      </c>
      <c r="B216" s="334" t="s">
        <v>2911</v>
      </c>
      <c r="C216" s="335">
        <v>4</v>
      </c>
    </row>
    <row r="217" spans="1:3" ht="15.5" x14ac:dyDescent="0.35">
      <c r="A217" s="334" t="s">
        <v>2912</v>
      </c>
      <c r="B217" s="334" t="s">
        <v>2913</v>
      </c>
      <c r="C217" s="335">
        <v>4</v>
      </c>
    </row>
    <row r="218" spans="1:3" ht="31" x14ac:dyDescent="0.35">
      <c r="A218" s="334" t="s">
        <v>2914</v>
      </c>
      <c r="B218" s="334" t="s">
        <v>2915</v>
      </c>
      <c r="C218" s="335">
        <v>4</v>
      </c>
    </row>
    <row r="219" spans="1:3" ht="15.5" x14ac:dyDescent="0.35">
      <c r="A219" s="334" t="s">
        <v>2916</v>
      </c>
      <c r="B219" s="334" t="s">
        <v>2917</v>
      </c>
      <c r="C219" s="335">
        <v>2</v>
      </c>
    </row>
    <row r="220" spans="1:3" ht="15.5" x14ac:dyDescent="0.35">
      <c r="A220" s="334" t="s">
        <v>2918</v>
      </c>
      <c r="B220" s="334" t="s">
        <v>2919</v>
      </c>
      <c r="C220" s="335">
        <v>1</v>
      </c>
    </row>
    <row r="221" spans="1:3" ht="15.5" x14ac:dyDescent="0.35">
      <c r="A221" s="334" t="s">
        <v>2920</v>
      </c>
      <c r="B221" s="334" t="s">
        <v>2921</v>
      </c>
      <c r="C221" s="335">
        <v>1</v>
      </c>
    </row>
    <row r="222" spans="1:3" ht="31" x14ac:dyDescent="0.35">
      <c r="A222" s="334" t="s">
        <v>2922</v>
      </c>
      <c r="B222" s="334" t="s">
        <v>2923</v>
      </c>
      <c r="C222" s="335">
        <v>4</v>
      </c>
    </row>
    <row r="223" spans="1:3" ht="15.5" x14ac:dyDescent="0.35">
      <c r="A223" s="334" t="s">
        <v>827</v>
      </c>
      <c r="B223" s="334" t="s">
        <v>2924</v>
      </c>
      <c r="C223" s="335">
        <v>7</v>
      </c>
    </row>
    <row r="224" spans="1:3" ht="15.5" x14ac:dyDescent="0.35">
      <c r="A224" s="334" t="s">
        <v>973</v>
      </c>
      <c r="B224" s="334" t="s">
        <v>2925</v>
      </c>
      <c r="C224" s="335">
        <v>5</v>
      </c>
    </row>
    <row r="225" spans="1:3" ht="15.5" x14ac:dyDescent="0.35">
      <c r="A225" s="334" t="s">
        <v>2926</v>
      </c>
      <c r="B225" s="334" t="s">
        <v>2927</v>
      </c>
      <c r="C225" s="335">
        <v>6</v>
      </c>
    </row>
    <row r="226" spans="1:3" ht="15.5" x14ac:dyDescent="0.35">
      <c r="A226" s="334" t="s">
        <v>2928</v>
      </c>
      <c r="B226" s="334" t="s">
        <v>2929</v>
      </c>
      <c r="C226" s="335">
        <v>5</v>
      </c>
    </row>
    <row r="227" spans="1:3" ht="15.5" x14ac:dyDescent="0.35">
      <c r="A227" s="334" t="s">
        <v>2930</v>
      </c>
      <c r="B227" s="334" t="s">
        <v>2931</v>
      </c>
      <c r="C227" s="335">
        <v>2</v>
      </c>
    </row>
    <row r="228" spans="1:3" ht="15.5" x14ac:dyDescent="0.35">
      <c r="A228" s="334" t="s">
        <v>2932</v>
      </c>
      <c r="B228" s="334" t="s">
        <v>2933</v>
      </c>
      <c r="C228" s="335">
        <v>3</v>
      </c>
    </row>
    <row r="229" spans="1:3" ht="15.5" x14ac:dyDescent="0.35">
      <c r="A229" s="334" t="s">
        <v>2934</v>
      </c>
      <c r="B229" s="334" t="s">
        <v>2935</v>
      </c>
      <c r="C229" s="335">
        <v>1</v>
      </c>
    </row>
    <row r="230" spans="1:3" ht="15.5" x14ac:dyDescent="0.35">
      <c r="A230" s="334" t="s">
        <v>2936</v>
      </c>
      <c r="B230" s="334" t="s">
        <v>2937</v>
      </c>
      <c r="C230" s="335">
        <v>7</v>
      </c>
    </row>
    <row r="231" spans="1:3" ht="15.5" x14ac:dyDescent="0.35">
      <c r="A231" s="334" t="s">
        <v>2938</v>
      </c>
      <c r="B231" s="334" t="s">
        <v>2939</v>
      </c>
      <c r="C231" s="335">
        <v>2</v>
      </c>
    </row>
    <row r="232" spans="1:3" ht="15.5" x14ac:dyDescent="0.35">
      <c r="A232" s="334" t="s">
        <v>1884</v>
      </c>
      <c r="B232" s="334" t="s">
        <v>2940</v>
      </c>
      <c r="C232" s="335">
        <v>5</v>
      </c>
    </row>
    <row r="233" spans="1:3" ht="15.5" x14ac:dyDescent="0.35">
      <c r="A233" s="334" t="s">
        <v>2941</v>
      </c>
      <c r="B233" s="334" t="s">
        <v>2546</v>
      </c>
      <c r="C233" s="335">
        <v>2</v>
      </c>
    </row>
    <row r="234" spans="1:3" ht="15.5" x14ac:dyDescent="0.35">
      <c r="A234" s="334" t="s">
        <v>2942</v>
      </c>
      <c r="B234" s="334" t="s">
        <v>2943</v>
      </c>
      <c r="C234" s="335">
        <v>6</v>
      </c>
    </row>
    <row r="235" spans="1:3" ht="15.5" x14ac:dyDescent="0.35">
      <c r="A235" s="334" t="s">
        <v>983</v>
      </c>
      <c r="B235" s="334" t="s">
        <v>2944</v>
      </c>
      <c r="C235" s="335">
        <v>4</v>
      </c>
    </row>
    <row r="236" spans="1:3" ht="15.5" x14ac:dyDescent="0.35">
      <c r="A236" s="334" t="s">
        <v>2945</v>
      </c>
      <c r="B236" s="334" t="s">
        <v>2946</v>
      </c>
      <c r="C236" s="335">
        <v>6</v>
      </c>
    </row>
    <row r="237" spans="1:3" ht="15.5" x14ac:dyDescent="0.35">
      <c r="A237" s="334" t="s">
        <v>2947</v>
      </c>
      <c r="B237" s="334" t="s">
        <v>2948</v>
      </c>
      <c r="C237" s="335">
        <v>4</v>
      </c>
    </row>
    <row r="238" spans="1:3" ht="15.5" x14ac:dyDescent="0.35">
      <c r="A238" s="334" t="s">
        <v>2949</v>
      </c>
      <c r="B238" s="334" t="s">
        <v>2950</v>
      </c>
      <c r="C238" s="335">
        <v>6</v>
      </c>
    </row>
    <row r="239" spans="1:3" ht="15.5" x14ac:dyDescent="0.35">
      <c r="A239" s="334" t="s">
        <v>2951</v>
      </c>
      <c r="B239" s="334" t="s">
        <v>2952</v>
      </c>
      <c r="C239" s="335">
        <v>4</v>
      </c>
    </row>
    <row r="240" spans="1:3" ht="15.5" x14ac:dyDescent="0.35">
      <c r="A240" s="334" t="s">
        <v>2953</v>
      </c>
      <c r="B240" s="334" t="s">
        <v>2954</v>
      </c>
      <c r="C240" s="335">
        <v>7</v>
      </c>
    </row>
    <row r="241" spans="1:3" ht="15.5" x14ac:dyDescent="0.35">
      <c r="A241" s="334" t="s">
        <v>2955</v>
      </c>
      <c r="B241" s="334" t="s">
        <v>2956</v>
      </c>
      <c r="C241" s="335">
        <v>8</v>
      </c>
    </row>
    <row r="242" spans="1:3" ht="15.5" x14ac:dyDescent="0.35">
      <c r="A242" s="334" t="s">
        <v>2957</v>
      </c>
      <c r="B242" s="334" t="s">
        <v>2958</v>
      </c>
      <c r="C242" s="335">
        <v>6</v>
      </c>
    </row>
    <row r="243" spans="1:3" ht="15.5" x14ac:dyDescent="0.35">
      <c r="A243" s="334" t="s">
        <v>2959</v>
      </c>
      <c r="B243" s="334" t="s">
        <v>2960</v>
      </c>
      <c r="C243" s="335">
        <v>5</v>
      </c>
    </row>
    <row r="244" spans="1:3" ht="15.5" x14ac:dyDescent="0.35">
      <c r="A244" s="334" t="s">
        <v>2961</v>
      </c>
      <c r="B244" s="334" t="s">
        <v>2962</v>
      </c>
      <c r="C244" s="335">
        <v>6</v>
      </c>
    </row>
    <row r="245" spans="1:3" ht="31" x14ac:dyDescent="0.35">
      <c r="A245" s="334" t="s">
        <v>2963</v>
      </c>
      <c r="B245" s="334" t="s">
        <v>2964</v>
      </c>
      <c r="C245" s="335">
        <v>1</v>
      </c>
    </row>
    <row r="246" spans="1:3" ht="15.5" x14ac:dyDescent="0.35">
      <c r="A246" s="334" t="s">
        <v>2965</v>
      </c>
      <c r="B246" s="334" t="s">
        <v>2966</v>
      </c>
      <c r="C246" s="335">
        <v>4</v>
      </c>
    </row>
    <row r="247" spans="1:3" ht="15.5" x14ac:dyDescent="0.35">
      <c r="A247" s="334" t="s">
        <v>2967</v>
      </c>
      <c r="B247" s="334" t="s">
        <v>2968</v>
      </c>
      <c r="C247" s="335">
        <v>5</v>
      </c>
    </row>
    <row r="248" spans="1:3" ht="15.5" x14ac:dyDescent="0.35">
      <c r="A248" s="334" t="s">
        <v>2969</v>
      </c>
      <c r="B248" s="334" t="s">
        <v>2546</v>
      </c>
      <c r="C248" s="335">
        <v>2</v>
      </c>
    </row>
    <row r="249" spans="1:3" ht="15.5" x14ac:dyDescent="0.35">
      <c r="A249" s="334" t="s">
        <v>2970</v>
      </c>
      <c r="B249" s="334" t="s">
        <v>2971</v>
      </c>
      <c r="C249" s="335">
        <v>8</v>
      </c>
    </row>
    <row r="250" spans="1:3" ht="15.5" x14ac:dyDescent="0.35">
      <c r="A250" s="334" t="s">
        <v>2972</v>
      </c>
      <c r="B250" s="334" t="s">
        <v>2973</v>
      </c>
      <c r="C250" s="335">
        <v>8</v>
      </c>
    </row>
    <row r="251" spans="1:3" ht="31" x14ac:dyDescent="0.35">
      <c r="A251" s="334" t="s">
        <v>2974</v>
      </c>
      <c r="B251" s="334" t="s">
        <v>2975</v>
      </c>
      <c r="C251" s="335">
        <v>7</v>
      </c>
    </row>
    <row r="252" spans="1:3" ht="15.5" x14ac:dyDescent="0.35">
      <c r="A252" s="334" t="s">
        <v>2976</v>
      </c>
      <c r="B252" s="334" t="s">
        <v>2977</v>
      </c>
      <c r="C252" s="335">
        <v>5</v>
      </c>
    </row>
    <row r="253" spans="1:3" ht="15.5" x14ac:dyDescent="0.35">
      <c r="A253" s="334" t="s">
        <v>2978</v>
      </c>
      <c r="B253" s="334" t="s">
        <v>2979</v>
      </c>
      <c r="C253" s="335">
        <v>7</v>
      </c>
    </row>
    <row r="254" spans="1:3" ht="31" x14ac:dyDescent="0.35">
      <c r="A254" s="334" t="s">
        <v>2980</v>
      </c>
      <c r="B254" s="334" t="s">
        <v>2981</v>
      </c>
      <c r="C254" s="335">
        <v>4</v>
      </c>
    </row>
    <row r="255" spans="1:3" ht="15.5" x14ac:dyDescent="0.35">
      <c r="A255" s="334" t="s">
        <v>2982</v>
      </c>
      <c r="B255" s="334" t="s">
        <v>2983</v>
      </c>
      <c r="C255" s="335">
        <v>4</v>
      </c>
    </row>
    <row r="256" spans="1:3" ht="15.5" x14ac:dyDescent="0.35">
      <c r="A256" s="334" t="s">
        <v>2984</v>
      </c>
      <c r="B256" s="334" t="s">
        <v>2985</v>
      </c>
      <c r="C256" s="335">
        <v>5</v>
      </c>
    </row>
    <row r="257" spans="1:3" ht="15.5" x14ac:dyDescent="0.35">
      <c r="A257" s="334" t="s">
        <v>2986</v>
      </c>
      <c r="B257" s="334" t="s">
        <v>2987</v>
      </c>
      <c r="C257" s="335">
        <v>8</v>
      </c>
    </row>
    <row r="258" spans="1:3" ht="15.5" x14ac:dyDescent="0.35">
      <c r="A258" s="334" t="s">
        <v>2988</v>
      </c>
      <c r="B258" s="334" t="s">
        <v>2989</v>
      </c>
      <c r="C258" s="335">
        <v>4</v>
      </c>
    </row>
    <row r="259" spans="1:3" ht="15.5" x14ac:dyDescent="0.35">
      <c r="A259" s="334" t="s">
        <v>2990</v>
      </c>
      <c r="B259" s="334" t="s">
        <v>2546</v>
      </c>
      <c r="C259" s="335">
        <v>3</v>
      </c>
    </row>
    <row r="260" spans="1:3" ht="15.5" x14ac:dyDescent="0.35">
      <c r="A260" s="334" t="s">
        <v>2991</v>
      </c>
      <c r="B260" s="334" t="s">
        <v>2992</v>
      </c>
      <c r="C260" s="335">
        <v>5</v>
      </c>
    </row>
    <row r="261" spans="1:3" ht="15.5" x14ac:dyDescent="0.35">
      <c r="A261" s="334" t="s">
        <v>2993</v>
      </c>
      <c r="B261" s="334" t="s">
        <v>2994</v>
      </c>
      <c r="C261" s="335">
        <v>8</v>
      </c>
    </row>
    <row r="262" spans="1:3" ht="15.5" x14ac:dyDescent="0.35">
      <c r="A262" s="334" t="s">
        <v>2995</v>
      </c>
      <c r="B262" s="334" t="s">
        <v>2996</v>
      </c>
      <c r="C262" s="335">
        <v>5</v>
      </c>
    </row>
    <row r="263" spans="1:3" ht="15.5" x14ac:dyDescent="0.35">
      <c r="A263" s="334" t="s">
        <v>2997</v>
      </c>
      <c r="B263" s="334" t="s">
        <v>2998</v>
      </c>
      <c r="C263" s="335">
        <v>4</v>
      </c>
    </row>
    <row r="264" spans="1:3" ht="15.5" x14ac:dyDescent="0.35">
      <c r="A264" s="334" t="s">
        <v>2999</v>
      </c>
      <c r="B264" s="334" t="s">
        <v>3000</v>
      </c>
      <c r="C264" s="335">
        <v>4</v>
      </c>
    </row>
    <row r="265" spans="1:3" ht="15.5" x14ac:dyDescent="0.35">
      <c r="A265" s="334" t="s">
        <v>3001</v>
      </c>
      <c r="B265" s="334" t="s">
        <v>3002</v>
      </c>
      <c r="C265" s="335">
        <v>5</v>
      </c>
    </row>
    <row r="266" spans="1:3" ht="15.5" x14ac:dyDescent="0.35">
      <c r="A266" s="334" t="s">
        <v>3003</v>
      </c>
      <c r="B266" s="334" t="s">
        <v>3004</v>
      </c>
      <c r="C266" s="335">
        <v>6</v>
      </c>
    </row>
    <row r="267" spans="1:3" ht="15.5" x14ac:dyDescent="0.35">
      <c r="A267" s="334" t="s">
        <v>3005</v>
      </c>
      <c r="B267" s="334" t="s">
        <v>3006</v>
      </c>
      <c r="C267" s="335">
        <v>5</v>
      </c>
    </row>
    <row r="268" spans="1:3" ht="15.5" x14ac:dyDescent="0.35">
      <c r="A268" s="334" t="s">
        <v>3007</v>
      </c>
      <c r="B268" s="334" t="s">
        <v>3008</v>
      </c>
      <c r="C268" s="335">
        <v>6</v>
      </c>
    </row>
    <row r="269" spans="1:3" ht="31" x14ac:dyDescent="0.35">
      <c r="A269" s="334" t="s">
        <v>3009</v>
      </c>
      <c r="B269" s="334" t="s">
        <v>3010</v>
      </c>
      <c r="C269" s="335">
        <v>8</v>
      </c>
    </row>
    <row r="270" spans="1:3" ht="31" x14ac:dyDescent="0.35">
      <c r="A270" s="334" t="s">
        <v>3011</v>
      </c>
      <c r="B270" s="334" t="s">
        <v>3012</v>
      </c>
      <c r="C270" s="335">
        <v>7</v>
      </c>
    </row>
    <row r="271" spans="1:3" ht="15.5" x14ac:dyDescent="0.35">
      <c r="A271" s="334" t="s">
        <v>3013</v>
      </c>
      <c r="B271" s="334" t="s">
        <v>3014</v>
      </c>
      <c r="C271" s="335">
        <v>6</v>
      </c>
    </row>
    <row r="272" spans="1:3" ht="15.5" x14ac:dyDescent="0.35">
      <c r="A272" s="334" t="s">
        <v>3015</v>
      </c>
      <c r="B272" s="334" t="s">
        <v>3016</v>
      </c>
      <c r="C272" s="335">
        <v>8</v>
      </c>
    </row>
    <row r="273" spans="1:3" ht="31" x14ac:dyDescent="0.35">
      <c r="A273" s="334" t="s">
        <v>3017</v>
      </c>
      <c r="B273" s="334" t="s">
        <v>3018</v>
      </c>
      <c r="C273" s="335">
        <v>4</v>
      </c>
    </row>
    <row r="274" spans="1:3" ht="15.5" x14ac:dyDescent="0.35">
      <c r="A274" s="334" t="s">
        <v>3019</v>
      </c>
      <c r="B274" s="334" t="s">
        <v>3020</v>
      </c>
      <c r="C274" s="335">
        <v>8</v>
      </c>
    </row>
    <row r="275" spans="1:3" ht="15.5" x14ac:dyDescent="0.35">
      <c r="A275" s="334" t="s">
        <v>1077</v>
      </c>
      <c r="B275" s="334" t="s">
        <v>3021</v>
      </c>
      <c r="C275" s="335">
        <v>6</v>
      </c>
    </row>
    <row r="276" spans="1:3" ht="15.5" x14ac:dyDescent="0.35">
      <c r="A276" s="334" t="s">
        <v>816</v>
      </c>
      <c r="B276" s="334" t="s">
        <v>3022</v>
      </c>
      <c r="C276" s="335">
        <v>6</v>
      </c>
    </row>
    <row r="277" spans="1:3" ht="15.5" x14ac:dyDescent="0.35">
      <c r="A277" s="334" t="s">
        <v>3023</v>
      </c>
      <c r="B277" s="334" t="s">
        <v>3024</v>
      </c>
      <c r="C277" s="335">
        <v>6</v>
      </c>
    </row>
    <row r="278" spans="1:3" ht="15.5" x14ac:dyDescent="0.35">
      <c r="A278" s="334" t="s">
        <v>3025</v>
      </c>
      <c r="B278" s="334" t="s">
        <v>3026</v>
      </c>
      <c r="C278" s="335">
        <v>4</v>
      </c>
    </row>
    <row r="279" spans="1:3" ht="15.5" x14ac:dyDescent="0.35">
      <c r="A279" s="334" t="s">
        <v>3027</v>
      </c>
      <c r="B279" s="334" t="s">
        <v>2546</v>
      </c>
      <c r="C279" s="335">
        <v>2</v>
      </c>
    </row>
    <row r="280" spans="1:3" ht="15.5" x14ac:dyDescent="0.35">
      <c r="A280" s="334" t="s">
        <v>3028</v>
      </c>
      <c r="B280" s="334" t="s">
        <v>3029</v>
      </c>
      <c r="C280" s="335">
        <v>2</v>
      </c>
    </row>
    <row r="281" spans="1:3" ht="15.5" x14ac:dyDescent="0.35">
      <c r="A281" s="334" t="s">
        <v>3030</v>
      </c>
      <c r="B281" s="334" t="s">
        <v>3031</v>
      </c>
      <c r="C281" s="335">
        <v>5</v>
      </c>
    </row>
    <row r="282" spans="1:3" ht="15.5" x14ac:dyDescent="0.35">
      <c r="A282" s="334" t="s">
        <v>3032</v>
      </c>
      <c r="B282" s="334" t="s">
        <v>3033</v>
      </c>
      <c r="C282" s="335">
        <v>5</v>
      </c>
    </row>
    <row r="283" spans="1:3" ht="15.5" x14ac:dyDescent="0.35">
      <c r="A283" s="334" t="s">
        <v>3034</v>
      </c>
      <c r="B283" s="334" t="s">
        <v>3035</v>
      </c>
      <c r="C283" s="335">
        <v>4</v>
      </c>
    </row>
    <row r="284" spans="1:3" ht="31" x14ac:dyDescent="0.35">
      <c r="A284" s="334" t="s">
        <v>3036</v>
      </c>
      <c r="B284" s="334" t="s">
        <v>3037</v>
      </c>
      <c r="C284" s="335">
        <v>4</v>
      </c>
    </row>
    <row r="285" spans="1:3" ht="15.5" x14ac:dyDescent="0.35">
      <c r="A285" s="334" t="s">
        <v>3038</v>
      </c>
      <c r="B285" s="334" t="s">
        <v>3039</v>
      </c>
      <c r="C285" s="335">
        <v>8</v>
      </c>
    </row>
    <row r="286" spans="1:3" ht="31" x14ac:dyDescent="0.35">
      <c r="A286" s="334" t="s">
        <v>3040</v>
      </c>
      <c r="B286" s="334" t="s">
        <v>3041</v>
      </c>
      <c r="C286" s="335">
        <v>7</v>
      </c>
    </row>
    <row r="287" spans="1:3" ht="31" x14ac:dyDescent="0.35">
      <c r="A287" s="334" t="s">
        <v>3042</v>
      </c>
      <c r="B287" s="334" t="s">
        <v>3043</v>
      </c>
      <c r="C287" s="335">
        <v>6</v>
      </c>
    </row>
    <row r="288" spans="1:3" ht="31" x14ac:dyDescent="0.35">
      <c r="A288" s="334" t="s">
        <v>3044</v>
      </c>
      <c r="B288" s="334" t="s">
        <v>3045</v>
      </c>
      <c r="C288" s="335">
        <v>8</v>
      </c>
    </row>
    <row r="289" spans="1:3" ht="31" x14ac:dyDescent="0.35">
      <c r="A289" s="334" t="s">
        <v>3046</v>
      </c>
      <c r="B289" s="334" t="s">
        <v>3047</v>
      </c>
      <c r="C289" s="335">
        <v>7</v>
      </c>
    </row>
    <row r="290" spans="1:3" ht="15.5" x14ac:dyDescent="0.35">
      <c r="A290" s="334" t="s">
        <v>3048</v>
      </c>
      <c r="B290" s="334" t="s">
        <v>3049</v>
      </c>
      <c r="C290" s="335">
        <v>6</v>
      </c>
    </row>
    <row r="291" spans="1:3" ht="31" x14ac:dyDescent="0.35">
      <c r="A291" s="334" t="s">
        <v>3050</v>
      </c>
      <c r="B291" s="334" t="s">
        <v>3051</v>
      </c>
      <c r="C291" s="335">
        <v>4</v>
      </c>
    </row>
    <row r="292" spans="1:3" ht="15.5" x14ac:dyDescent="0.35">
      <c r="A292" s="334" t="s">
        <v>3052</v>
      </c>
      <c r="B292" s="334" t="s">
        <v>3053</v>
      </c>
      <c r="C292" s="335">
        <v>4</v>
      </c>
    </row>
    <row r="293" spans="1:3" ht="15.5" x14ac:dyDescent="0.35">
      <c r="A293" s="334" t="s">
        <v>3054</v>
      </c>
      <c r="B293" s="334" t="s">
        <v>3055</v>
      </c>
      <c r="C293" s="335">
        <v>5</v>
      </c>
    </row>
    <row r="294" spans="1:3" ht="15.5" x14ac:dyDescent="0.35">
      <c r="A294" s="334" t="s">
        <v>3056</v>
      </c>
      <c r="B294" s="334" t="s">
        <v>3057</v>
      </c>
      <c r="C294" s="335">
        <v>1</v>
      </c>
    </row>
    <row r="295" spans="1:3" ht="15.5" x14ac:dyDescent="0.35">
      <c r="A295" s="334" t="s">
        <v>3058</v>
      </c>
      <c r="B295" s="334" t="s">
        <v>3059</v>
      </c>
      <c r="C295" s="335">
        <v>4</v>
      </c>
    </row>
    <row r="296" spans="1:3" ht="15.5" x14ac:dyDescent="0.35">
      <c r="A296" s="334" t="s">
        <v>3060</v>
      </c>
      <c r="B296" s="334" t="s">
        <v>3061</v>
      </c>
      <c r="C296" s="335">
        <v>7</v>
      </c>
    </row>
    <row r="297" spans="1:3" ht="15.5" x14ac:dyDescent="0.35">
      <c r="A297" s="334" t="s">
        <v>3062</v>
      </c>
      <c r="B297" s="334" t="s">
        <v>3063</v>
      </c>
      <c r="C297" s="335">
        <v>6</v>
      </c>
    </row>
    <row r="298" spans="1:3" ht="15.5" x14ac:dyDescent="0.35">
      <c r="A298" s="334" t="s">
        <v>3064</v>
      </c>
      <c r="B298" s="334" t="s">
        <v>3065</v>
      </c>
      <c r="C298" s="335">
        <v>5</v>
      </c>
    </row>
    <row r="299" spans="1:3" ht="15.5" x14ac:dyDescent="0.35">
      <c r="A299" s="334" t="s">
        <v>3066</v>
      </c>
      <c r="B299" s="334" t="s">
        <v>3067</v>
      </c>
      <c r="C299" s="335">
        <v>5</v>
      </c>
    </row>
    <row r="300" spans="1:3" ht="15.5" x14ac:dyDescent="0.35">
      <c r="A300" s="334" t="s">
        <v>3068</v>
      </c>
      <c r="B300" s="334" t="s">
        <v>3069</v>
      </c>
      <c r="C300" s="335">
        <v>3</v>
      </c>
    </row>
    <row r="301" spans="1:3" ht="15.5" x14ac:dyDescent="0.35">
      <c r="A301" s="334" t="s">
        <v>3070</v>
      </c>
      <c r="B301" s="334" t="s">
        <v>3071</v>
      </c>
      <c r="C301" s="335">
        <v>6</v>
      </c>
    </row>
    <row r="302" spans="1:3" ht="15.5" x14ac:dyDescent="0.35">
      <c r="A302" s="334" t="s">
        <v>634</v>
      </c>
      <c r="B302" s="334" t="s">
        <v>3072</v>
      </c>
      <c r="C302" s="335">
        <v>5</v>
      </c>
    </row>
    <row r="303" spans="1:3" ht="15.5" x14ac:dyDescent="0.35">
      <c r="A303" s="334" t="s">
        <v>3073</v>
      </c>
      <c r="B303" s="334" t="s">
        <v>3074</v>
      </c>
      <c r="C303" s="335">
        <v>5</v>
      </c>
    </row>
    <row r="304" spans="1:3" ht="15.5" x14ac:dyDescent="0.35">
      <c r="A304" s="334" t="s">
        <v>3075</v>
      </c>
      <c r="B304" s="334" t="s">
        <v>3076</v>
      </c>
      <c r="C304" s="335">
        <v>6</v>
      </c>
    </row>
    <row r="305" spans="1:3" ht="15.5" x14ac:dyDescent="0.35">
      <c r="A305" s="334" t="s">
        <v>3077</v>
      </c>
      <c r="B305" s="334" t="s">
        <v>3078</v>
      </c>
      <c r="C305" s="335">
        <v>5</v>
      </c>
    </row>
    <row r="306" spans="1:3" ht="15.5" x14ac:dyDescent="0.35">
      <c r="A306" s="334" t="s">
        <v>3079</v>
      </c>
      <c r="B306" s="334" t="s">
        <v>3080</v>
      </c>
      <c r="C306" s="335">
        <v>5</v>
      </c>
    </row>
    <row r="307" spans="1:3" ht="15.5" x14ac:dyDescent="0.35">
      <c r="A307" s="334" t="s">
        <v>3081</v>
      </c>
      <c r="B307" s="334" t="s">
        <v>2546</v>
      </c>
      <c r="C307" s="335">
        <v>2</v>
      </c>
    </row>
    <row r="308" spans="1:3" ht="15.5" x14ac:dyDescent="0.35">
      <c r="A308" s="334" t="s">
        <v>3082</v>
      </c>
      <c r="B308" s="334" t="s">
        <v>3083</v>
      </c>
      <c r="C308" s="335">
        <v>1</v>
      </c>
    </row>
    <row r="309" spans="1:3" ht="15.5" x14ac:dyDescent="0.35">
      <c r="A309" s="334" t="s">
        <v>3084</v>
      </c>
      <c r="B309" s="334" t="s">
        <v>3085</v>
      </c>
      <c r="C309" s="335">
        <v>4</v>
      </c>
    </row>
    <row r="310" spans="1:3" ht="15.5" x14ac:dyDescent="0.35">
      <c r="A310" s="334" t="s">
        <v>3086</v>
      </c>
      <c r="B310" s="334" t="s">
        <v>3087</v>
      </c>
      <c r="C310" s="335">
        <v>5</v>
      </c>
    </row>
    <row r="311" spans="1:3" ht="15.5" x14ac:dyDescent="0.35">
      <c r="A311" s="334" t="s">
        <v>3088</v>
      </c>
      <c r="B311" s="334" t="s">
        <v>3089</v>
      </c>
      <c r="C311" s="335">
        <v>3</v>
      </c>
    </row>
    <row r="312" spans="1:3" ht="15.5" x14ac:dyDescent="0.35">
      <c r="A312" s="334" t="s">
        <v>170</v>
      </c>
      <c r="B312" s="334" t="s">
        <v>3090</v>
      </c>
      <c r="C312" s="335">
        <v>6</v>
      </c>
    </row>
    <row r="313" spans="1:3" ht="15.5" x14ac:dyDescent="0.35">
      <c r="A313" s="334" t="s">
        <v>3091</v>
      </c>
      <c r="B313" s="334" t="s">
        <v>3092</v>
      </c>
      <c r="C313" s="335">
        <v>4</v>
      </c>
    </row>
    <row r="314" spans="1:3" ht="15.5" x14ac:dyDescent="0.35">
      <c r="A314" s="334" t="s">
        <v>421</v>
      </c>
      <c r="B314" s="334" t="s">
        <v>3093</v>
      </c>
      <c r="C314" s="335">
        <v>5</v>
      </c>
    </row>
    <row r="315" spans="1:3" ht="15.5" x14ac:dyDescent="0.35">
      <c r="A315" s="334" t="s">
        <v>3094</v>
      </c>
      <c r="B315" s="334" t="s">
        <v>3095</v>
      </c>
      <c r="C315" s="335">
        <v>4</v>
      </c>
    </row>
    <row r="316" spans="1:3" ht="15.5" x14ac:dyDescent="0.35">
      <c r="A316" s="334" t="s">
        <v>3096</v>
      </c>
      <c r="B316" s="334" t="s">
        <v>3097</v>
      </c>
      <c r="C316" s="335">
        <v>6</v>
      </c>
    </row>
    <row r="317" spans="1:3" ht="15.5" x14ac:dyDescent="0.35">
      <c r="A317" s="334" t="s">
        <v>3098</v>
      </c>
      <c r="B317" s="334" t="s">
        <v>3099</v>
      </c>
      <c r="C317" s="335">
        <v>6</v>
      </c>
    </row>
    <row r="318" spans="1:3" ht="15.5" x14ac:dyDescent="0.35">
      <c r="A318" s="334" t="s">
        <v>3100</v>
      </c>
      <c r="B318" s="334" t="s">
        <v>3101</v>
      </c>
      <c r="C318" s="335">
        <v>4</v>
      </c>
    </row>
    <row r="319" spans="1:3" ht="15.5" x14ac:dyDescent="0.35">
      <c r="A319" s="334" t="s">
        <v>3102</v>
      </c>
      <c r="B319" s="334" t="s">
        <v>3103</v>
      </c>
      <c r="C319" s="335">
        <v>6</v>
      </c>
    </row>
    <row r="320" spans="1:3" ht="15.5" x14ac:dyDescent="0.35">
      <c r="A320" s="334" t="s">
        <v>3104</v>
      </c>
      <c r="B320" s="334" t="s">
        <v>3105</v>
      </c>
      <c r="C320" s="335">
        <v>3</v>
      </c>
    </row>
    <row r="321" spans="1:3" ht="15.5" x14ac:dyDescent="0.35">
      <c r="A321" s="334" t="s">
        <v>3106</v>
      </c>
      <c r="B321" s="334" t="s">
        <v>3107</v>
      </c>
      <c r="C321" s="335">
        <v>5</v>
      </c>
    </row>
    <row r="322" spans="1:3" ht="15.5" x14ac:dyDescent="0.35">
      <c r="A322" s="334" t="s">
        <v>3108</v>
      </c>
      <c r="B322" s="334" t="s">
        <v>3109</v>
      </c>
      <c r="C322" s="335">
        <v>4</v>
      </c>
    </row>
    <row r="323" spans="1:3" ht="15.5" x14ac:dyDescent="0.35">
      <c r="A323" s="334" t="s">
        <v>3110</v>
      </c>
      <c r="B323" s="334" t="s">
        <v>3111</v>
      </c>
      <c r="C323" s="335">
        <v>3</v>
      </c>
    </row>
    <row r="324" spans="1:3" ht="15.5" x14ac:dyDescent="0.35">
      <c r="A324" s="334" t="s">
        <v>3112</v>
      </c>
      <c r="B324" s="334" t="s">
        <v>3113</v>
      </c>
      <c r="C324" s="335">
        <v>4</v>
      </c>
    </row>
    <row r="325" spans="1:3" ht="15.5" x14ac:dyDescent="0.35">
      <c r="A325" s="334" t="s">
        <v>3114</v>
      </c>
      <c r="B325" s="334" t="s">
        <v>3115</v>
      </c>
      <c r="C325" s="335">
        <v>5</v>
      </c>
    </row>
    <row r="326" spans="1:3" ht="15.5" x14ac:dyDescent="0.35">
      <c r="A326" s="334" t="s">
        <v>3116</v>
      </c>
      <c r="B326" s="334" t="s">
        <v>3117</v>
      </c>
      <c r="C326" s="335">
        <v>4</v>
      </c>
    </row>
    <row r="327" spans="1:3" ht="15.5" x14ac:dyDescent="0.35">
      <c r="A327" s="334" t="s">
        <v>3118</v>
      </c>
      <c r="B327" s="334" t="s">
        <v>3119</v>
      </c>
      <c r="C327" s="335">
        <v>5</v>
      </c>
    </row>
    <row r="328" spans="1:3" ht="15.5" x14ac:dyDescent="0.35">
      <c r="A328" s="334" t="s">
        <v>3120</v>
      </c>
      <c r="B328" s="334" t="s">
        <v>3121</v>
      </c>
      <c r="C328" s="335">
        <v>4</v>
      </c>
    </row>
    <row r="329" spans="1:3" ht="15.5" x14ac:dyDescent="0.35">
      <c r="A329" s="334" t="s">
        <v>3122</v>
      </c>
      <c r="B329" s="334" t="s">
        <v>3123</v>
      </c>
      <c r="C329" s="335">
        <v>4</v>
      </c>
    </row>
    <row r="330" spans="1:3" ht="15.5" x14ac:dyDescent="0.35">
      <c r="A330" s="334" t="s">
        <v>3124</v>
      </c>
      <c r="B330" s="334" t="s">
        <v>3125</v>
      </c>
      <c r="C330" s="335">
        <v>5</v>
      </c>
    </row>
    <row r="331" spans="1:3" ht="31" x14ac:dyDescent="0.35">
      <c r="A331" s="334" t="s">
        <v>3126</v>
      </c>
      <c r="B331" s="334" t="s">
        <v>3127</v>
      </c>
      <c r="C331" s="335">
        <v>6</v>
      </c>
    </row>
    <row r="332" spans="1:3" ht="15.5" x14ac:dyDescent="0.35">
      <c r="A332" s="334" t="s">
        <v>3128</v>
      </c>
      <c r="B332" s="334" t="s">
        <v>3129</v>
      </c>
      <c r="C332" s="335">
        <v>5</v>
      </c>
    </row>
    <row r="333" spans="1:3" ht="15.5" x14ac:dyDescent="0.35">
      <c r="A333" s="334" t="s">
        <v>3130</v>
      </c>
      <c r="B333" s="334" t="s">
        <v>3131</v>
      </c>
      <c r="C333" s="335">
        <v>5</v>
      </c>
    </row>
    <row r="334" spans="1:3" ht="15.5" x14ac:dyDescent="0.35">
      <c r="A334" s="334" t="s">
        <v>3132</v>
      </c>
      <c r="B334" s="334" t="s">
        <v>3133</v>
      </c>
      <c r="C334" s="335">
        <v>6</v>
      </c>
    </row>
    <row r="335" spans="1:3" ht="15.5" x14ac:dyDescent="0.35">
      <c r="A335" s="334" t="s">
        <v>3134</v>
      </c>
      <c r="B335" s="334" t="s">
        <v>3135</v>
      </c>
      <c r="C335" s="335">
        <v>5</v>
      </c>
    </row>
    <row r="336" spans="1:3" ht="15.5" x14ac:dyDescent="0.35">
      <c r="A336" s="334" t="s">
        <v>3136</v>
      </c>
      <c r="B336" s="334" t="s">
        <v>3137</v>
      </c>
      <c r="C336" s="335">
        <v>5</v>
      </c>
    </row>
    <row r="337" spans="1:3" ht="15.5" x14ac:dyDescent="0.35">
      <c r="A337" s="334" t="s">
        <v>3961</v>
      </c>
      <c r="B337" s="334" t="s">
        <v>3962</v>
      </c>
      <c r="C337" s="335">
        <v>6</v>
      </c>
    </row>
    <row r="338" spans="1:3" ht="15.5" x14ac:dyDescent="0.35">
      <c r="A338" s="334" t="s">
        <v>3963</v>
      </c>
      <c r="B338" s="334" t="s">
        <v>3964</v>
      </c>
      <c r="C338" s="335">
        <v>6</v>
      </c>
    </row>
    <row r="339" spans="1:3" ht="15.5" x14ac:dyDescent="0.35">
      <c r="A339" s="334" t="s">
        <v>3965</v>
      </c>
      <c r="B339" s="334" t="s">
        <v>3966</v>
      </c>
      <c r="C339" s="335">
        <v>6</v>
      </c>
    </row>
    <row r="340" spans="1:3" ht="15.5" x14ac:dyDescent="0.35">
      <c r="A340" s="334" t="s">
        <v>3967</v>
      </c>
      <c r="B340" s="334" t="s">
        <v>3968</v>
      </c>
      <c r="C340" s="335">
        <v>6</v>
      </c>
    </row>
    <row r="341" spans="1:3" ht="15.5" x14ac:dyDescent="0.35">
      <c r="A341" s="334" t="s">
        <v>3989</v>
      </c>
      <c r="B341" s="334" t="s">
        <v>3990</v>
      </c>
      <c r="C341" s="335">
        <v>6</v>
      </c>
    </row>
    <row r="342" spans="1:3" ht="15.5" x14ac:dyDescent="0.35">
      <c r="A342" s="334" t="s">
        <v>3991</v>
      </c>
      <c r="B342" s="334" t="s">
        <v>3992</v>
      </c>
      <c r="C342" s="335">
        <v>5</v>
      </c>
    </row>
    <row r="343" spans="1:3" ht="15.5" x14ac:dyDescent="0.35">
      <c r="A343" s="334" t="s">
        <v>3138</v>
      </c>
      <c r="B343" s="334" t="s">
        <v>3139</v>
      </c>
      <c r="C343" s="335">
        <v>6</v>
      </c>
    </row>
    <row r="344" spans="1:3" ht="15.5" x14ac:dyDescent="0.35">
      <c r="A344" s="334" t="s">
        <v>753</v>
      </c>
      <c r="B344" s="334" t="s">
        <v>3140</v>
      </c>
      <c r="C344" s="335">
        <v>5</v>
      </c>
    </row>
    <row r="345" spans="1:3" ht="15.5" x14ac:dyDescent="0.35">
      <c r="A345" s="334" t="s">
        <v>700</v>
      </c>
      <c r="B345" s="334" t="s">
        <v>3141</v>
      </c>
      <c r="C345" s="335">
        <v>6</v>
      </c>
    </row>
    <row r="346" spans="1:3" ht="15.5" x14ac:dyDescent="0.35">
      <c r="A346" s="334" t="s">
        <v>3142</v>
      </c>
      <c r="B346" s="334" t="s">
        <v>3143</v>
      </c>
      <c r="C346" s="335">
        <v>6</v>
      </c>
    </row>
    <row r="347" spans="1:3" ht="15.5" x14ac:dyDescent="0.35">
      <c r="A347" s="334" t="s">
        <v>3144</v>
      </c>
      <c r="B347" s="334" t="s">
        <v>3145</v>
      </c>
      <c r="C347" s="335">
        <v>4</v>
      </c>
    </row>
    <row r="348" spans="1:3" ht="15.5" x14ac:dyDescent="0.35">
      <c r="A348" s="334" t="s">
        <v>3146</v>
      </c>
      <c r="B348" s="334" t="s">
        <v>3147</v>
      </c>
      <c r="C348" s="335">
        <v>5</v>
      </c>
    </row>
    <row r="349" spans="1:3" ht="15.5" x14ac:dyDescent="0.35">
      <c r="A349" s="334" t="s">
        <v>3148</v>
      </c>
      <c r="B349" s="334" t="s">
        <v>3149</v>
      </c>
      <c r="C349" s="335">
        <v>4</v>
      </c>
    </row>
    <row r="350" spans="1:3" ht="15.5" x14ac:dyDescent="0.35">
      <c r="A350" s="334" t="s">
        <v>3150</v>
      </c>
      <c r="B350" s="334" t="s">
        <v>3151</v>
      </c>
      <c r="C350" s="335">
        <v>3</v>
      </c>
    </row>
    <row r="351" spans="1:3" ht="15.5" x14ac:dyDescent="0.35">
      <c r="A351" s="334" t="s">
        <v>3152</v>
      </c>
      <c r="B351" s="334" t="s">
        <v>3153</v>
      </c>
      <c r="C351" s="335">
        <v>2</v>
      </c>
    </row>
    <row r="352" spans="1:3" ht="15.5" x14ac:dyDescent="0.35">
      <c r="A352" s="334" t="s">
        <v>3154</v>
      </c>
      <c r="B352" s="334" t="s">
        <v>3155</v>
      </c>
      <c r="C352" s="335">
        <v>3</v>
      </c>
    </row>
    <row r="353" spans="1:3" ht="15.5" x14ac:dyDescent="0.35">
      <c r="A353" s="334" t="s">
        <v>3156</v>
      </c>
      <c r="B353" s="334" t="s">
        <v>2546</v>
      </c>
      <c r="C353" s="335">
        <v>2</v>
      </c>
    </row>
    <row r="354" spans="1:3" ht="15.5" x14ac:dyDescent="0.35">
      <c r="A354" s="334" t="s">
        <v>3157</v>
      </c>
      <c r="B354" s="334" t="s">
        <v>3158</v>
      </c>
      <c r="C354" s="335">
        <v>7</v>
      </c>
    </row>
    <row r="355" spans="1:3" ht="15.5" x14ac:dyDescent="0.35">
      <c r="A355" s="334" t="s">
        <v>3159</v>
      </c>
      <c r="B355" s="334" t="s">
        <v>3160</v>
      </c>
      <c r="C355" s="335">
        <v>6</v>
      </c>
    </row>
    <row r="356" spans="1:3" ht="15.5" x14ac:dyDescent="0.35">
      <c r="A356" s="334" t="s">
        <v>3161</v>
      </c>
      <c r="B356" s="334" t="s">
        <v>3162</v>
      </c>
      <c r="C356" s="335">
        <v>7</v>
      </c>
    </row>
    <row r="357" spans="1:3" ht="15.5" x14ac:dyDescent="0.35">
      <c r="A357" s="334" t="s">
        <v>3163</v>
      </c>
      <c r="B357" s="334" t="s">
        <v>3164</v>
      </c>
      <c r="C357" s="335">
        <v>5</v>
      </c>
    </row>
    <row r="358" spans="1:3" ht="15.5" x14ac:dyDescent="0.35">
      <c r="A358" s="334" t="s">
        <v>3165</v>
      </c>
      <c r="B358" s="334" t="s">
        <v>3166</v>
      </c>
      <c r="C358" s="335">
        <v>5</v>
      </c>
    </row>
    <row r="359" spans="1:3" ht="15.5" x14ac:dyDescent="0.35">
      <c r="A359" s="334" t="s">
        <v>3167</v>
      </c>
      <c r="B359" s="334" t="s">
        <v>3168</v>
      </c>
      <c r="C359" s="335">
        <v>6</v>
      </c>
    </row>
    <row r="360" spans="1:3" ht="15.5" x14ac:dyDescent="0.35">
      <c r="A360" s="334" t="s">
        <v>3169</v>
      </c>
      <c r="B360" s="334" t="s">
        <v>3170</v>
      </c>
      <c r="C360" s="335">
        <v>5</v>
      </c>
    </row>
    <row r="361" spans="1:3" ht="15.5" x14ac:dyDescent="0.35">
      <c r="A361" s="334" t="s">
        <v>3171</v>
      </c>
      <c r="B361" s="334" t="s">
        <v>3172</v>
      </c>
      <c r="C361" s="335">
        <v>4</v>
      </c>
    </row>
    <row r="362" spans="1:3" ht="15.5" x14ac:dyDescent="0.35">
      <c r="A362" s="334" t="s">
        <v>3173</v>
      </c>
      <c r="B362" s="334" t="s">
        <v>3174</v>
      </c>
      <c r="C362" s="335">
        <v>2</v>
      </c>
    </row>
    <row r="363" spans="1:3" ht="12.75" customHeight="1" x14ac:dyDescent="0.35">
      <c r="A363" s="334" t="s">
        <v>3175</v>
      </c>
      <c r="B363" s="334" t="s">
        <v>3176</v>
      </c>
      <c r="C363" s="335">
        <v>4</v>
      </c>
    </row>
    <row r="364" spans="1:3" ht="12.75" customHeight="1" x14ac:dyDescent="0.35">
      <c r="A364" s="334" t="s">
        <v>3177</v>
      </c>
      <c r="B364" s="334" t="s">
        <v>3178</v>
      </c>
      <c r="C364" s="335">
        <v>4</v>
      </c>
    </row>
    <row r="365" spans="1:3" ht="12.75" customHeight="1" x14ac:dyDescent="0.35">
      <c r="A365" s="334" t="s">
        <v>3179</v>
      </c>
      <c r="B365" s="334" t="s">
        <v>3180</v>
      </c>
      <c r="C365" s="335">
        <v>5</v>
      </c>
    </row>
    <row r="366" spans="1:3" ht="12.75" customHeight="1" x14ac:dyDescent="0.35">
      <c r="A366" s="334" t="s">
        <v>3181</v>
      </c>
      <c r="B366" s="334" t="s">
        <v>3182</v>
      </c>
      <c r="C366" s="335">
        <v>2</v>
      </c>
    </row>
    <row r="367" spans="1:3" ht="12.75" customHeight="1" x14ac:dyDescent="0.35">
      <c r="A367" s="334" t="s">
        <v>3183</v>
      </c>
      <c r="B367" s="334" t="s">
        <v>3184</v>
      </c>
      <c r="C367" s="335">
        <v>4</v>
      </c>
    </row>
    <row r="368" spans="1:3" ht="12.75" customHeight="1" x14ac:dyDescent="0.35">
      <c r="A368" s="334" t="s">
        <v>3185</v>
      </c>
      <c r="B368" s="334" t="s">
        <v>3186</v>
      </c>
      <c r="C368" s="335">
        <v>4</v>
      </c>
    </row>
    <row r="369" spans="1:3" ht="12.75" customHeight="1" x14ac:dyDescent="0.35">
      <c r="A369" s="334" t="s">
        <v>3187</v>
      </c>
      <c r="B369" s="334" t="s">
        <v>3188</v>
      </c>
      <c r="C369" s="335">
        <v>5</v>
      </c>
    </row>
    <row r="370" spans="1:3" ht="12.75" customHeight="1" x14ac:dyDescent="0.35">
      <c r="A370" s="334" t="s">
        <v>3189</v>
      </c>
      <c r="B370" s="334" t="s">
        <v>3190</v>
      </c>
      <c r="C370" s="335">
        <v>8</v>
      </c>
    </row>
    <row r="371" spans="1:3" ht="12.75" customHeight="1" x14ac:dyDescent="0.35">
      <c r="A371" s="334" t="s">
        <v>3191</v>
      </c>
      <c r="B371" s="334" t="s">
        <v>3192</v>
      </c>
      <c r="C371" s="335">
        <v>3</v>
      </c>
    </row>
    <row r="372" spans="1:3" ht="12.75" customHeight="1" x14ac:dyDescent="0.35">
      <c r="A372" s="334" t="s">
        <v>3193</v>
      </c>
      <c r="B372" s="334" t="s">
        <v>3194</v>
      </c>
      <c r="C372" s="335">
        <v>4</v>
      </c>
    </row>
    <row r="373" spans="1:3" ht="12.75" customHeight="1" x14ac:dyDescent="0.35">
      <c r="A373" s="334" t="s">
        <v>3195</v>
      </c>
      <c r="B373" s="334" t="s">
        <v>3196</v>
      </c>
      <c r="C373" s="335">
        <v>4</v>
      </c>
    </row>
    <row r="374" spans="1:3" ht="12.75" customHeight="1" x14ac:dyDescent="0.35">
      <c r="A374" s="334" t="s">
        <v>3197</v>
      </c>
      <c r="B374" s="334" t="s">
        <v>3198</v>
      </c>
      <c r="C374" s="335">
        <v>4</v>
      </c>
    </row>
    <row r="375" spans="1:3" ht="12.75" customHeight="1" x14ac:dyDescent="0.35">
      <c r="A375" s="334" t="s">
        <v>3199</v>
      </c>
      <c r="B375" s="334" t="s">
        <v>3200</v>
      </c>
      <c r="C375" s="335">
        <v>5</v>
      </c>
    </row>
    <row r="376" spans="1:3" ht="12.75" customHeight="1" x14ac:dyDescent="0.35">
      <c r="A376" s="334" t="s">
        <v>3201</v>
      </c>
      <c r="B376" s="334" t="s">
        <v>3202</v>
      </c>
      <c r="C376" s="335">
        <v>5</v>
      </c>
    </row>
    <row r="377" spans="1:3" ht="12.75" customHeight="1" x14ac:dyDescent="0.35">
      <c r="A377" s="334" t="s">
        <v>3203</v>
      </c>
      <c r="B377" s="334" t="s">
        <v>3204</v>
      </c>
      <c r="C377" s="335">
        <v>5</v>
      </c>
    </row>
    <row r="378" spans="1:3" ht="12.75" customHeight="1" x14ac:dyDescent="0.35">
      <c r="A378" s="334" t="s">
        <v>3205</v>
      </c>
      <c r="B378" s="334" t="s">
        <v>3206</v>
      </c>
      <c r="C378" s="335">
        <v>4</v>
      </c>
    </row>
    <row r="379" spans="1:3" ht="12.75" customHeight="1" x14ac:dyDescent="0.35">
      <c r="A379" s="334" t="s">
        <v>3207</v>
      </c>
      <c r="B379" s="334" t="s">
        <v>3208</v>
      </c>
      <c r="C379" s="335">
        <v>6</v>
      </c>
    </row>
    <row r="380" spans="1:3" ht="12.75" customHeight="1" x14ac:dyDescent="0.35">
      <c r="A380" s="334" t="s">
        <v>3209</v>
      </c>
      <c r="B380" s="334" t="s">
        <v>3210</v>
      </c>
      <c r="C380" s="335">
        <v>4</v>
      </c>
    </row>
    <row r="381" spans="1:3" ht="12.75" customHeight="1" x14ac:dyDescent="0.35">
      <c r="A381" s="334" t="s">
        <v>3211</v>
      </c>
      <c r="B381" s="334" t="s">
        <v>2546</v>
      </c>
      <c r="C381" s="335">
        <v>2</v>
      </c>
    </row>
    <row r="382" spans="1:3" ht="12.75" customHeight="1" x14ac:dyDescent="0.35">
      <c r="A382" s="334" t="s">
        <v>3212</v>
      </c>
      <c r="B382" s="334" t="s">
        <v>3213</v>
      </c>
      <c r="C382" s="335">
        <v>4</v>
      </c>
    </row>
    <row r="383" spans="1:3" ht="12.75" customHeight="1" x14ac:dyDescent="0.35">
      <c r="A383" s="334" t="s">
        <v>3214</v>
      </c>
      <c r="B383" s="334" t="s">
        <v>3215</v>
      </c>
      <c r="C383" s="335">
        <v>1</v>
      </c>
    </row>
    <row r="384" spans="1:3" ht="12.75" customHeight="1" x14ac:dyDescent="0.35">
      <c r="A384" s="334" t="s">
        <v>3216</v>
      </c>
      <c r="B384" s="334" t="s">
        <v>3217</v>
      </c>
      <c r="C384" s="335">
        <v>4</v>
      </c>
    </row>
    <row r="385" spans="1:3" ht="12.75" customHeight="1" x14ac:dyDescent="0.35">
      <c r="A385" s="334" t="s">
        <v>3218</v>
      </c>
      <c r="B385" s="334" t="s">
        <v>3219</v>
      </c>
      <c r="C385" s="335">
        <v>3</v>
      </c>
    </row>
    <row r="386" spans="1:3" ht="12.75" customHeight="1" x14ac:dyDescent="0.35">
      <c r="A386" s="334" t="s">
        <v>3220</v>
      </c>
      <c r="B386" s="334" t="s">
        <v>3221</v>
      </c>
      <c r="C386" s="335">
        <v>5</v>
      </c>
    </row>
    <row r="387" spans="1:3" ht="12.75" customHeight="1" x14ac:dyDescent="0.35">
      <c r="A387" s="334" t="s">
        <v>3222</v>
      </c>
      <c r="B387" s="334" t="s">
        <v>3223</v>
      </c>
      <c r="C387" s="335">
        <v>4</v>
      </c>
    </row>
    <row r="388" spans="1:3" ht="12.75" customHeight="1" x14ac:dyDescent="0.35">
      <c r="A388" s="334" t="s">
        <v>3224</v>
      </c>
      <c r="B388" s="334" t="s">
        <v>3225</v>
      </c>
      <c r="C388" s="335">
        <v>4</v>
      </c>
    </row>
    <row r="389" spans="1:3" ht="12.75" customHeight="1" x14ac:dyDescent="0.35">
      <c r="A389" s="334" t="s">
        <v>3226</v>
      </c>
      <c r="B389" s="334" t="s">
        <v>3227</v>
      </c>
      <c r="C389" s="335">
        <v>5</v>
      </c>
    </row>
    <row r="390" spans="1:3" ht="12.75" customHeight="1" x14ac:dyDescent="0.35">
      <c r="A390" s="334" t="s">
        <v>3228</v>
      </c>
      <c r="B390" s="334" t="s">
        <v>3229</v>
      </c>
      <c r="C390" s="335">
        <v>1</v>
      </c>
    </row>
    <row r="391" spans="1:3" ht="12.75" customHeight="1" x14ac:dyDescent="0.35">
      <c r="A391" s="334" t="s">
        <v>3230</v>
      </c>
      <c r="B391" s="334" t="s">
        <v>3231</v>
      </c>
      <c r="C391" s="335">
        <v>1</v>
      </c>
    </row>
    <row r="392" spans="1:3" ht="12.75" customHeight="1" x14ac:dyDescent="0.35">
      <c r="A392" s="334" t="s">
        <v>3232</v>
      </c>
      <c r="B392" s="334" t="s">
        <v>2546</v>
      </c>
      <c r="C392" s="335">
        <v>2</v>
      </c>
    </row>
    <row r="393" spans="1:3" ht="12.75" customHeight="1" x14ac:dyDescent="0.35">
      <c r="A393" s="334" t="s">
        <v>3233</v>
      </c>
      <c r="B393" s="334" t="s">
        <v>3234</v>
      </c>
      <c r="C393" s="335">
        <v>1</v>
      </c>
    </row>
    <row r="394" spans="1:3" ht="12.75" customHeight="1" x14ac:dyDescent="0.35">
      <c r="A394" s="334" t="s">
        <v>3235</v>
      </c>
      <c r="B394" s="334" t="s">
        <v>3236</v>
      </c>
      <c r="C394" s="335">
        <v>1</v>
      </c>
    </row>
    <row r="395" spans="1:3" ht="12.75" customHeight="1" x14ac:dyDescent="0.35">
      <c r="A395" s="334" t="s">
        <v>3237</v>
      </c>
      <c r="B395" s="334" t="s">
        <v>3238</v>
      </c>
      <c r="C395" s="335">
        <v>1</v>
      </c>
    </row>
    <row r="396" spans="1:3" ht="12.75" customHeight="1" x14ac:dyDescent="0.35">
      <c r="A396" s="334" t="s">
        <v>3239</v>
      </c>
      <c r="B396" s="334" t="s">
        <v>3240</v>
      </c>
      <c r="C396" s="335">
        <v>1</v>
      </c>
    </row>
    <row r="397" spans="1:3" ht="12.75" customHeight="1" x14ac:dyDescent="0.35">
      <c r="A397" s="334" t="s">
        <v>3241</v>
      </c>
      <c r="B397" s="334" t="s">
        <v>3242</v>
      </c>
      <c r="C397" s="335">
        <v>1</v>
      </c>
    </row>
    <row r="398" spans="1:3" ht="12.75" customHeight="1" x14ac:dyDescent="0.35">
      <c r="A398" s="334" t="s">
        <v>3243</v>
      </c>
      <c r="B398" s="334" t="s">
        <v>3244</v>
      </c>
      <c r="C398" s="335">
        <v>1</v>
      </c>
    </row>
    <row r="399" spans="1:3" ht="12.75" customHeight="1" x14ac:dyDescent="0.35">
      <c r="A399" s="334" t="s">
        <v>3245</v>
      </c>
      <c r="B399" s="334" t="s">
        <v>3246</v>
      </c>
      <c r="C399" s="335">
        <v>1</v>
      </c>
    </row>
    <row r="400" spans="1:3" ht="12.75" customHeight="1" x14ac:dyDescent="0.35">
      <c r="A400" s="334" t="s">
        <v>3247</v>
      </c>
      <c r="B400" s="334" t="s">
        <v>3248</v>
      </c>
      <c r="C400" s="335">
        <v>1</v>
      </c>
    </row>
    <row r="401" spans="1:3" ht="12.75" customHeight="1" x14ac:dyDescent="0.35">
      <c r="A401" s="334" t="s">
        <v>3249</v>
      </c>
      <c r="B401" s="334" t="s">
        <v>3250</v>
      </c>
      <c r="C401" s="335">
        <v>1</v>
      </c>
    </row>
    <row r="402" spans="1:3" ht="12.75" customHeight="1" x14ac:dyDescent="0.35">
      <c r="A402" s="334" t="s">
        <v>3251</v>
      </c>
      <c r="B402" s="334" t="s">
        <v>3252</v>
      </c>
      <c r="C402" s="335">
        <v>1</v>
      </c>
    </row>
    <row r="403" spans="1:3" ht="12.75" customHeight="1" x14ac:dyDescent="0.35">
      <c r="A403" s="334" t="s">
        <v>3253</v>
      </c>
      <c r="B403" s="334" t="s">
        <v>3254</v>
      </c>
      <c r="C403" s="335">
        <v>1</v>
      </c>
    </row>
    <row r="404" spans="1:3" ht="12.75" customHeight="1" x14ac:dyDescent="0.35">
      <c r="A404" s="334" t="s">
        <v>3255</v>
      </c>
      <c r="B404" s="334" t="s">
        <v>3256</v>
      </c>
      <c r="C404" s="335">
        <v>1</v>
      </c>
    </row>
    <row r="405" spans="1:3" ht="12.75" customHeight="1" x14ac:dyDescent="0.35">
      <c r="A405" s="334" t="s">
        <v>3257</v>
      </c>
      <c r="B405" s="334" t="s">
        <v>3258</v>
      </c>
      <c r="C405" s="335">
        <v>1</v>
      </c>
    </row>
    <row r="406" spans="1:3" ht="12.75" customHeight="1" x14ac:dyDescent="0.35">
      <c r="A406" s="334" t="s">
        <v>3259</v>
      </c>
      <c r="B406" s="334" t="s">
        <v>3260</v>
      </c>
      <c r="C406" s="335">
        <v>1</v>
      </c>
    </row>
    <row r="407" spans="1:3" ht="12.75" customHeight="1" x14ac:dyDescent="0.35">
      <c r="A407" s="334" t="s">
        <v>3261</v>
      </c>
      <c r="B407" s="334" t="s">
        <v>3262</v>
      </c>
      <c r="C407" s="335">
        <v>1</v>
      </c>
    </row>
    <row r="408" spans="1:3" ht="12.75" customHeight="1" x14ac:dyDescent="0.35">
      <c r="A408" s="334" t="s">
        <v>3263</v>
      </c>
      <c r="B408" s="334" t="s">
        <v>3264</v>
      </c>
      <c r="C408" s="335">
        <v>1</v>
      </c>
    </row>
    <row r="409" spans="1:3" ht="12.75" customHeight="1" x14ac:dyDescent="0.35">
      <c r="A409" s="334" t="s">
        <v>3265</v>
      </c>
      <c r="B409" s="334" t="s">
        <v>3266</v>
      </c>
      <c r="C409" s="335">
        <v>1</v>
      </c>
    </row>
    <row r="410" spans="1:3" ht="12.75" customHeight="1" x14ac:dyDescent="0.35">
      <c r="A410" s="334" t="s">
        <v>3267</v>
      </c>
      <c r="B410" s="334" t="s">
        <v>3268</v>
      </c>
      <c r="C410" s="335">
        <v>1</v>
      </c>
    </row>
    <row r="411" spans="1:3" ht="12.75" customHeight="1" x14ac:dyDescent="0.35">
      <c r="A411" s="334" t="s">
        <v>3269</v>
      </c>
      <c r="B411" s="334" t="s">
        <v>3270</v>
      </c>
      <c r="C411" s="335">
        <v>1</v>
      </c>
    </row>
    <row r="412" spans="1:3" ht="12.75" customHeight="1" x14ac:dyDescent="0.35">
      <c r="A412" s="334" t="s">
        <v>3271</v>
      </c>
      <c r="B412" s="334" t="s">
        <v>3272</v>
      </c>
      <c r="C412" s="335">
        <v>1</v>
      </c>
    </row>
    <row r="413" spans="1:3" ht="12.75" customHeight="1" x14ac:dyDescent="0.35">
      <c r="A413" s="334" t="s">
        <v>3273</v>
      </c>
      <c r="B413" s="334" t="s">
        <v>3274</v>
      </c>
      <c r="C413" s="335">
        <v>1</v>
      </c>
    </row>
    <row r="414" spans="1:3" ht="12.75" customHeight="1" x14ac:dyDescent="0.35">
      <c r="A414" s="334" t="s">
        <v>3275</v>
      </c>
      <c r="B414" s="334" t="s">
        <v>3276</v>
      </c>
      <c r="C414" s="335">
        <v>1</v>
      </c>
    </row>
    <row r="415" spans="1:3" ht="12.75" customHeight="1" x14ac:dyDescent="0.35">
      <c r="A415" s="334" t="s">
        <v>3277</v>
      </c>
      <c r="B415" s="334" t="s">
        <v>3278</v>
      </c>
      <c r="C415" s="335">
        <v>1</v>
      </c>
    </row>
    <row r="416" spans="1:3" ht="12.75" customHeight="1" x14ac:dyDescent="0.35">
      <c r="A416" s="334" t="s">
        <v>3467</v>
      </c>
      <c r="B416" s="334" t="s">
        <v>3468</v>
      </c>
      <c r="C416" s="335">
        <v>1</v>
      </c>
    </row>
    <row r="417" spans="1:3" ht="12.75" customHeight="1" x14ac:dyDescent="0.35">
      <c r="A417" s="334" t="s">
        <v>3469</v>
      </c>
      <c r="B417" s="334" t="s">
        <v>3470</v>
      </c>
      <c r="C417" s="335">
        <v>1</v>
      </c>
    </row>
    <row r="418" spans="1:3" ht="12.75" customHeight="1" x14ac:dyDescent="0.35">
      <c r="A418" s="334" t="s">
        <v>3471</v>
      </c>
      <c r="B418" s="334" t="s">
        <v>3472</v>
      </c>
      <c r="C418" s="335">
        <v>1</v>
      </c>
    </row>
    <row r="419" spans="1:3" ht="12.75" customHeight="1" x14ac:dyDescent="0.35">
      <c r="A419" s="334" t="s">
        <v>3473</v>
      </c>
      <c r="B419" s="334" t="s">
        <v>3474</v>
      </c>
      <c r="C419" s="335">
        <v>1</v>
      </c>
    </row>
    <row r="420" spans="1:3" ht="12.75" customHeight="1" x14ac:dyDescent="0.35">
      <c r="A420" s="334" t="s">
        <v>3475</v>
      </c>
      <c r="B420" s="334" t="s">
        <v>3476</v>
      </c>
      <c r="C420" s="335">
        <v>1</v>
      </c>
    </row>
    <row r="421" spans="1:3" ht="12.75" customHeight="1" x14ac:dyDescent="0.35">
      <c r="A421" s="334" t="s">
        <v>3477</v>
      </c>
      <c r="B421" s="334" t="s">
        <v>3478</v>
      </c>
      <c r="C421" s="335">
        <v>1</v>
      </c>
    </row>
    <row r="422" spans="1:3" ht="12.75" customHeight="1" x14ac:dyDescent="0.35">
      <c r="A422" s="334" t="s">
        <v>3479</v>
      </c>
      <c r="B422" s="334" t="s">
        <v>3480</v>
      </c>
      <c r="C422" s="335">
        <v>1</v>
      </c>
    </row>
    <row r="423" spans="1:3" ht="12.75" customHeight="1" x14ac:dyDescent="0.35">
      <c r="A423" s="334" t="s">
        <v>3904</v>
      </c>
      <c r="B423" s="334" t="s">
        <v>3905</v>
      </c>
      <c r="C423" s="335">
        <v>1</v>
      </c>
    </row>
    <row r="424" spans="1:3" ht="12.75" customHeight="1" x14ac:dyDescent="0.35">
      <c r="A424" s="334" t="s">
        <v>3279</v>
      </c>
      <c r="B424" s="334" t="s">
        <v>3280</v>
      </c>
      <c r="C424" s="335">
        <v>1</v>
      </c>
    </row>
    <row r="425" spans="1:3" ht="12.75" customHeight="1" x14ac:dyDescent="0.35">
      <c r="A425" s="334" t="s">
        <v>3906</v>
      </c>
      <c r="B425" s="334" t="s">
        <v>3907</v>
      </c>
      <c r="C425" s="335">
        <v>1</v>
      </c>
    </row>
    <row r="426" spans="1:3" ht="12.75" customHeight="1" x14ac:dyDescent="0.35">
      <c r="A426" s="334" t="s">
        <v>3908</v>
      </c>
      <c r="B426" s="334" t="s">
        <v>3909</v>
      </c>
      <c r="C426" s="335">
        <v>1</v>
      </c>
    </row>
    <row r="427" spans="1:3" ht="12.75" customHeight="1" x14ac:dyDescent="0.35">
      <c r="A427" s="334" t="s">
        <v>3910</v>
      </c>
      <c r="B427" s="334" t="s">
        <v>3911</v>
      </c>
      <c r="C427" s="335">
        <v>1</v>
      </c>
    </row>
    <row r="428" spans="1:3" ht="12.75" customHeight="1" x14ac:dyDescent="0.35">
      <c r="A428" s="334" t="s">
        <v>3912</v>
      </c>
      <c r="B428" s="334" t="s">
        <v>3913</v>
      </c>
      <c r="C428" s="335">
        <v>1</v>
      </c>
    </row>
    <row r="429" spans="1:3" ht="12.75" customHeight="1" x14ac:dyDescent="0.35">
      <c r="A429" s="334" t="s">
        <v>3914</v>
      </c>
      <c r="B429" s="334" t="s">
        <v>3480</v>
      </c>
      <c r="C429" s="335">
        <v>1</v>
      </c>
    </row>
    <row r="430" spans="1:3" ht="12.75" customHeight="1" x14ac:dyDescent="0.35">
      <c r="A430" s="334" t="s">
        <v>3915</v>
      </c>
      <c r="B430" s="334" t="s">
        <v>3916</v>
      </c>
      <c r="C430" s="335">
        <v>1</v>
      </c>
    </row>
    <row r="431" spans="1:3" ht="12.75" customHeight="1" x14ac:dyDescent="0.35">
      <c r="A431" s="334" t="s">
        <v>3917</v>
      </c>
      <c r="B431" s="334" t="s">
        <v>3918</v>
      </c>
      <c r="C431" s="335">
        <v>1</v>
      </c>
    </row>
    <row r="432" spans="1:3" ht="12.75" customHeight="1" x14ac:dyDescent="0.35">
      <c r="A432" s="334" t="s">
        <v>3919</v>
      </c>
      <c r="B432" s="334" t="s">
        <v>3920</v>
      </c>
      <c r="C432" s="335">
        <v>1</v>
      </c>
    </row>
    <row r="433" spans="1:3" ht="12.75" customHeight="1" x14ac:dyDescent="0.35">
      <c r="A433" s="334" t="s">
        <v>3921</v>
      </c>
      <c r="B433" s="334" t="s">
        <v>3922</v>
      </c>
      <c r="C433" s="335">
        <v>1</v>
      </c>
    </row>
    <row r="434" spans="1:3" ht="12.75" customHeight="1" x14ac:dyDescent="0.35">
      <c r="A434" s="334" t="s">
        <v>3923</v>
      </c>
      <c r="B434" s="334" t="s">
        <v>3924</v>
      </c>
      <c r="C434" s="335">
        <v>1</v>
      </c>
    </row>
    <row r="435" spans="1:3" ht="12.75" customHeight="1" x14ac:dyDescent="0.35">
      <c r="A435" s="334" t="s">
        <v>3281</v>
      </c>
      <c r="B435" s="334" t="s">
        <v>3282</v>
      </c>
      <c r="C435" s="335">
        <v>1</v>
      </c>
    </row>
    <row r="436" spans="1:3" ht="12.75" customHeight="1" x14ac:dyDescent="0.35">
      <c r="A436" s="334" t="s">
        <v>3283</v>
      </c>
      <c r="B436" s="334" t="s">
        <v>3284</v>
      </c>
      <c r="C436" s="335">
        <v>1</v>
      </c>
    </row>
    <row r="437" spans="1:3" ht="12.75" customHeight="1" x14ac:dyDescent="0.35">
      <c r="A437" s="334" t="s">
        <v>3285</v>
      </c>
      <c r="B437" s="334" t="s">
        <v>3286</v>
      </c>
      <c r="C437" s="335">
        <v>1</v>
      </c>
    </row>
    <row r="438" spans="1:3" ht="12.75" customHeight="1" x14ac:dyDescent="0.35">
      <c r="A438" s="334" t="s">
        <v>3287</v>
      </c>
      <c r="B438" s="334" t="s">
        <v>3288</v>
      </c>
      <c r="C438" s="335">
        <v>1</v>
      </c>
    </row>
    <row r="439" spans="1:3" ht="12.75" customHeight="1" x14ac:dyDescent="0.35">
      <c r="A439" s="334" t="s">
        <v>3289</v>
      </c>
      <c r="B439" s="334" t="s">
        <v>3290</v>
      </c>
      <c r="C439" s="335">
        <v>1</v>
      </c>
    </row>
    <row r="440" spans="1:3" ht="12.75" customHeight="1" x14ac:dyDescent="0.35">
      <c r="A440" s="334" t="s">
        <v>3291</v>
      </c>
      <c r="B440" s="334" t="s">
        <v>3292</v>
      </c>
      <c r="C440" s="335">
        <v>1</v>
      </c>
    </row>
    <row r="441" spans="1:3" ht="12.75" customHeight="1" x14ac:dyDescent="0.35">
      <c r="A441" s="334" t="s">
        <v>3293</v>
      </c>
      <c r="B441" s="334" t="s">
        <v>3294</v>
      </c>
      <c r="C441" s="335">
        <v>1</v>
      </c>
    </row>
    <row r="442" spans="1:3" ht="12.75" customHeight="1" x14ac:dyDescent="0.35">
      <c r="A442" s="334" t="s">
        <v>3295</v>
      </c>
      <c r="B442" s="334" t="s">
        <v>3296</v>
      </c>
      <c r="C442" s="335">
        <v>1</v>
      </c>
    </row>
    <row r="443" spans="1:3" ht="12.75" customHeight="1" x14ac:dyDescent="0.35">
      <c r="A443" s="334" t="s">
        <v>3297</v>
      </c>
      <c r="B443" s="334" t="s">
        <v>3298</v>
      </c>
      <c r="C443" s="335">
        <v>1</v>
      </c>
    </row>
    <row r="444" spans="1:3" ht="12.75" customHeight="1" x14ac:dyDescent="0.35">
      <c r="A444" s="334" t="s">
        <v>3299</v>
      </c>
      <c r="B444" s="334" t="s">
        <v>3300</v>
      </c>
      <c r="C444" s="335">
        <v>1</v>
      </c>
    </row>
    <row r="445" spans="1:3" ht="12.75" customHeight="1" x14ac:dyDescent="0.35">
      <c r="A445" s="334" t="s">
        <v>3301</v>
      </c>
      <c r="B445" s="334" t="s">
        <v>3302</v>
      </c>
      <c r="C445" s="335">
        <v>1</v>
      </c>
    </row>
    <row r="446" spans="1:3" ht="12.75" customHeight="1" x14ac:dyDescent="0.35">
      <c r="A446" s="334" t="s">
        <v>3303</v>
      </c>
      <c r="B446" s="334" t="s">
        <v>3304</v>
      </c>
      <c r="C446" s="335">
        <v>1</v>
      </c>
    </row>
    <row r="447" spans="1:3" ht="12.75" customHeight="1" x14ac:dyDescent="0.35">
      <c r="A447" s="334" t="s">
        <v>3305</v>
      </c>
      <c r="B447" s="334" t="s">
        <v>3306</v>
      </c>
      <c r="C447" s="335">
        <v>1</v>
      </c>
    </row>
    <row r="448" spans="1:3" ht="12.75" customHeight="1" x14ac:dyDescent="0.35">
      <c r="A448" s="334" t="s">
        <v>3307</v>
      </c>
      <c r="B448" s="334" t="s">
        <v>3308</v>
      </c>
      <c r="C448" s="335">
        <v>1</v>
      </c>
    </row>
    <row r="449" spans="1:3" ht="12.75" customHeight="1" x14ac:dyDescent="0.35">
      <c r="A449" s="334" t="s">
        <v>3309</v>
      </c>
      <c r="B449" s="334" t="s">
        <v>3310</v>
      </c>
      <c r="C449" s="335">
        <v>1</v>
      </c>
    </row>
    <row r="450" spans="1:3" ht="12.75" customHeight="1" x14ac:dyDescent="0.35">
      <c r="A450" s="334" t="s">
        <v>3311</v>
      </c>
      <c r="B450" s="334" t="s">
        <v>3312</v>
      </c>
      <c r="C450" s="335">
        <v>1</v>
      </c>
    </row>
    <row r="451" spans="1:3" ht="12.75" customHeight="1" x14ac:dyDescent="0.35">
      <c r="A451" s="334" t="s">
        <v>3313</v>
      </c>
      <c r="B451" s="334" t="s">
        <v>3314</v>
      </c>
      <c r="C451" s="335">
        <v>1</v>
      </c>
    </row>
    <row r="452" spans="1:3" ht="12.75" customHeight="1" x14ac:dyDescent="0.35">
      <c r="A452" s="334" t="s">
        <v>3315</v>
      </c>
      <c r="B452" s="334" t="s">
        <v>3316</v>
      </c>
      <c r="C452" s="335">
        <v>1</v>
      </c>
    </row>
    <row r="453" spans="1:3" ht="12.75" customHeight="1" x14ac:dyDescent="0.35">
      <c r="A453" s="334" t="s">
        <v>3317</v>
      </c>
      <c r="B453" s="334" t="s">
        <v>3318</v>
      </c>
      <c r="C453" s="335">
        <v>1</v>
      </c>
    </row>
    <row r="454" spans="1:3" ht="12.75" customHeight="1" x14ac:dyDescent="0.35">
      <c r="A454" s="334" t="s">
        <v>3319</v>
      </c>
      <c r="B454" s="334" t="s">
        <v>3320</v>
      </c>
      <c r="C454" s="335">
        <v>1</v>
      </c>
    </row>
    <row r="455" spans="1:3" ht="12.75" customHeight="1" x14ac:dyDescent="0.35">
      <c r="A455" s="334" t="s">
        <v>3321</v>
      </c>
      <c r="B455" s="334" t="s">
        <v>3322</v>
      </c>
      <c r="C455" s="335">
        <v>1</v>
      </c>
    </row>
    <row r="456" spans="1:3" ht="12.75" customHeight="1" x14ac:dyDescent="0.35">
      <c r="A456" s="334" t="s">
        <v>3323</v>
      </c>
      <c r="B456" s="334" t="s">
        <v>3324</v>
      </c>
      <c r="C456" s="335">
        <v>1</v>
      </c>
    </row>
    <row r="457" spans="1:3" ht="12.75" customHeight="1" x14ac:dyDescent="0.35">
      <c r="A457" s="334" t="s">
        <v>3325</v>
      </c>
      <c r="B457" s="334" t="s">
        <v>3326</v>
      </c>
      <c r="C457" s="335">
        <v>1</v>
      </c>
    </row>
    <row r="458" spans="1:3" ht="12.75" customHeight="1" x14ac:dyDescent="0.35">
      <c r="A458" s="334" t="s">
        <v>3327</v>
      </c>
      <c r="B458" s="334" t="s">
        <v>3328</v>
      </c>
      <c r="C458" s="335">
        <v>1</v>
      </c>
    </row>
    <row r="459" spans="1:3" ht="12.75" customHeight="1" x14ac:dyDescent="0.35">
      <c r="A459" s="334" t="s">
        <v>3329</v>
      </c>
      <c r="B459" s="334" t="s">
        <v>3330</v>
      </c>
      <c r="C459" s="335">
        <v>1</v>
      </c>
    </row>
    <row r="460" spans="1:3" ht="12.75" customHeight="1" x14ac:dyDescent="0.35">
      <c r="A460" s="334" t="s">
        <v>3331</v>
      </c>
      <c r="B460" s="334" t="s">
        <v>3332</v>
      </c>
      <c r="C460" s="335">
        <v>1</v>
      </c>
    </row>
    <row r="461" spans="1:3" ht="12.75" customHeight="1" x14ac:dyDescent="0.35">
      <c r="A461" s="334" t="s">
        <v>3333</v>
      </c>
      <c r="B461" s="334" t="s">
        <v>3334</v>
      </c>
      <c r="C461" s="335">
        <v>1</v>
      </c>
    </row>
    <row r="462" spans="1:3" ht="12.75" customHeight="1" x14ac:dyDescent="0.35">
      <c r="A462" s="334" t="s">
        <v>3335</v>
      </c>
      <c r="B462" s="334" t="s">
        <v>3336</v>
      </c>
      <c r="C462" s="335">
        <v>1</v>
      </c>
    </row>
    <row r="463" spans="1:3" ht="12.75" customHeight="1" x14ac:dyDescent="0.35">
      <c r="A463" s="334" t="s">
        <v>3337</v>
      </c>
      <c r="B463" s="334" t="s">
        <v>3338</v>
      </c>
      <c r="C463" s="335">
        <v>1</v>
      </c>
    </row>
    <row r="464" spans="1:3" ht="12.75" customHeight="1" x14ac:dyDescent="0.35">
      <c r="A464" s="334" t="s">
        <v>3339</v>
      </c>
      <c r="B464" s="334" t="s">
        <v>3340</v>
      </c>
      <c r="C464" s="335">
        <v>1</v>
      </c>
    </row>
    <row r="465" spans="1:3" ht="12.75" customHeight="1" x14ac:dyDescent="0.35">
      <c r="A465" s="334" t="s">
        <v>3341</v>
      </c>
      <c r="B465" s="334" t="s">
        <v>3342</v>
      </c>
      <c r="C465" s="335">
        <v>1</v>
      </c>
    </row>
    <row r="466" spans="1:3" ht="12.75" customHeight="1" x14ac:dyDescent="0.35">
      <c r="A466" s="334" t="s">
        <v>3343</v>
      </c>
      <c r="B466" s="334" t="s">
        <v>3344</v>
      </c>
      <c r="C466" s="335">
        <v>1</v>
      </c>
    </row>
    <row r="467" spans="1:3" ht="12.75" customHeight="1" x14ac:dyDescent="0.35">
      <c r="A467" s="334" t="s">
        <v>3345</v>
      </c>
      <c r="B467" s="334" t="s">
        <v>3346</v>
      </c>
      <c r="C467" s="335">
        <v>1</v>
      </c>
    </row>
    <row r="468" spans="1:3" ht="12.75" customHeight="1" x14ac:dyDescent="0.35">
      <c r="A468" s="334" t="s">
        <v>3347</v>
      </c>
      <c r="B468" s="334" t="s">
        <v>3348</v>
      </c>
      <c r="C468" s="335">
        <v>1</v>
      </c>
    </row>
    <row r="469" spans="1:3" ht="12.75" customHeight="1" x14ac:dyDescent="0.35">
      <c r="A469" s="334" t="s">
        <v>3349</v>
      </c>
      <c r="B469" s="334" t="s">
        <v>3350</v>
      </c>
      <c r="C469" s="335">
        <v>1</v>
      </c>
    </row>
    <row r="470" spans="1:3" ht="12.75" customHeight="1" x14ac:dyDescent="0.35">
      <c r="A470" s="334" t="s">
        <v>3351</v>
      </c>
      <c r="B470" s="334" t="s">
        <v>3352</v>
      </c>
      <c r="C470" s="335">
        <v>1</v>
      </c>
    </row>
    <row r="471" spans="1:3" ht="12.75" customHeight="1" x14ac:dyDescent="0.35">
      <c r="A471" s="334" t="s">
        <v>3353</v>
      </c>
      <c r="B471" s="334" t="s">
        <v>3354</v>
      </c>
      <c r="C471" s="335">
        <v>1</v>
      </c>
    </row>
    <row r="472" spans="1:3" ht="12.75" customHeight="1" x14ac:dyDescent="0.35">
      <c r="A472" s="334" t="s">
        <v>3355</v>
      </c>
      <c r="B472" s="334" t="s">
        <v>3356</v>
      </c>
      <c r="C472" s="335">
        <v>1</v>
      </c>
    </row>
    <row r="473" spans="1:3" ht="12.75" customHeight="1" x14ac:dyDescent="0.35">
      <c r="A473" s="334" t="s">
        <v>3357</v>
      </c>
      <c r="B473" s="334" t="s">
        <v>3358</v>
      </c>
      <c r="C473" s="335">
        <v>1</v>
      </c>
    </row>
    <row r="474" spans="1:3" ht="12.75" customHeight="1" x14ac:dyDescent="0.35">
      <c r="A474" s="334" t="s">
        <v>3359</v>
      </c>
      <c r="B474" s="334" t="s">
        <v>3360</v>
      </c>
      <c r="C474" s="335">
        <v>1</v>
      </c>
    </row>
    <row r="475" spans="1:3" ht="12.75" customHeight="1" x14ac:dyDescent="0.35">
      <c r="A475" s="334" t="s">
        <v>3361</v>
      </c>
      <c r="B475" s="334" t="s">
        <v>3362</v>
      </c>
      <c r="C475" s="335">
        <v>5</v>
      </c>
    </row>
    <row r="476" spans="1:3" ht="12.75" customHeight="1" x14ac:dyDescent="0.35">
      <c r="A476" s="334" t="s">
        <v>3363</v>
      </c>
      <c r="B476" s="334" t="s">
        <v>3364</v>
      </c>
      <c r="C476" s="335">
        <v>4</v>
      </c>
    </row>
    <row r="477" spans="1:3" ht="12.75" customHeight="1" x14ac:dyDescent="0.35">
      <c r="A477" s="334" t="s">
        <v>3365</v>
      </c>
      <c r="B477" s="334" t="s">
        <v>3366</v>
      </c>
      <c r="C477" s="335">
        <v>1</v>
      </c>
    </row>
    <row r="478" spans="1:3" ht="12.75" customHeight="1" x14ac:dyDescent="0.35">
      <c r="A478" s="334" t="s">
        <v>3367</v>
      </c>
      <c r="B478" s="334" t="s">
        <v>3368</v>
      </c>
      <c r="C478" s="335">
        <v>1</v>
      </c>
    </row>
    <row r="479" spans="1:3" ht="12.75" customHeight="1" x14ac:dyDescent="0.35">
      <c r="A479" s="334" t="s">
        <v>3369</v>
      </c>
      <c r="B479" s="334" t="s">
        <v>3370</v>
      </c>
      <c r="C479" s="335">
        <v>1</v>
      </c>
    </row>
    <row r="480" spans="1:3" ht="12.75" customHeight="1" x14ac:dyDescent="0.35">
      <c r="A480" s="334" t="s">
        <v>3371</v>
      </c>
      <c r="B480" s="334" t="s">
        <v>3372</v>
      </c>
      <c r="C480" s="335">
        <v>1</v>
      </c>
    </row>
    <row r="481" spans="1:3" ht="12.75" customHeight="1" x14ac:dyDescent="0.35">
      <c r="A481" s="334" t="s">
        <v>3373</v>
      </c>
      <c r="B481" s="334" t="s">
        <v>3374</v>
      </c>
      <c r="C481" s="335">
        <v>1</v>
      </c>
    </row>
    <row r="482" spans="1:3" ht="12.75" customHeight="1" x14ac:dyDescent="0.35">
      <c r="A482" s="334" t="s">
        <v>3375</v>
      </c>
      <c r="B482" s="334" t="s">
        <v>3376</v>
      </c>
      <c r="C482" s="335">
        <v>1</v>
      </c>
    </row>
    <row r="483" spans="1:3" ht="12.75" customHeight="1" x14ac:dyDescent="0.35">
      <c r="A483" s="334" t="s">
        <v>3377</v>
      </c>
      <c r="B483" s="334" t="s">
        <v>3378</v>
      </c>
      <c r="C483" s="335">
        <v>1</v>
      </c>
    </row>
    <row r="484" spans="1:3" ht="12.75" customHeight="1" x14ac:dyDescent="0.35">
      <c r="A484" s="334" t="s">
        <v>3379</v>
      </c>
      <c r="B484" s="334" t="s">
        <v>3380</v>
      </c>
      <c r="C484" s="335">
        <v>1</v>
      </c>
    </row>
    <row r="485" spans="1:3" ht="12.75" customHeight="1" x14ac:dyDescent="0.35">
      <c r="A485" s="334" t="s">
        <v>3381</v>
      </c>
      <c r="B485" s="334" t="s">
        <v>3382</v>
      </c>
      <c r="C485" s="335">
        <v>1</v>
      </c>
    </row>
    <row r="486" spans="1:3" ht="12.75" customHeight="1" x14ac:dyDescent="0.35">
      <c r="A486" s="334" t="s">
        <v>3383</v>
      </c>
      <c r="B486" s="334" t="s">
        <v>3384</v>
      </c>
      <c r="C486" s="335">
        <v>1</v>
      </c>
    </row>
    <row r="487" spans="1:3" ht="12.75" customHeight="1" x14ac:dyDescent="0.35">
      <c r="A487" s="334" t="s">
        <v>3385</v>
      </c>
      <c r="B487" s="334" t="s">
        <v>3386</v>
      </c>
      <c r="C487" s="335">
        <v>1</v>
      </c>
    </row>
    <row r="488" spans="1:3" ht="12.75" customHeight="1" x14ac:dyDescent="0.35">
      <c r="A488" s="334" t="s">
        <v>3387</v>
      </c>
      <c r="B488" s="334" t="s">
        <v>3388</v>
      </c>
      <c r="C488" s="335">
        <v>1</v>
      </c>
    </row>
    <row r="489" spans="1:3" ht="12.75" customHeight="1" x14ac:dyDescent="0.35">
      <c r="A489" s="334" t="s">
        <v>3389</v>
      </c>
      <c r="B489" s="334" t="s">
        <v>3390</v>
      </c>
      <c r="C489" s="335">
        <v>1</v>
      </c>
    </row>
    <row r="490" spans="1:3" ht="12.75" customHeight="1" x14ac:dyDescent="0.35">
      <c r="A490" s="334" t="s">
        <v>3391</v>
      </c>
      <c r="B490" s="334" t="s">
        <v>3392</v>
      </c>
      <c r="C490" s="335">
        <v>8</v>
      </c>
    </row>
    <row r="491" spans="1:3" ht="12.75" customHeight="1" x14ac:dyDescent="0.35">
      <c r="A491" s="334" t="s">
        <v>3393</v>
      </c>
      <c r="B491" s="334" t="s">
        <v>3394</v>
      </c>
      <c r="C491" s="335">
        <v>1</v>
      </c>
    </row>
    <row r="492" spans="1:3" ht="12.75" customHeight="1" x14ac:dyDescent="0.35">
      <c r="A492" s="334" t="s">
        <v>3395</v>
      </c>
      <c r="B492" s="334" t="s">
        <v>3396</v>
      </c>
      <c r="C492" s="335">
        <v>1</v>
      </c>
    </row>
    <row r="493" spans="1:3" ht="12.75" customHeight="1" x14ac:dyDescent="0.35">
      <c r="A493" s="334" t="s">
        <v>3397</v>
      </c>
      <c r="B493" s="334" t="s">
        <v>3398</v>
      </c>
      <c r="C493" s="335">
        <v>1</v>
      </c>
    </row>
    <row r="494" spans="1:3" ht="12.75" customHeight="1" x14ac:dyDescent="0.35">
      <c r="A494" s="334" t="s">
        <v>3399</v>
      </c>
      <c r="B494" s="334" t="s">
        <v>3400</v>
      </c>
      <c r="C494" s="335">
        <v>1</v>
      </c>
    </row>
    <row r="495" spans="1:3" ht="12.75" customHeight="1" x14ac:dyDescent="0.35">
      <c r="A495" s="334" t="s">
        <v>3401</v>
      </c>
      <c r="B495" s="334" t="s">
        <v>3402</v>
      </c>
      <c r="C495" s="335">
        <v>1</v>
      </c>
    </row>
    <row r="496" spans="1:3" ht="12.75" customHeight="1" x14ac:dyDescent="0.35">
      <c r="A496" s="334" t="s">
        <v>3403</v>
      </c>
      <c r="B496" s="334" t="s">
        <v>3404</v>
      </c>
      <c r="C496" s="335">
        <v>1</v>
      </c>
    </row>
    <row r="497" spans="1:3" ht="12.75" customHeight="1" x14ac:dyDescent="0.35">
      <c r="A497" s="334" t="s">
        <v>3405</v>
      </c>
      <c r="B497" s="334" t="s">
        <v>3406</v>
      </c>
      <c r="C497" s="335">
        <v>1</v>
      </c>
    </row>
    <row r="498" spans="1:3" ht="12.75" customHeight="1" x14ac:dyDescent="0.35">
      <c r="A498" s="334" t="s">
        <v>3407</v>
      </c>
      <c r="B498" s="334" t="s">
        <v>3408</v>
      </c>
      <c r="C498" s="335">
        <v>1</v>
      </c>
    </row>
    <row r="499" spans="1:3" ht="12.75" customHeight="1" x14ac:dyDescent="0.35">
      <c r="A499" s="334" t="s">
        <v>3409</v>
      </c>
      <c r="B499" s="334" t="s">
        <v>3410</v>
      </c>
      <c r="C499" s="335">
        <v>1</v>
      </c>
    </row>
    <row r="500" spans="1:3" ht="12.75" customHeight="1" x14ac:dyDescent="0.35">
      <c r="A500" s="334" t="s">
        <v>3411</v>
      </c>
      <c r="B500" s="334" t="s">
        <v>3412</v>
      </c>
      <c r="C500" s="335">
        <v>1</v>
      </c>
    </row>
    <row r="501" spans="1:3" ht="12.75" customHeight="1" x14ac:dyDescent="0.35">
      <c r="A501" s="334" t="s">
        <v>3413</v>
      </c>
      <c r="B501" s="334" t="s">
        <v>3414</v>
      </c>
      <c r="C501" s="335">
        <v>1</v>
      </c>
    </row>
    <row r="502" spans="1:3" ht="12.75" customHeight="1" x14ac:dyDescent="0.35">
      <c r="A502" s="334" t="s">
        <v>3415</v>
      </c>
      <c r="B502" s="334" t="s">
        <v>3416</v>
      </c>
      <c r="C502" s="335">
        <v>1</v>
      </c>
    </row>
    <row r="503" spans="1:3" ht="12.75" customHeight="1" x14ac:dyDescent="0.35">
      <c r="A503" s="334" t="s">
        <v>3417</v>
      </c>
      <c r="B503" s="334" t="s">
        <v>3418</v>
      </c>
      <c r="C503" s="335">
        <v>1</v>
      </c>
    </row>
    <row r="504" spans="1:3" ht="12.75" customHeight="1" x14ac:dyDescent="0.35">
      <c r="A504" s="334" t="s">
        <v>3419</v>
      </c>
      <c r="B504" s="334" t="s">
        <v>3420</v>
      </c>
      <c r="C504" s="335">
        <v>1</v>
      </c>
    </row>
    <row r="505" spans="1:3" ht="12.75" customHeight="1" x14ac:dyDescent="0.35">
      <c r="A505" s="334" t="s">
        <v>3421</v>
      </c>
      <c r="B505" s="334" t="s">
        <v>3422</v>
      </c>
      <c r="C505" s="335">
        <v>1</v>
      </c>
    </row>
    <row r="506" spans="1:3" ht="12.75" customHeight="1" x14ac:dyDescent="0.35">
      <c r="A506" s="334" t="s">
        <v>3423</v>
      </c>
      <c r="B506" s="334" t="s">
        <v>3424</v>
      </c>
      <c r="C506" s="335">
        <v>1</v>
      </c>
    </row>
    <row r="507" spans="1:3" ht="12.75" customHeight="1" x14ac:dyDescent="0.35">
      <c r="A507" s="334" t="s">
        <v>3425</v>
      </c>
      <c r="B507" s="334" t="s">
        <v>3426</v>
      </c>
      <c r="C507" s="335">
        <v>1</v>
      </c>
    </row>
    <row r="508" spans="1:3" ht="12.75" customHeight="1" x14ac:dyDescent="0.35">
      <c r="A508" s="334" t="s">
        <v>3427</v>
      </c>
      <c r="B508" s="334" t="s">
        <v>3428</v>
      </c>
      <c r="C508" s="335">
        <v>1</v>
      </c>
    </row>
    <row r="509" spans="1:3" ht="12.75" customHeight="1" x14ac:dyDescent="0.35">
      <c r="A509" s="334" t="s">
        <v>3429</v>
      </c>
      <c r="B509" s="334" t="s">
        <v>3430</v>
      </c>
      <c r="C509" s="335">
        <v>1</v>
      </c>
    </row>
    <row r="510" spans="1:3" ht="12.75" customHeight="1" x14ac:dyDescent="0.35">
      <c r="A510" s="334" t="s">
        <v>3431</v>
      </c>
      <c r="B510" s="334" t="s">
        <v>3432</v>
      </c>
      <c r="C510" s="335">
        <v>1</v>
      </c>
    </row>
    <row r="511" spans="1:3" ht="12.75" customHeight="1" x14ac:dyDescent="0.35">
      <c r="A511" s="334" t="s">
        <v>3433</v>
      </c>
      <c r="B511" s="334" t="s">
        <v>3434</v>
      </c>
      <c r="C511" s="335">
        <v>1</v>
      </c>
    </row>
    <row r="512" spans="1:3" ht="12.75" customHeight="1" x14ac:dyDescent="0.35">
      <c r="A512" s="334" t="s">
        <v>3435</v>
      </c>
      <c r="B512" s="334" t="s">
        <v>3436</v>
      </c>
      <c r="C512" s="335">
        <v>1</v>
      </c>
    </row>
    <row r="513" spans="1:3" ht="12.75" customHeight="1" x14ac:dyDescent="0.35">
      <c r="A513" s="334" t="s">
        <v>3437</v>
      </c>
      <c r="B513" s="334" t="s">
        <v>3438</v>
      </c>
      <c r="C513" s="335">
        <v>1</v>
      </c>
    </row>
    <row r="514" spans="1:3" ht="12.75" customHeight="1" x14ac:dyDescent="0.35">
      <c r="A514" s="334" t="s">
        <v>3439</v>
      </c>
      <c r="B514" s="334" t="s">
        <v>3440</v>
      </c>
      <c r="C514" s="335">
        <v>1</v>
      </c>
    </row>
    <row r="515" spans="1:3" ht="12.75" customHeight="1" x14ac:dyDescent="0.35">
      <c r="A515" s="334" t="s">
        <v>3441</v>
      </c>
      <c r="B515" s="334" t="s">
        <v>3442</v>
      </c>
      <c r="C515" s="335">
        <v>1</v>
      </c>
    </row>
    <row r="516" spans="1:3" ht="12.75" customHeight="1" x14ac:dyDescent="0.35">
      <c r="A516" s="334" t="s">
        <v>3443</v>
      </c>
      <c r="B516" s="334" t="s">
        <v>3444</v>
      </c>
      <c r="C516" s="335">
        <v>1</v>
      </c>
    </row>
    <row r="517" spans="1:3" ht="12.75" customHeight="1" x14ac:dyDescent="0.35">
      <c r="A517" s="334" t="s">
        <v>3445</v>
      </c>
      <c r="B517" s="334" t="s">
        <v>3446</v>
      </c>
      <c r="C517" s="335">
        <v>1</v>
      </c>
    </row>
    <row r="518" spans="1:3" ht="12.75" customHeight="1" x14ac:dyDescent="0.35">
      <c r="A518" s="334" t="s">
        <v>3447</v>
      </c>
      <c r="B518" s="334" t="s">
        <v>3448</v>
      </c>
      <c r="C518" s="335">
        <v>1</v>
      </c>
    </row>
    <row r="519" spans="1:3" ht="12.75" customHeight="1" x14ac:dyDescent="0.35">
      <c r="A519" s="334" t="s">
        <v>3449</v>
      </c>
      <c r="B519" s="334" t="s">
        <v>3450</v>
      </c>
      <c r="C519" s="335">
        <v>1</v>
      </c>
    </row>
    <row r="520" spans="1:3" ht="12.75" customHeight="1" x14ac:dyDescent="0.35">
      <c r="A520" s="334" t="s">
        <v>3451</v>
      </c>
      <c r="B520" s="334" t="s">
        <v>3452</v>
      </c>
      <c r="C520" s="335">
        <v>1</v>
      </c>
    </row>
    <row r="521" spans="1:3" ht="12.75" customHeight="1" x14ac:dyDescent="0.35">
      <c r="A521" s="334" t="s">
        <v>3453</v>
      </c>
      <c r="B521" s="334" t="s">
        <v>3454</v>
      </c>
      <c r="C521" s="335">
        <v>1</v>
      </c>
    </row>
    <row r="522" spans="1:3" ht="12.75" customHeight="1" x14ac:dyDescent="0.35">
      <c r="A522" s="334" t="s">
        <v>3455</v>
      </c>
      <c r="B522" s="334" t="s">
        <v>3456</v>
      </c>
      <c r="C522" s="335">
        <v>1</v>
      </c>
    </row>
    <row r="523" spans="1:3" ht="12.75" customHeight="1" x14ac:dyDescent="0.35">
      <c r="A523" s="334" t="s">
        <v>3457</v>
      </c>
      <c r="B523" s="334" t="s">
        <v>3458</v>
      </c>
      <c r="C523" s="335">
        <v>1</v>
      </c>
    </row>
    <row r="524" spans="1:3" ht="12.75" customHeight="1" x14ac:dyDescent="0.35">
      <c r="A524" s="334" t="s">
        <v>3459</v>
      </c>
      <c r="B524" s="334" t="s">
        <v>3460</v>
      </c>
      <c r="C524" s="335">
        <v>1</v>
      </c>
    </row>
    <row r="525" spans="1:3" ht="12.75" customHeight="1" x14ac:dyDescent="0.35">
      <c r="A525" s="334" t="s">
        <v>3461</v>
      </c>
      <c r="B525" s="334" t="s">
        <v>3462</v>
      </c>
      <c r="C525" s="335">
        <v>1</v>
      </c>
    </row>
    <row r="526" spans="1:3" ht="12.75" customHeight="1" x14ac:dyDescent="0.35">
      <c r="A526" s="334" t="s">
        <v>3463</v>
      </c>
      <c r="B526" s="334" t="s">
        <v>3464</v>
      </c>
      <c r="C526" s="335">
        <v>1</v>
      </c>
    </row>
    <row r="527" spans="1:3" ht="12.75" customHeight="1" x14ac:dyDescent="0.35">
      <c r="A527" s="334" t="s">
        <v>3465</v>
      </c>
      <c r="B527" s="334" t="s">
        <v>3466</v>
      </c>
      <c r="C527" s="335">
        <v>1</v>
      </c>
    </row>
    <row r="528" spans="1:3" ht="12.75" customHeight="1" x14ac:dyDescent="0.35">
      <c r="A528" s="334" t="s">
        <v>4093</v>
      </c>
      <c r="B528" s="334" t="s">
        <v>4094</v>
      </c>
      <c r="C528" s="335">
        <v>1</v>
      </c>
    </row>
    <row r="529" spans="1:3" ht="12.75" customHeight="1" x14ac:dyDescent="0.35">
      <c r="A529" s="334" t="s">
        <v>4095</v>
      </c>
      <c r="B529" s="334" t="s">
        <v>4096</v>
      </c>
      <c r="C529" s="335">
        <v>1</v>
      </c>
    </row>
    <row r="530" spans="1:3" ht="12.75" customHeight="1" x14ac:dyDescent="0.35">
      <c r="A530" s="334" t="s">
        <v>4097</v>
      </c>
      <c r="B530" s="334" t="s">
        <v>4098</v>
      </c>
      <c r="C530" s="335">
        <v>1</v>
      </c>
    </row>
    <row r="531" spans="1:3" ht="12.75" customHeight="1" x14ac:dyDescent="0.35">
      <c r="A531" s="334" t="s">
        <v>4099</v>
      </c>
      <c r="B531" s="334" t="s">
        <v>4100</v>
      </c>
      <c r="C531" s="335">
        <v>1</v>
      </c>
    </row>
    <row r="532" spans="1:3" ht="12.75" customHeight="1" x14ac:dyDescent="0.35">
      <c r="A532" s="334" t="s">
        <v>4101</v>
      </c>
      <c r="B532" s="334" t="s">
        <v>4102</v>
      </c>
      <c r="C532" s="335">
        <v>1</v>
      </c>
    </row>
    <row r="533" spans="1:3" ht="12.75" customHeight="1" x14ac:dyDescent="0.35">
      <c r="A533" s="334" t="s">
        <v>4103</v>
      </c>
      <c r="B533" s="334" t="s">
        <v>4104</v>
      </c>
      <c r="C533" s="335">
        <v>1</v>
      </c>
    </row>
    <row r="534" spans="1:3" ht="12.75" customHeight="1" x14ac:dyDescent="0.35">
      <c r="A534" s="334" t="s">
        <v>4105</v>
      </c>
      <c r="B534" s="334" t="s">
        <v>4106</v>
      </c>
      <c r="C534" s="335">
        <v>1</v>
      </c>
    </row>
    <row r="535" spans="1:3" ht="12.75" customHeight="1" x14ac:dyDescent="0.35">
      <c r="A535" s="334" t="s">
        <v>4107</v>
      </c>
      <c r="B535" s="334" t="s">
        <v>4108</v>
      </c>
      <c r="C535" s="335">
        <v>1</v>
      </c>
    </row>
    <row r="536" spans="1:3" ht="12.75" customHeight="1" x14ac:dyDescent="0.35">
      <c r="A536" s="334" t="s">
        <v>4109</v>
      </c>
      <c r="B536" s="334" t="s">
        <v>4110</v>
      </c>
      <c r="C536" s="335">
        <v>1</v>
      </c>
    </row>
    <row r="537" spans="1:3" ht="12.75" customHeight="1" x14ac:dyDescent="0.35">
      <c r="A537" s="334" t="s">
        <v>4111</v>
      </c>
      <c r="B537" s="334" t="s">
        <v>4112</v>
      </c>
      <c r="C537" s="335">
        <v>1</v>
      </c>
    </row>
    <row r="538" spans="1:3" ht="12.75" customHeight="1" x14ac:dyDescent="0.35">
      <c r="A538" s="334" t="s">
        <v>4113</v>
      </c>
      <c r="B538" s="334" t="s">
        <v>4114</v>
      </c>
      <c r="C538" s="335">
        <v>1</v>
      </c>
    </row>
    <row r="539" spans="1:3" ht="12.75" customHeight="1" x14ac:dyDescent="0.35">
      <c r="A539" s="334" t="s">
        <v>4115</v>
      </c>
      <c r="B539" s="334" t="s">
        <v>4116</v>
      </c>
      <c r="C539" s="33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4"/>
  <sheetViews>
    <sheetView zoomScale="90" zoomScaleNormal="90" workbookViewId="0">
      <selection activeCell="AE14" sqref="AE14"/>
    </sheetView>
  </sheetViews>
  <sheetFormatPr defaultColWidth="9.26953125" defaultRowHeight="12.75" customHeight="1" x14ac:dyDescent="0.35"/>
  <cols>
    <col min="1" max="1" width="22.7265625" style="146" customWidth="1"/>
    <col min="2" max="2" width="12.54296875" style="146" customWidth="1"/>
    <col min="3" max="3" width="11.7265625" style="146" customWidth="1"/>
    <col min="4" max="4" width="12.453125" style="146" customWidth="1"/>
    <col min="5" max="5" width="11.26953125" style="146" customWidth="1"/>
    <col min="6" max="6" width="13" style="146" customWidth="1"/>
    <col min="7" max="7" width="11.26953125" style="146" customWidth="1"/>
    <col min="8" max="8" width="8.7265625" style="275" hidden="1" customWidth="1"/>
    <col min="9" max="9" width="6.7265625" style="275" hidden="1" customWidth="1"/>
    <col min="10" max="12" width="9.26953125" style="146"/>
    <col min="13" max="15" width="11" style="146" customWidth="1"/>
    <col min="16" max="16" width="9.26953125" style="146"/>
    <col min="17" max="17" width="16.7265625" style="146" customWidth="1"/>
    <col min="18" max="23" width="9.26953125" style="146"/>
    <col min="24" max="25" width="0" style="146" hidden="1" customWidth="1"/>
    <col min="26" max="16384" width="9.26953125" style="146"/>
  </cols>
  <sheetData>
    <row r="1" spans="1:32" ht="14.5" x14ac:dyDescent="0.35">
      <c r="A1" s="178" t="s">
        <v>33</v>
      </c>
      <c r="B1" s="179"/>
      <c r="C1" s="179"/>
      <c r="D1" s="179"/>
      <c r="E1" s="179"/>
      <c r="F1" s="179"/>
      <c r="G1" s="179"/>
      <c r="H1" s="179"/>
      <c r="I1" s="179"/>
      <c r="J1" s="179"/>
      <c r="K1" s="179"/>
      <c r="L1" s="179"/>
      <c r="M1" s="179"/>
      <c r="N1" s="179"/>
      <c r="O1" s="179"/>
      <c r="P1" s="268"/>
    </row>
    <row r="2" spans="1:32" ht="18" customHeight="1" x14ac:dyDescent="0.35">
      <c r="A2" s="260" t="s">
        <v>34</v>
      </c>
      <c r="B2" s="261"/>
      <c r="C2" s="261"/>
      <c r="D2" s="261"/>
      <c r="E2" s="261"/>
      <c r="F2" s="261"/>
      <c r="G2" s="261"/>
      <c r="H2" s="261"/>
      <c r="I2" s="261"/>
      <c r="J2" s="261"/>
      <c r="K2" s="261"/>
      <c r="L2" s="261"/>
      <c r="M2" s="261"/>
      <c r="N2" s="261"/>
      <c r="O2" s="261"/>
      <c r="P2" s="262"/>
    </row>
    <row r="3" spans="1:32" ht="12.75" customHeight="1" x14ac:dyDescent="0.35">
      <c r="A3" s="263" t="s">
        <v>35</v>
      </c>
      <c r="B3" s="181"/>
      <c r="C3" s="181"/>
      <c r="D3" s="181"/>
      <c r="E3" s="181"/>
      <c r="F3" s="181"/>
      <c r="G3" s="181"/>
      <c r="H3" s="181"/>
      <c r="I3" s="181"/>
      <c r="J3" s="181"/>
      <c r="K3" s="181"/>
      <c r="L3" s="181"/>
      <c r="M3" s="181"/>
      <c r="N3" s="181"/>
      <c r="O3" s="181"/>
      <c r="P3" s="264"/>
    </row>
    <row r="4" spans="1:32" ht="14.5" x14ac:dyDescent="0.35">
      <c r="A4" s="263"/>
      <c r="B4" s="181"/>
      <c r="C4" s="181"/>
      <c r="D4" s="181"/>
      <c r="E4" s="181"/>
      <c r="F4" s="181"/>
      <c r="G4" s="181"/>
      <c r="H4" s="181"/>
      <c r="I4" s="181"/>
      <c r="J4" s="181"/>
      <c r="K4" s="181"/>
      <c r="L4" s="181"/>
      <c r="M4" s="181"/>
      <c r="N4" s="181"/>
      <c r="O4" s="181"/>
      <c r="P4" s="264"/>
    </row>
    <row r="5" spans="1:32" ht="14.5" x14ac:dyDescent="0.35">
      <c r="A5" s="263" t="s">
        <v>36</v>
      </c>
      <c r="B5" s="181"/>
      <c r="C5" s="181"/>
      <c r="D5" s="181"/>
      <c r="E5" s="181"/>
      <c r="F5" s="181"/>
      <c r="G5" s="181"/>
      <c r="H5" s="181"/>
      <c r="I5" s="181"/>
      <c r="J5" s="181"/>
      <c r="K5" s="181"/>
      <c r="L5" s="181"/>
      <c r="M5" s="181"/>
      <c r="N5" s="181"/>
      <c r="O5" s="181"/>
      <c r="P5" s="264"/>
    </row>
    <row r="6" spans="1:32" ht="14.5" x14ac:dyDescent="0.35">
      <c r="A6" s="263" t="s">
        <v>37</v>
      </c>
      <c r="B6" s="181"/>
      <c r="C6" s="181"/>
      <c r="D6" s="181"/>
      <c r="E6" s="181"/>
      <c r="F6" s="181"/>
      <c r="G6" s="181"/>
      <c r="H6" s="181"/>
      <c r="I6" s="181"/>
      <c r="J6" s="181"/>
      <c r="K6" s="181"/>
      <c r="L6" s="181"/>
      <c r="M6" s="181"/>
      <c r="N6" s="181"/>
      <c r="O6" s="181"/>
      <c r="P6" s="264"/>
    </row>
    <row r="7" spans="1:32" ht="14.5" x14ac:dyDescent="0.35">
      <c r="A7" s="265"/>
      <c r="B7" s="266"/>
      <c r="C7" s="266"/>
      <c r="D7" s="266"/>
      <c r="E7" s="266"/>
      <c r="F7" s="266"/>
      <c r="G7" s="266"/>
      <c r="H7" s="266"/>
      <c r="I7" s="266"/>
      <c r="J7" s="266"/>
      <c r="K7" s="266"/>
      <c r="L7" s="266"/>
      <c r="M7" s="266"/>
      <c r="N7" s="266"/>
      <c r="O7" s="266"/>
      <c r="P7" s="267"/>
    </row>
    <row r="8" spans="1:32" ht="12.75" customHeight="1" x14ac:dyDescent="0.35">
      <c r="A8" s="184"/>
      <c r="B8" s="185"/>
      <c r="C8" s="185"/>
      <c r="D8" s="185"/>
      <c r="E8" s="185"/>
      <c r="F8" s="185"/>
      <c r="G8" s="185"/>
      <c r="H8" s="271"/>
      <c r="I8" s="271"/>
      <c r="J8" s="185"/>
      <c r="K8" s="185"/>
      <c r="L8" s="185"/>
      <c r="M8" s="185"/>
      <c r="N8" s="185"/>
      <c r="O8" s="185"/>
      <c r="P8" s="262"/>
      <c r="Q8" s="184"/>
      <c r="R8" s="185"/>
      <c r="S8" s="185"/>
      <c r="T8" s="185"/>
      <c r="U8" s="185"/>
      <c r="V8" s="185"/>
      <c r="W8" s="185"/>
      <c r="X8" s="271"/>
      <c r="Y8" s="271"/>
      <c r="Z8" s="185"/>
      <c r="AA8" s="185"/>
      <c r="AB8" s="185"/>
      <c r="AC8" s="185"/>
      <c r="AD8" s="185"/>
      <c r="AE8" s="185"/>
      <c r="AF8" s="262"/>
    </row>
    <row r="9" spans="1:32" ht="14.5" x14ac:dyDescent="0.35">
      <c r="A9" s="145"/>
      <c r="B9" s="186" t="s">
        <v>38</v>
      </c>
      <c r="C9" s="187"/>
      <c r="D9" s="187"/>
      <c r="E9" s="187"/>
      <c r="F9" s="187"/>
      <c r="G9" s="188"/>
      <c r="H9" s="272"/>
      <c r="I9" s="272"/>
      <c r="J9" s="167"/>
      <c r="K9" s="167"/>
      <c r="L9" s="167"/>
      <c r="M9" s="167"/>
      <c r="N9" s="167"/>
      <c r="O9" s="167"/>
      <c r="P9" s="264"/>
      <c r="Q9" s="145"/>
      <c r="R9" s="186" t="s">
        <v>63</v>
      </c>
      <c r="S9" s="187"/>
      <c r="T9" s="187"/>
      <c r="U9" s="187"/>
      <c r="V9" s="187"/>
      <c r="W9" s="188"/>
      <c r="X9" s="272"/>
      <c r="Y9" s="272"/>
      <c r="Z9" s="167"/>
      <c r="AA9" s="167"/>
      <c r="AB9" s="167"/>
      <c r="AC9" s="167"/>
      <c r="AD9" s="167"/>
      <c r="AE9" s="167"/>
      <c r="AF9" s="264"/>
    </row>
    <row r="10" spans="1:32" ht="12.75" customHeight="1" x14ac:dyDescent="0.35">
      <c r="A10" s="145"/>
      <c r="B10" s="189" t="s">
        <v>39</v>
      </c>
      <c r="C10" s="190"/>
      <c r="D10" s="190"/>
      <c r="E10" s="190"/>
      <c r="F10" s="190"/>
      <c r="G10" s="191"/>
      <c r="H10" s="272"/>
      <c r="I10" s="272"/>
      <c r="J10" s="167"/>
      <c r="K10" s="167"/>
      <c r="L10" s="167"/>
      <c r="M10" s="167"/>
      <c r="N10" s="167"/>
      <c r="O10" s="167"/>
      <c r="P10" s="264"/>
      <c r="Q10" s="145"/>
      <c r="R10" s="189" t="s">
        <v>64</v>
      </c>
      <c r="S10" s="190"/>
      <c r="T10" s="190"/>
      <c r="U10" s="190"/>
      <c r="V10" s="190"/>
      <c r="W10" s="191"/>
      <c r="X10" s="272"/>
      <c r="Y10" s="272"/>
      <c r="Z10" s="167"/>
      <c r="AA10" s="167"/>
      <c r="AB10" s="167"/>
      <c r="AC10" s="167"/>
      <c r="AD10" s="167"/>
      <c r="AE10" s="167"/>
      <c r="AF10" s="264"/>
    </row>
    <row r="11" spans="1:32" ht="14.5" x14ac:dyDescent="0.35">
      <c r="A11" s="351" t="s">
        <v>40</v>
      </c>
      <c r="B11" s="148" t="s">
        <v>41</v>
      </c>
      <c r="C11" s="149"/>
      <c r="D11" s="150"/>
      <c r="E11" s="150"/>
      <c r="F11" s="150"/>
      <c r="G11" s="151"/>
      <c r="H11" s="272"/>
      <c r="I11" s="272"/>
      <c r="J11" s="167"/>
      <c r="K11" s="152" t="s">
        <v>42</v>
      </c>
      <c r="L11" s="153"/>
      <c r="M11" s="153"/>
      <c r="N11" s="153"/>
      <c r="O11" s="154"/>
      <c r="P11" s="264"/>
      <c r="Q11" s="351" t="s">
        <v>65</v>
      </c>
      <c r="R11" s="148" t="s">
        <v>41</v>
      </c>
      <c r="S11" s="149"/>
      <c r="T11" s="150"/>
      <c r="U11" s="150"/>
      <c r="V11" s="150"/>
      <c r="W11" s="151"/>
      <c r="X11" s="272"/>
      <c r="Y11" s="272"/>
      <c r="Z11" s="167"/>
      <c r="AA11" s="152" t="s">
        <v>42</v>
      </c>
      <c r="AB11" s="153"/>
      <c r="AC11" s="153"/>
      <c r="AD11" s="153"/>
      <c r="AE11" s="154"/>
      <c r="AF11" s="264"/>
    </row>
    <row r="12" spans="1:32" ht="48" x14ac:dyDescent="0.35">
      <c r="A12" s="351"/>
      <c r="B12" s="155" t="s">
        <v>43</v>
      </c>
      <c r="C12" s="156" t="s">
        <v>44</v>
      </c>
      <c r="D12" s="156" t="s">
        <v>45</v>
      </c>
      <c r="E12" s="156" t="s">
        <v>46</v>
      </c>
      <c r="F12" s="156" t="s">
        <v>47</v>
      </c>
      <c r="G12" s="157" t="s">
        <v>48</v>
      </c>
      <c r="H12" s="272"/>
      <c r="I12" s="272"/>
      <c r="J12" s="167"/>
      <c r="K12" s="158" t="s">
        <v>49</v>
      </c>
      <c r="L12" s="37"/>
      <c r="M12" s="159" t="s">
        <v>50</v>
      </c>
      <c r="N12" s="159" t="s">
        <v>51</v>
      </c>
      <c r="O12" s="160" t="s">
        <v>52</v>
      </c>
      <c r="P12" s="264"/>
      <c r="Q12" s="351"/>
      <c r="R12" s="155" t="s">
        <v>43</v>
      </c>
      <c r="S12" s="156" t="s">
        <v>44</v>
      </c>
      <c r="T12" s="156" t="s">
        <v>45</v>
      </c>
      <c r="U12" s="156" t="s">
        <v>46</v>
      </c>
      <c r="V12" s="156" t="s">
        <v>47</v>
      </c>
      <c r="W12" s="157" t="s">
        <v>48</v>
      </c>
      <c r="X12" s="272"/>
      <c r="Y12" s="272"/>
      <c r="Z12" s="167"/>
      <c r="AA12" s="158" t="s">
        <v>49</v>
      </c>
      <c r="AB12" s="37"/>
      <c r="AC12" s="159" t="s">
        <v>50</v>
      </c>
      <c r="AD12" s="159" t="s">
        <v>51</v>
      </c>
      <c r="AE12" s="160" t="s">
        <v>52</v>
      </c>
      <c r="AF12" s="264"/>
    </row>
    <row r="13" spans="1:32" ht="14.5" x14ac:dyDescent="0.35">
      <c r="A13" s="147"/>
      <c r="B13" s="240">
        <f>COUNTIF('Gen Test Cases'!I3:I22,"Pass")+COUNTIF('Solaris 10 Test Cases'!J3:J135,"Pass")</f>
        <v>0</v>
      </c>
      <c r="C13" s="241">
        <f>COUNTIF('Gen Test Cases'!I3:I22,"Fail")+COUNTIF('Solaris 10 Test Cases'!J3:J135,"Fail")</f>
        <v>0</v>
      </c>
      <c r="D13" s="240">
        <f>COUNTIF('Gen Test Cases'!I3:I22,"Info")+COUNTIF('Solaris 10 Test Cases'!J3:J135,"Info")</f>
        <v>0</v>
      </c>
      <c r="E13" s="241">
        <f>COUNTIF('Gen Test Cases'!I3:I22,"N/A")+COUNTIF('Solaris 10 Test Cases'!J3:J135,"N/A")</f>
        <v>0</v>
      </c>
      <c r="F13" s="240">
        <f>B13+C13</f>
        <v>0</v>
      </c>
      <c r="G13" s="247">
        <f>D25/100</f>
        <v>0</v>
      </c>
      <c r="H13" s="272"/>
      <c r="I13" s="272"/>
      <c r="J13" s="167"/>
      <c r="K13" s="162" t="s">
        <v>53</v>
      </c>
      <c r="L13" s="163"/>
      <c r="M13" s="164">
        <f>COUNTA('Gen Test Cases'!I3:I22)+COUNTA('Solaris 10 Test Cases'!J3:J135)</f>
        <v>0</v>
      </c>
      <c r="N13" s="164">
        <f>O13-M13</f>
        <v>130</v>
      </c>
      <c r="O13" s="165">
        <f>COUNTA('Gen Test Cases'!A3:A22)+COUNTA('Solaris 10 Test Cases'!A3:A135)</f>
        <v>130</v>
      </c>
      <c r="P13" s="264"/>
      <c r="Q13" s="147"/>
      <c r="R13" s="240">
        <f>COUNTIF('Gen Test Cases'!I3:I11,"Pass")+COUNTIF('Solaris 11 Test Cases'!J3:J93,"Pass")</f>
        <v>0</v>
      </c>
      <c r="S13" s="241">
        <f>COUNTIF('Gen Test Cases'!I3:I11,"Fail")+COUNTIF('Solaris 11 Test Cases'!J3:J93,"Fail")</f>
        <v>0</v>
      </c>
      <c r="T13" s="240">
        <f>COUNTIF('Gen Test Cases'!I3:I11,"Info")+COUNTIF('Solaris 11 Test Cases'!J3:J93,"Info")</f>
        <v>0</v>
      </c>
      <c r="U13" s="241">
        <f>COUNTIF('Gen Test Cases'!I3:I11,"N/A")+COUNTIF('Solaris 11 Test Cases'!J3:J93,"N/A")</f>
        <v>0</v>
      </c>
      <c r="V13" s="240">
        <f>R13+S13</f>
        <v>0</v>
      </c>
      <c r="W13" s="247">
        <f>T25/100</f>
        <v>0</v>
      </c>
      <c r="X13" s="272"/>
      <c r="Y13" s="272"/>
      <c r="Z13" s="167"/>
      <c r="AA13" s="162" t="s">
        <v>53</v>
      </c>
      <c r="AB13" s="163"/>
      <c r="AC13" s="164">
        <f>COUNTA('Gen Test Cases'!I3:I11)+COUNTA('Solaris 11 Test Cases'!J3:J93)</f>
        <v>0</v>
      </c>
      <c r="AD13" s="164">
        <f>AE13-AC13</f>
        <v>100</v>
      </c>
      <c r="AE13" s="165">
        <f>COUNTA('Gen Test Cases'!A3:A11)+COUNTA('Solaris 11 Test Cases'!A3:A93)</f>
        <v>100</v>
      </c>
      <c r="AF13" s="264"/>
    </row>
    <row r="14" spans="1:32" ht="12.75" customHeight="1" x14ac:dyDescent="0.35">
      <c r="A14" s="147"/>
      <c r="B14" s="166"/>
      <c r="C14" s="167"/>
      <c r="D14" s="167"/>
      <c r="E14" s="167"/>
      <c r="F14" s="167"/>
      <c r="G14" s="167"/>
      <c r="H14" s="272"/>
      <c r="I14" s="272"/>
      <c r="J14" s="167"/>
      <c r="K14" s="168"/>
      <c r="L14" s="168"/>
      <c r="M14" s="168"/>
      <c r="N14" s="168"/>
      <c r="O14" s="168"/>
      <c r="P14" s="264"/>
      <c r="Q14" s="147"/>
      <c r="R14" s="166"/>
      <c r="S14" s="167"/>
      <c r="T14" s="167"/>
      <c r="U14" s="167"/>
      <c r="V14" s="167"/>
      <c r="W14" s="167"/>
      <c r="X14" s="272"/>
      <c r="Y14" s="272"/>
      <c r="Z14" s="167"/>
      <c r="AA14" s="168"/>
      <c r="AB14" s="168"/>
      <c r="AC14" s="168"/>
      <c r="AD14" s="168"/>
      <c r="AE14" s="168"/>
      <c r="AF14" s="264"/>
    </row>
    <row r="15" spans="1:32" ht="12.75" customHeight="1" x14ac:dyDescent="0.35">
      <c r="A15" s="147"/>
      <c r="B15" s="169" t="s">
        <v>54</v>
      </c>
      <c r="C15" s="170"/>
      <c r="D15" s="170"/>
      <c r="E15" s="170"/>
      <c r="F15" s="170"/>
      <c r="G15" s="171"/>
      <c r="H15" s="272"/>
      <c r="I15" s="272"/>
      <c r="J15" s="167"/>
      <c r="K15" s="168"/>
      <c r="L15" s="168"/>
      <c r="M15" s="168"/>
      <c r="N15" s="168"/>
      <c r="O15" s="168"/>
      <c r="P15" s="264"/>
      <c r="Q15" s="147"/>
      <c r="R15" s="169" t="s">
        <v>54</v>
      </c>
      <c r="S15" s="170"/>
      <c r="T15" s="170"/>
      <c r="U15" s="170"/>
      <c r="V15" s="170"/>
      <c r="W15" s="171"/>
      <c r="X15" s="272"/>
      <c r="Y15" s="272"/>
      <c r="Z15" s="167"/>
      <c r="AA15" s="168"/>
      <c r="AB15" s="168"/>
      <c r="AC15" s="168"/>
      <c r="AD15" s="168"/>
      <c r="AE15" s="168"/>
      <c r="AF15" s="264"/>
    </row>
    <row r="16" spans="1:32" ht="12.75" customHeight="1" x14ac:dyDescent="0.35">
      <c r="A16" s="172"/>
      <c r="B16" s="173" t="s">
        <v>55</v>
      </c>
      <c r="C16" s="173" t="s">
        <v>56</v>
      </c>
      <c r="D16" s="173" t="s">
        <v>57</v>
      </c>
      <c r="E16" s="173" t="s">
        <v>58</v>
      </c>
      <c r="F16" s="173" t="s">
        <v>46</v>
      </c>
      <c r="G16" s="173" t="s">
        <v>59</v>
      </c>
      <c r="H16" s="174" t="s">
        <v>60</v>
      </c>
      <c r="I16" s="174" t="s">
        <v>61</v>
      </c>
      <c r="J16" s="167"/>
      <c r="K16" s="175"/>
      <c r="L16" s="175"/>
      <c r="M16" s="175"/>
      <c r="N16" s="175"/>
      <c r="O16" s="175"/>
      <c r="P16" s="264"/>
      <c r="Q16" s="172"/>
      <c r="R16" s="173" t="s">
        <v>55</v>
      </c>
      <c r="S16" s="173" t="s">
        <v>56</v>
      </c>
      <c r="T16" s="173" t="s">
        <v>57</v>
      </c>
      <c r="U16" s="173" t="s">
        <v>58</v>
      </c>
      <c r="V16" s="173" t="s">
        <v>46</v>
      </c>
      <c r="W16" s="173" t="s">
        <v>59</v>
      </c>
      <c r="X16" s="174" t="s">
        <v>60</v>
      </c>
      <c r="Y16" s="174" t="s">
        <v>61</v>
      </c>
      <c r="Z16" s="167"/>
      <c r="AA16" s="175"/>
      <c r="AB16" s="175"/>
      <c r="AC16" s="175"/>
      <c r="AD16" s="175"/>
      <c r="AE16" s="175"/>
      <c r="AF16" s="264"/>
    </row>
    <row r="17" spans="1:32" ht="12.75" customHeight="1" x14ac:dyDescent="0.35">
      <c r="A17" s="172"/>
      <c r="B17" s="176">
        <v>8</v>
      </c>
      <c r="C17" s="177">
        <f>COUNTIF('Gen Test Cases'!AA:AA,B17)+COUNTIF('Solaris 10 Test Cases'!AA:AA,B17)</f>
        <v>0</v>
      </c>
      <c r="D17" s="161">
        <f>COUNTIFS('Gen Test Cases'!AA:AA,B17,'Gen Test Cases'!I:I,$D$16)+COUNTIFS('Solaris 10 Test Cases'!AA:AA,B17,'Solaris 10 Test Cases'!J:J,$D$16)</f>
        <v>0</v>
      </c>
      <c r="E17" s="161">
        <f>COUNTIFS('Gen Test Cases'!AA:AA,B17,'Gen Test Cases'!I:I,$E$16)+COUNTIFS('Solaris 10 Test Cases'!AA:AA,B17,'Solaris 10 Test Cases'!J:J,$E$16)</f>
        <v>0</v>
      </c>
      <c r="F17" s="161">
        <f>COUNTIFS('Gen Test Cases'!AA:AA,B17,'Gen Test Cases'!I:I,$F$16)+COUNTIFS('Solaris 10 Test Cases'!AA:AA,B17,'Solaris 10 Test Cases'!J:J,$F$16)</f>
        <v>0</v>
      </c>
      <c r="G17" s="239">
        <v>1500</v>
      </c>
      <c r="H17" s="272">
        <f>(C17-F17)*(G17)</f>
        <v>0</v>
      </c>
      <c r="I17" s="272">
        <f>D17*G17</f>
        <v>0</v>
      </c>
      <c r="J17" s="269">
        <f>D13+N13</f>
        <v>130</v>
      </c>
      <c r="K17" s="270" t="str">
        <f>"WARNING: THERE IS AT LEAST ONE TEST CASE WITH"</f>
        <v>WARNING: THERE IS AT LEAST ONE TEST CASE WITH</v>
      </c>
      <c r="L17" s="167"/>
      <c r="M17" s="167"/>
      <c r="N17" s="167"/>
      <c r="O17" s="167"/>
      <c r="P17" s="264"/>
      <c r="Q17" s="172"/>
      <c r="R17" s="176">
        <v>8</v>
      </c>
      <c r="S17" s="177">
        <f>COUNTIF('Gen Test Cases'!AA:AA,R17)+COUNTIF('Solaris 11 Test Cases'!AA:AA,R17)</f>
        <v>0</v>
      </c>
      <c r="T17" s="161">
        <f>COUNTIFS('Gen Test Cases'!AA:AA,R17,'Gen Test Cases'!I:I,$T$16)+COUNTIFS('Solaris 11 Test Cases'!AA:AA,R17,'Solaris 11 Test Cases'!J:J,$T$16)</f>
        <v>0</v>
      </c>
      <c r="U17" s="161">
        <f>COUNTIFS('Gen Test Cases'!AA:AA,R17,'Gen Test Cases'!I:I,$U$16)+COUNTIFS('Solaris 11 Test Cases'!AA:AA,R17,'Solaris 11 Test Cases'!J:J,$U$16)</f>
        <v>0</v>
      </c>
      <c r="V17" s="161">
        <f>COUNTIFS('Gen Test Cases'!AA:AA,R17,'Gen Test Cases'!I:I,$V$16)+COUNTIFS('Solaris 11 Test Cases'!AA:AA,R17,'Solaris 11 Test Cases'!J:J,$V$16)</f>
        <v>0</v>
      </c>
      <c r="W17" s="239">
        <v>1500</v>
      </c>
      <c r="X17" s="274">
        <f>(S17-V17)*(W17)</f>
        <v>0</v>
      </c>
      <c r="Y17" s="274">
        <f>T17*W17</f>
        <v>0</v>
      </c>
      <c r="Z17" s="269">
        <f>T13+AD13</f>
        <v>100</v>
      </c>
      <c r="AA17" s="270" t="str">
        <f>"WARNING: THERE IS AT LEAST ONE TEST CASE WITH"</f>
        <v>WARNING: THERE IS AT LEAST ONE TEST CASE WITH</v>
      </c>
      <c r="AB17" s="167"/>
      <c r="AC17" s="167"/>
      <c r="AD17" s="167"/>
      <c r="AE17" s="167"/>
      <c r="AF17" s="264"/>
    </row>
    <row r="18" spans="1:32" ht="12.75" customHeight="1" x14ac:dyDescent="0.35">
      <c r="A18" s="172"/>
      <c r="B18" s="176">
        <v>7</v>
      </c>
      <c r="C18" s="177">
        <f>COUNTIF('Gen Test Cases'!AA:AA,B18)+COUNTIF('Solaris 10 Test Cases'!AA:AA,B18)</f>
        <v>6</v>
      </c>
      <c r="D18" s="161">
        <f>COUNTIFS('Gen Test Cases'!AA:AA,B18,'Gen Test Cases'!I:I,$D$16)+COUNTIFS('Solaris 10 Test Cases'!AA:AA,B18,'Solaris 10 Test Cases'!J:J,$D$16)</f>
        <v>0</v>
      </c>
      <c r="E18" s="161">
        <f>COUNTIFS('Gen Test Cases'!AA:AA,B18,'Gen Test Cases'!I:I,$E$16)+COUNTIFS('Solaris 10 Test Cases'!AA:AA,B18,'Solaris 10 Test Cases'!J:J,$E$16)</f>
        <v>0</v>
      </c>
      <c r="F18" s="161">
        <f>COUNTIFS('Gen Test Cases'!AA:AA,B18,'Gen Test Cases'!I:I,$F$16)+COUNTIFS('Solaris 10 Test Cases'!AA:AA,B18,'Solaris 10 Test Cases'!J:J,$F$16)</f>
        <v>0</v>
      </c>
      <c r="G18" s="239">
        <v>750</v>
      </c>
      <c r="H18" s="272">
        <f t="shared" ref="H18:H24" si="0">(C18-F18)*(G18)</f>
        <v>4500</v>
      </c>
      <c r="I18" s="272">
        <f t="shared" ref="I18:I24" si="1">D18*G18</f>
        <v>0</v>
      </c>
      <c r="J18" s="167"/>
      <c r="K18" s="270" t="str">
        <f>"AN 'INFO' OR BLANK STATUS (SEE ABOVE)"</f>
        <v>AN 'INFO' OR BLANK STATUS (SEE ABOVE)</v>
      </c>
      <c r="L18" s="167"/>
      <c r="M18" s="167"/>
      <c r="N18" s="167"/>
      <c r="O18" s="167"/>
      <c r="P18" s="264"/>
      <c r="Q18" s="172"/>
      <c r="R18" s="176">
        <v>7</v>
      </c>
      <c r="S18" s="177">
        <f>COUNTIF('Gen Test Cases'!AA:AA,R18)+COUNTIF('Solaris 11 Test Cases'!AA:AA,R18)</f>
        <v>4</v>
      </c>
      <c r="T18" s="161">
        <f>COUNTIFS('Gen Test Cases'!AA:AA,R18,'Gen Test Cases'!I:I,$T$16)+COUNTIFS('Solaris 11 Test Cases'!AA:AA,R18,'Solaris 11 Test Cases'!J:J,$T$16)</f>
        <v>0</v>
      </c>
      <c r="U18" s="161">
        <f>COUNTIFS('Gen Test Cases'!AA:AA,R18,'Gen Test Cases'!I:I,$U$16)+COUNTIFS('Solaris 11 Test Cases'!AA:AA,R18,'Solaris 11 Test Cases'!J:J,$U$16)</f>
        <v>0</v>
      </c>
      <c r="V18" s="161">
        <f>COUNTIFS('Gen Test Cases'!AA:AA,R18,'Gen Test Cases'!I:I,$V$16)+COUNTIFS('Solaris 11 Test Cases'!AA:AA,R18,'Solaris 11 Test Cases'!J:J,$V$16)</f>
        <v>0</v>
      </c>
      <c r="W18" s="239">
        <v>750</v>
      </c>
      <c r="X18" s="274">
        <f t="shared" ref="X18:X24" si="2">(S18-V18)*(W18)</f>
        <v>3000</v>
      </c>
      <c r="Y18" s="274">
        <f t="shared" ref="Y18:Y24" si="3">T18*W18</f>
        <v>0</v>
      </c>
      <c r="Z18" s="167"/>
      <c r="AA18" s="270" t="str">
        <f>"AN 'INFO' OR BLANK STATUS (SEE ABOVE)"</f>
        <v>AN 'INFO' OR BLANK STATUS (SEE ABOVE)</v>
      </c>
      <c r="AB18" s="167"/>
      <c r="AC18" s="167"/>
      <c r="AD18" s="167"/>
      <c r="AE18" s="167"/>
      <c r="AF18" s="264"/>
    </row>
    <row r="19" spans="1:32" ht="12.75" customHeight="1" x14ac:dyDescent="0.35">
      <c r="A19" s="172"/>
      <c r="B19" s="176">
        <v>6</v>
      </c>
      <c r="C19" s="177">
        <f>COUNTIF('Gen Test Cases'!AA:AA,B19)+COUNTIF('Solaris 10 Test Cases'!AA:AA,B19)</f>
        <v>6</v>
      </c>
      <c r="D19" s="161">
        <f>COUNTIFS('Gen Test Cases'!AA:AA,B19,'Gen Test Cases'!I:I,$D$16)+COUNTIFS('Solaris 10 Test Cases'!AA:AA,B19,'Solaris 10 Test Cases'!J:J,$D$16)</f>
        <v>0</v>
      </c>
      <c r="E19" s="161">
        <f>COUNTIFS('Gen Test Cases'!AA:AA,B19,'Gen Test Cases'!I:I,$E$16)+COUNTIFS('Solaris 10 Test Cases'!AA:AA,B19,'Solaris 10 Test Cases'!J:J,$E$16)</f>
        <v>0</v>
      </c>
      <c r="F19" s="161">
        <f>COUNTIFS('Gen Test Cases'!AA:AA,B19,'Gen Test Cases'!I:I,$F$16)+COUNTIFS('Solaris 10 Test Cases'!AA:AA,B19,'Solaris 10 Test Cases'!J:J,$F$16)</f>
        <v>0</v>
      </c>
      <c r="G19" s="239">
        <v>100</v>
      </c>
      <c r="H19" s="272">
        <f t="shared" si="0"/>
        <v>600</v>
      </c>
      <c r="I19" s="272">
        <f t="shared" si="1"/>
        <v>0</v>
      </c>
      <c r="J19" s="167"/>
      <c r="K19" s="167"/>
      <c r="L19" s="167"/>
      <c r="M19" s="167"/>
      <c r="N19" s="167"/>
      <c r="O19" s="167"/>
      <c r="P19" s="264"/>
      <c r="Q19" s="172"/>
      <c r="R19" s="176">
        <v>6</v>
      </c>
      <c r="S19" s="177">
        <f>COUNTIF('Gen Test Cases'!AA:AA,R19)+COUNTIF('Solaris 11 Test Cases'!AA:AA,R19)</f>
        <v>7</v>
      </c>
      <c r="T19" s="161">
        <f>COUNTIFS('Gen Test Cases'!AA:AA,R19,'Gen Test Cases'!I:I,$T$16)+COUNTIFS('Solaris 11 Test Cases'!AA:AA,R19,'Solaris 11 Test Cases'!J:J,$T$16)</f>
        <v>0</v>
      </c>
      <c r="U19" s="161">
        <f>COUNTIFS('Gen Test Cases'!AA:AA,R19,'Gen Test Cases'!I:I,$U$16)+COUNTIFS('Solaris 11 Test Cases'!AA:AA,R19,'Solaris 11 Test Cases'!J:J,$U$16)</f>
        <v>0</v>
      </c>
      <c r="V19" s="161">
        <f>COUNTIFS('Gen Test Cases'!AA:AA,R19,'Gen Test Cases'!I:I,$V$16)+COUNTIFS('Solaris 11 Test Cases'!AA:AA,R19,'Solaris 11 Test Cases'!J:J,$V$16)</f>
        <v>0</v>
      </c>
      <c r="W19" s="239">
        <v>100</v>
      </c>
      <c r="X19" s="274">
        <f t="shared" si="2"/>
        <v>700</v>
      </c>
      <c r="Y19" s="274">
        <f t="shared" si="3"/>
        <v>0</v>
      </c>
      <c r="Z19" s="167"/>
      <c r="AA19" s="167"/>
      <c r="AB19" s="167"/>
      <c r="AC19" s="167"/>
      <c r="AD19" s="167"/>
      <c r="AE19" s="167"/>
      <c r="AF19" s="264"/>
    </row>
    <row r="20" spans="1:32" ht="12.75" customHeight="1" x14ac:dyDescent="0.35">
      <c r="A20" s="172"/>
      <c r="B20" s="176">
        <v>5</v>
      </c>
      <c r="C20" s="177">
        <f>COUNTIF('Gen Test Cases'!AA:AA,B20)+COUNTIF('Solaris 10 Test Cases'!AA:AA,B20)</f>
        <v>96</v>
      </c>
      <c r="D20" s="161">
        <f>COUNTIFS('Gen Test Cases'!AA:AA,B20,'Gen Test Cases'!I:I,$D$16)+COUNTIFS('Solaris 10 Test Cases'!AA:AA,B20,'Solaris 10 Test Cases'!J:J,$D$16)</f>
        <v>0</v>
      </c>
      <c r="E20" s="161">
        <f>COUNTIFS('Gen Test Cases'!AA:AA,B20,'Gen Test Cases'!I:I,$E$16)+COUNTIFS('Solaris 10 Test Cases'!AA:AA,B20,'Solaris 10 Test Cases'!J:J,$E$16)</f>
        <v>0</v>
      </c>
      <c r="F20" s="161">
        <f>COUNTIFS('Gen Test Cases'!AA:AA,B20,'Gen Test Cases'!I:I,$F$16)+COUNTIFS('Solaris 10 Test Cases'!AA:AA,B20,'Solaris 10 Test Cases'!J:J,$F$16)</f>
        <v>0</v>
      </c>
      <c r="G20" s="239">
        <v>50</v>
      </c>
      <c r="H20" s="272">
        <f t="shared" si="0"/>
        <v>4800</v>
      </c>
      <c r="I20" s="272">
        <f t="shared" si="1"/>
        <v>0</v>
      </c>
      <c r="J20" s="167"/>
      <c r="K20" s="167"/>
      <c r="L20" s="167"/>
      <c r="M20" s="167"/>
      <c r="N20" s="167"/>
      <c r="O20" s="167"/>
      <c r="P20" s="264"/>
      <c r="Q20" s="172"/>
      <c r="R20" s="176">
        <v>5</v>
      </c>
      <c r="S20" s="177">
        <f>COUNTIF('Gen Test Cases'!AA:AA,R20)+COUNTIF('Solaris 11 Test Cases'!AA:AA,R20)</f>
        <v>68</v>
      </c>
      <c r="T20" s="161">
        <f>COUNTIFS('Gen Test Cases'!AA:AA,R20,'Gen Test Cases'!I:I,$T$16)+COUNTIFS('Solaris 11 Test Cases'!AA:AA,R20,'Solaris 11 Test Cases'!J:J,$T$16)</f>
        <v>0</v>
      </c>
      <c r="U20" s="161">
        <f>COUNTIFS('Gen Test Cases'!AA:AA,R20,'Gen Test Cases'!I:I,$U$16)+COUNTIFS('Solaris 11 Test Cases'!AA:AA,R20,'Solaris 11 Test Cases'!J:J,$U$16)</f>
        <v>0</v>
      </c>
      <c r="V20" s="161">
        <f>COUNTIFS('Gen Test Cases'!AA:AA,R20,'Gen Test Cases'!I:I,$V$16)+COUNTIFS('Solaris 11 Test Cases'!AA:AA,R20,'Solaris 11 Test Cases'!J:J,$V$16)</f>
        <v>0</v>
      </c>
      <c r="W20" s="239">
        <v>50</v>
      </c>
      <c r="X20" s="274">
        <f t="shared" si="2"/>
        <v>3400</v>
      </c>
      <c r="Y20" s="274">
        <f t="shared" si="3"/>
        <v>0</v>
      </c>
      <c r="Z20" s="167"/>
      <c r="AA20" s="167"/>
      <c r="AB20" s="167"/>
      <c r="AC20" s="167"/>
      <c r="AD20" s="167"/>
      <c r="AE20" s="167"/>
      <c r="AF20" s="264"/>
    </row>
    <row r="21" spans="1:32" ht="12.75" customHeight="1" x14ac:dyDescent="0.35">
      <c r="A21" s="172"/>
      <c r="B21" s="176">
        <v>4</v>
      </c>
      <c r="C21" s="177">
        <f>COUNTIF('Gen Test Cases'!AA:AA,B21)+COUNTIF('Solaris 10 Test Cases'!AA:AA,B21)</f>
        <v>6</v>
      </c>
      <c r="D21" s="161">
        <f>COUNTIFS('Gen Test Cases'!AA:AA,B21,'Gen Test Cases'!I:I,$D$16)+COUNTIFS('Solaris 10 Test Cases'!AA:AA,B21,'Solaris 10 Test Cases'!J:J,$D$16)</f>
        <v>0</v>
      </c>
      <c r="E21" s="161">
        <f>COUNTIFS('Gen Test Cases'!AA:AA,B21,'Gen Test Cases'!I:I,$E$16)+COUNTIFS('Solaris 10 Test Cases'!AA:AA,B21,'Solaris 10 Test Cases'!J:J,$E$16)</f>
        <v>0</v>
      </c>
      <c r="F21" s="161">
        <f>COUNTIFS('Gen Test Cases'!AA:AA,B21,'Gen Test Cases'!I:I,$F$16)+COUNTIFS('Solaris 10 Test Cases'!AA:AA,B21,'Solaris 10 Test Cases'!J:J,$F$16)</f>
        <v>0</v>
      </c>
      <c r="G21" s="239">
        <v>10</v>
      </c>
      <c r="H21" s="272">
        <f t="shared" si="0"/>
        <v>60</v>
      </c>
      <c r="I21" s="272">
        <f t="shared" si="1"/>
        <v>0</v>
      </c>
      <c r="J21" s="269">
        <f>SUMPRODUCT(--ISERROR('Gen Test Cases'!AA4:AA22))+SUMPRODUCT(--ISERROR('Solaris 10 Test Cases'!AA4:AA135))</f>
        <v>3</v>
      </c>
      <c r="K21" s="270" t="str">
        <f>"WARNING: THERE IS AT LEAST ONE TEST CASE WITH"</f>
        <v>WARNING: THERE IS AT LEAST ONE TEST CASE WITH</v>
      </c>
      <c r="L21" s="167"/>
      <c r="M21" s="167"/>
      <c r="N21" s="167"/>
      <c r="O21" s="167"/>
      <c r="P21" s="264"/>
      <c r="Q21" s="172"/>
      <c r="R21" s="176">
        <v>4</v>
      </c>
      <c r="S21" s="177">
        <f>COUNTIF('Gen Test Cases'!AA:AA,R21)+COUNTIF('Solaris 11 Test Cases'!AA:AA,R21)</f>
        <v>11</v>
      </c>
      <c r="T21" s="161">
        <f>COUNTIFS('Gen Test Cases'!AA:AA,R21,'Gen Test Cases'!I:I,$T$16)+COUNTIFS('Solaris 11 Test Cases'!AA:AA,R21,'Solaris 11 Test Cases'!J:J,$T$16)</f>
        <v>0</v>
      </c>
      <c r="U21" s="161">
        <f>COUNTIFS('Gen Test Cases'!AA:AA,R21,'Gen Test Cases'!I:I,$U$16)+COUNTIFS('Solaris 11 Test Cases'!AA:AA,R21,'Solaris 11 Test Cases'!J:J,$U$16)</f>
        <v>0</v>
      </c>
      <c r="V21" s="161">
        <f>COUNTIFS('Gen Test Cases'!AA:AA,R21,'Gen Test Cases'!I:I,$V$16)+COUNTIFS('Solaris 11 Test Cases'!AA:AA,R21,'Solaris 11 Test Cases'!J:J,$V$16)</f>
        <v>0</v>
      </c>
      <c r="W21" s="239">
        <v>10</v>
      </c>
      <c r="X21" s="274">
        <f t="shared" si="2"/>
        <v>110</v>
      </c>
      <c r="Y21" s="274">
        <f t="shared" si="3"/>
        <v>0</v>
      </c>
      <c r="Z21" s="269">
        <f>SUMPRODUCT(--ISERROR('Gen Test Cases'!#REF!))+SUMPRODUCT(--ISERROR('Solaris 11 Test Cases'!#REF!))</f>
        <v>2</v>
      </c>
      <c r="AA21" s="270" t="str">
        <f>"WARNING: THERE IS AT LEAST ONE TEST CASE WITH"</f>
        <v>WARNING: THERE IS AT LEAST ONE TEST CASE WITH</v>
      </c>
      <c r="AB21" s="167"/>
      <c r="AC21" s="167"/>
      <c r="AD21" s="167"/>
      <c r="AE21" s="167"/>
      <c r="AF21" s="264"/>
    </row>
    <row r="22" spans="1:32" ht="12.75" customHeight="1" x14ac:dyDescent="0.35">
      <c r="A22" s="172"/>
      <c r="B22" s="176">
        <v>3</v>
      </c>
      <c r="C22" s="177">
        <f>COUNTIF('Gen Test Cases'!AA:AA,B22)+COUNTIF('Solaris 10 Test Cases'!AA:AA,B22)</f>
        <v>3</v>
      </c>
      <c r="D22" s="161">
        <f>COUNTIFS('Gen Test Cases'!AA:AA,B22,'Gen Test Cases'!I:I,$D$16)+COUNTIFS('Solaris 10 Test Cases'!AA:AA,B22,'Solaris 10 Test Cases'!J:J,$D$16)</f>
        <v>0</v>
      </c>
      <c r="E22" s="161">
        <f>COUNTIFS('Gen Test Cases'!AA:AA,B22,'Gen Test Cases'!I:I,$E$16)+COUNTIFS('Solaris 10 Test Cases'!AA:AA,B22,'Solaris 10 Test Cases'!J:J,$E$16)</f>
        <v>0</v>
      </c>
      <c r="F22" s="161">
        <f>COUNTIFS('Gen Test Cases'!AA:AA,B22,'Gen Test Cases'!I:I,$F$16)+COUNTIFS('Solaris 10 Test Cases'!AA:AA,B22,'Solaris 10 Test Cases'!J:J,$F$16)</f>
        <v>0</v>
      </c>
      <c r="G22" s="239">
        <v>5</v>
      </c>
      <c r="H22" s="272">
        <f t="shared" si="0"/>
        <v>15</v>
      </c>
      <c r="I22" s="272">
        <f t="shared" si="1"/>
        <v>0</v>
      </c>
      <c r="J22" s="243"/>
      <c r="K22" s="270" t="str">
        <f>"MULTIPLE OR INVALID ISSUE CODES (SEE TEST CASES TABS)"</f>
        <v>MULTIPLE OR INVALID ISSUE CODES (SEE TEST CASES TABS)</v>
      </c>
      <c r="L22" s="167"/>
      <c r="M22" s="167"/>
      <c r="N22" s="167"/>
      <c r="O22" s="167"/>
      <c r="P22" s="264"/>
      <c r="Q22" s="172"/>
      <c r="R22" s="176">
        <v>3</v>
      </c>
      <c r="S22" s="177">
        <f>COUNTIF('Gen Test Cases'!AA:AA,R22)+COUNTIF('Solaris 11 Test Cases'!AA:AA,R22)</f>
        <v>0</v>
      </c>
      <c r="T22" s="161">
        <f>COUNTIFS('Gen Test Cases'!AA:AA,R22,'Gen Test Cases'!I:I,$T$16)+COUNTIFS('Solaris 11 Test Cases'!AA:AA,R22,'Solaris 11 Test Cases'!J:J,$T$16)</f>
        <v>0</v>
      </c>
      <c r="U22" s="161">
        <f>COUNTIFS('Gen Test Cases'!AA:AA,R22,'Gen Test Cases'!I:I,$U$16)+COUNTIFS('Solaris 11 Test Cases'!AA:AA,R22,'Solaris 11 Test Cases'!J:J,$U$16)</f>
        <v>0</v>
      </c>
      <c r="V22" s="161">
        <f>COUNTIFS('Gen Test Cases'!AA:AA,R22,'Gen Test Cases'!I:I,$V$16)+COUNTIFS('Solaris 11 Test Cases'!AA:AA,R22,'Solaris 11 Test Cases'!J:J,$V$16)</f>
        <v>0</v>
      </c>
      <c r="W22" s="239">
        <v>5</v>
      </c>
      <c r="X22" s="274">
        <f t="shared" si="2"/>
        <v>0</v>
      </c>
      <c r="Y22" s="274">
        <f t="shared" si="3"/>
        <v>0</v>
      </c>
      <c r="Z22" s="243"/>
      <c r="AA22" s="270" t="str">
        <f>"MULTIPLE OR INVALID ISSUE CODES (SEE TEST CASES TABS)"</f>
        <v>MULTIPLE OR INVALID ISSUE CODES (SEE TEST CASES TABS)</v>
      </c>
      <c r="AB22" s="167"/>
      <c r="AC22" s="167"/>
      <c r="AD22" s="167"/>
      <c r="AE22" s="167"/>
      <c r="AF22" s="264"/>
    </row>
    <row r="23" spans="1:32" ht="14.5" x14ac:dyDescent="0.35">
      <c r="A23" s="172"/>
      <c r="B23" s="176">
        <v>2</v>
      </c>
      <c r="C23" s="177">
        <f>COUNTIF('Gen Test Cases'!AA:AA,B23)+COUNTIF('Solaris 10 Test Cases'!AA:AA,B23)</f>
        <v>2</v>
      </c>
      <c r="D23" s="161">
        <f>COUNTIFS('Gen Test Cases'!AA:AA,B23,'Gen Test Cases'!I:I,$D$16)+COUNTIFS('Solaris 10 Test Cases'!AA:AA,B23,'Solaris 10 Test Cases'!J:J,$D$16)</f>
        <v>0</v>
      </c>
      <c r="E23" s="161">
        <f>COUNTIFS('Gen Test Cases'!AA:AA,B23,'Gen Test Cases'!I:I,$E$16)+COUNTIFS('Solaris 10 Test Cases'!AA:AA,B23,'Solaris 10 Test Cases'!J:J,$E$16)</f>
        <v>0</v>
      </c>
      <c r="F23" s="161">
        <f>COUNTIFS('Gen Test Cases'!AA:AA,B23,'Gen Test Cases'!I:I,$F$16)+COUNTIFS('Solaris 10 Test Cases'!AA:AA,B23,'Solaris 10 Test Cases'!J:J,$F$16)</f>
        <v>0</v>
      </c>
      <c r="G23" s="239">
        <v>2</v>
      </c>
      <c r="H23" s="272">
        <f t="shared" si="0"/>
        <v>4</v>
      </c>
      <c r="I23" s="272">
        <f t="shared" si="1"/>
        <v>0</v>
      </c>
      <c r="J23" s="167"/>
      <c r="K23" s="167"/>
      <c r="L23" s="167"/>
      <c r="M23" s="167"/>
      <c r="N23" s="167"/>
      <c r="O23" s="167"/>
      <c r="P23" s="264"/>
      <c r="Q23" s="172"/>
      <c r="R23" s="176">
        <v>2</v>
      </c>
      <c r="S23" s="177">
        <f>COUNTIF('Gen Test Cases'!AA:AA,R23)+COUNTIF('Solaris 11 Test Cases'!AA:AA,R23)</f>
        <v>2</v>
      </c>
      <c r="T23" s="161">
        <f>COUNTIFS('Gen Test Cases'!AA:AA,R23,'Gen Test Cases'!I:I,$T$16)+COUNTIFS('Solaris 11 Test Cases'!AA:AA,R23,'Solaris 11 Test Cases'!J:J,$T$16)</f>
        <v>0</v>
      </c>
      <c r="U23" s="161">
        <f>COUNTIFS('Gen Test Cases'!AA:AA,R23,'Gen Test Cases'!I:I,$U$16)+COUNTIFS('Solaris 11 Test Cases'!AA:AA,R23,'Solaris 11 Test Cases'!J:J,$U$16)</f>
        <v>0</v>
      </c>
      <c r="V23" s="161">
        <f>COUNTIFS('Gen Test Cases'!AA:AA,R23,'Gen Test Cases'!I:I,$V$16)+COUNTIFS('Solaris 11 Test Cases'!AA:AA,R23,'Solaris 11 Test Cases'!J:J,$V$16)</f>
        <v>0</v>
      </c>
      <c r="W23" s="239">
        <v>2</v>
      </c>
      <c r="X23" s="274">
        <f t="shared" si="2"/>
        <v>4</v>
      </c>
      <c r="Y23" s="274">
        <f t="shared" si="3"/>
        <v>0</v>
      </c>
      <c r="Z23" s="167"/>
      <c r="AA23" s="167"/>
      <c r="AB23" s="167"/>
      <c r="AC23" s="167"/>
      <c r="AD23" s="167"/>
      <c r="AE23" s="167"/>
      <c r="AF23" s="264"/>
    </row>
    <row r="24" spans="1:32" ht="14.5" x14ac:dyDescent="0.35">
      <c r="A24" s="172"/>
      <c r="B24" s="176">
        <v>1</v>
      </c>
      <c r="C24" s="177">
        <f>COUNTIF('Gen Test Cases'!AA:AA,B24)+COUNTIF('Solaris 10 Test Cases'!AA:AA,B24)</f>
        <v>6</v>
      </c>
      <c r="D24" s="161">
        <f>COUNTIFS('Gen Test Cases'!AA:AA,B24,'Gen Test Cases'!I:I,$D$16)+COUNTIFS('Solaris 10 Test Cases'!AA:AA,B24,'Solaris 10 Test Cases'!J:J,$D$16)</f>
        <v>0</v>
      </c>
      <c r="E24" s="161">
        <f>COUNTIFS('Gen Test Cases'!AA:AA,B24,'Gen Test Cases'!I:I,$E$16)+COUNTIFS('Solaris 10 Test Cases'!AA:AA,B24,'Solaris 10 Test Cases'!J:J,$E$16)</f>
        <v>0</v>
      </c>
      <c r="F24" s="161">
        <f>COUNTIFS('Gen Test Cases'!AA:AA,B24,'Gen Test Cases'!I:I,$F$16)+COUNTIFS('Solaris 10 Test Cases'!AA:AA,B24,'Solaris 10 Test Cases'!J:J,$F$16)</f>
        <v>0</v>
      </c>
      <c r="G24" s="239">
        <v>1</v>
      </c>
      <c r="H24" s="272">
        <f t="shared" si="0"/>
        <v>6</v>
      </c>
      <c r="I24" s="272">
        <f t="shared" si="1"/>
        <v>0</v>
      </c>
      <c r="J24" s="167"/>
      <c r="K24" s="167"/>
      <c r="L24" s="167"/>
      <c r="M24" s="167"/>
      <c r="N24" s="167"/>
      <c r="O24" s="167"/>
      <c r="P24" s="264"/>
      <c r="Q24" s="172"/>
      <c r="R24" s="176">
        <v>1</v>
      </c>
      <c r="S24" s="177">
        <f>COUNTIF('Gen Test Cases'!AA:AA,R24)+COUNTIF('Solaris 11 Test Cases'!AA:AA,R24)</f>
        <v>4</v>
      </c>
      <c r="T24" s="161">
        <f>COUNTIFS('Gen Test Cases'!AA:AA,R24,'Gen Test Cases'!I:I,$T$16)+COUNTIFS('Solaris 11 Test Cases'!AA:AA,R24,'Solaris 11 Test Cases'!J:J,$T$16)</f>
        <v>0</v>
      </c>
      <c r="U24" s="161">
        <f>COUNTIFS('Gen Test Cases'!AA:AA,R24,'Gen Test Cases'!I:I,$U$16)+COUNTIFS('Solaris 11 Test Cases'!AA:AA,R24,'Solaris 11 Test Cases'!J:J,$U$16)</f>
        <v>0</v>
      </c>
      <c r="V24" s="161">
        <f>COUNTIFS('Gen Test Cases'!AA:AA,R24,'Gen Test Cases'!I:I,$V$16)+COUNTIFS('Solaris 11 Test Cases'!AA:AA,R24,'Solaris 11 Test Cases'!J:J,$V$16)</f>
        <v>0</v>
      </c>
      <c r="W24" s="239">
        <v>1</v>
      </c>
      <c r="X24" s="274">
        <f t="shared" si="2"/>
        <v>4</v>
      </c>
      <c r="Y24" s="274">
        <f t="shared" si="3"/>
        <v>0</v>
      </c>
      <c r="Z24" s="167"/>
      <c r="AA24" s="167"/>
      <c r="AB24" s="167"/>
      <c r="AC24" s="167"/>
      <c r="AD24" s="167"/>
      <c r="AE24" s="167"/>
      <c r="AF24" s="264"/>
    </row>
    <row r="25" spans="1:32" ht="14.5" hidden="1" x14ac:dyDescent="0.35">
      <c r="A25" s="172"/>
      <c r="B25" s="192" t="s">
        <v>62</v>
      </c>
      <c r="C25" s="193"/>
      <c r="D25" s="242">
        <f>SUM(I17:I24)/SUM(H17:H24)*100</f>
        <v>0</v>
      </c>
      <c r="E25" s="167"/>
      <c r="F25" s="167"/>
      <c r="G25" s="167"/>
      <c r="H25" s="272"/>
      <c r="I25" s="272"/>
      <c r="J25" s="167"/>
      <c r="K25" s="167"/>
      <c r="L25" s="167"/>
      <c r="M25" s="167"/>
      <c r="N25" s="167"/>
      <c r="O25" s="167"/>
      <c r="P25" s="264"/>
      <c r="Q25" s="172"/>
      <c r="R25" s="192" t="s">
        <v>62</v>
      </c>
      <c r="S25" s="193"/>
      <c r="T25" s="242">
        <f>SUM(Y17:Y24)/SUM(X17:X24)*100</f>
        <v>0</v>
      </c>
      <c r="U25" s="167"/>
      <c r="V25" s="167"/>
      <c r="W25" s="167"/>
      <c r="X25" s="272"/>
      <c r="Y25" s="272"/>
      <c r="Z25" s="167"/>
      <c r="AA25" s="167"/>
      <c r="AB25" s="167"/>
      <c r="AC25" s="167"/>
      <c r="AD25" s="167"/>
      <c r="AE25" s="167"/>
      <c r="AF25" s="264"/>
    </row>
    <row r="26" spans="1:32" ht="12" customHeight="1" x14ac:dyDescent="0.35">
      <c r="A26" s="194"/>
      <c r="B26" s="195"/>
      <c r="C26" s="195"/>
      <c r="D26" s="195"/>
      <c r="E26" s="195"/>
      <c r="F26" s="195"/>
      <c r="G26" s="195"/>
      <c r="H26" s="273"/>
      <c r="I26" s="273"/>
      <c r="J26" s="195"/>
      <c r="K26" s="196"/>
      <c r="L26" s="196"/>
      <c r="M26" s="196"/>
      <c r="N26" s="196"/>
      <c r="O26" s="196"/>
      <c r="P26" s="267"/>
      <c r="Q26" s="194"/>
      <c r="R26" s="195"/>
      <c r="S26" s="195"/>
      <c r="T26" s="195"/>
      <c r="U26" s="195"/>
      <c r="V26" s="195"/>
      <c r="W26" s="195"/>
      <c r="X26" s="273"/>
      <c r="Y26" s="273"/>
      <c r="Z26" s="195"/>
      <c r="AA26" s="196"/>
      <c r="AB26" s="196"/>
      <c r="AC26" s="196"/>
      <c r="AD26" s="196"/>
      <c r="AE26" s="196"/>
      <c r="AF26" s="267"/>
    </row>
    <row r="27" spans="1:32" ht="14.5" x14ac:dyDescent="0.35">
      <c r="A27" s="184"/>
      <c r="B27" s="185"/>
      <c r="C27" s="185"/>
      <c r="D27" s="185"/>
      <c r="E27" s="185"/>
      <c r="F27" s="185"/>
      <c r="G27" s="185"/>
      <c r="H27" s="271"/>
      <c r="I27" s="271"/>
      <c r="J27" s="185"/>
      <c r="K27" s="185"/>
      <c r="L27" s="185"/>
      <c r="M27" s="185"/>
      <c r="N27" s="185"/>
      <c r="O27" s="185"/>
      <c r="P27" s="262"/>
      <c r="Q27" s="184"/>
      <c r="R27" s="185"/>
      <c r="S27" s="185"/>
      <c r="T27" s="185"/>
      <c r="U27" s="185"/>
      <c r="V27" s="185"/>
      <c r="W27" s="185"/>
      <c r="X27" s="271"/>
      <c r="Y27" s="271"/>
      <c r="Z27" s="185"/>
      <c r="AA27" s="185"/>
      <c r="AB27" s="185"/>
      <c r="AC27" s="185"/>
      <c r="AD27" s="185"/>
      <c r="AE27" s="185"/>
      <c r="AF27" s="262"/>
    </row>
    <row r="28" spans="1:32" ht="14.5" x14ac:dyDescent="0.35">
      <c r="A28" s="145"/>
      <c r="B28" s="186" t="s">
        <v>66</v>
      </c>
      <c r="C28" s="187"/>
      <c r="D28" s="187"/>
      <c r="E28" s="187"/>
      <c r="F28" s="187"/>
      <c r="G28" s="188"/>
      <c r="H28" s="272"/>
      <c r="I28" s="272"/>
      <c r="J28" s="167"/>
      <c r="K28" s="167"/>
      <c r="L28" s="167"/>
      <c r="M28" s="167"/>
      <c r="N28" s="167"/>
      <c r="O28" s="167"/>
      <c r="P28" s="264"/>
      <c r="Q28" s="145"/>
      <c r="R28" s="186" t="s">
        <v>4085</v>
      </c>
      <c r="S28" s="187"/>
      <c r="T28" s="187"/>
      <c r="U28" s="187"/>
      <c r="V28" s="187"/>
      <c r="W28" s="188"/>
      <c r="X28" s="272"/>
      <c r="Y28" s="272"/>
      <c r="Z28" s="167"/>
      <c r="AA28" s="167"/>
      <c r="AB28" s="167"/>
      <c r="AC28" s="167"/>
      <c r="AD28" s="167"/>
      <c r="AE28" s="167"/>
      <c r="AF28" s="264"/>
    </row>
    <row r="29" spans="1:32" ht="14.5" x14ac:dyDescent="0.35">
      <c r="A29" s="145"/>
      <c r="B29" s="189" t="s">
        <v>67</v>
      </c>
      <c r="C29" s="190"/>
      <c r="D29" s="190"/>
      <c r="E29" s="190"/>
      <c r="F29" s="190"/>
      <c r="G29" s="191"/>
      <c r="H29" s="272"/>
      <c r="I29" s="272"/>
      <c r="J29" s="167"/>
      <c r="K29" s="167"/>
      <c r="L29" s="167"/>
      <c r="M29" s="167"/>
      <c r="N29" s="167"/>
      <c r="O29" s="167"/>
      <c r="P29" s="264"/>
      <c r="Q29" s="145"/>
      <c r="R29" s="189" t="s">
        <v>4084</v>
      </c>
      <c r="S29" s="190"/>
      <c r="T29" s="190"/>
      <c r="U29" s="190"/>
      <c r="V29" s="190"/>
      <c r="W29" s="191"/>
      <c r="X29" s="272"/>
      <c r="Y29" s="272"/>
      <c r="Z29" s="167"/>
      <c r="AA29" s="167"/>
      <c r="AB29" s="167"/>
      <c r="AC29" s="167"/>
      <c r="AD29" s="167"/>
      <c r="AE29" s="167"/>
      <c r="AF29" s="264"/>
    </row>
    <row r="30" spans="1:32" ht="13.5" customHeight="1" x14ac:dyDescent="0.35">
      <c r="A30" s="351" t="s">
        <v>68</v>
      </c>
      <c r="B30" s="148" t="s">
        <v>41</v>
      </c>
      <c r="C30" s="149"/>
      <c r="D30" s="150"/>
      <c r="E30" s="150"/>
      <c r="F30" s="150"/>
      <c r="G30" s="151"/>
      <c r="H30" s="272"/>
      <c r="I30" s="272"/>
      <c r="J30" s="167"/>
      <c r="K30" s="152" t="s">
        <v>42</v>
      </c>
      <c r="L30" s="153"/>
      <c r="M30" s="153"/>
      <c r="N30" s="153"/>
      <c r="O30" s="154"/>
      <c r="P30" s="264"/>
      <c r="Q30" s="351" t="s">
        <v>4087</v>
      </c>
      <c r="R30" s="148" t="s">
        <v>41</v>
      </c>
      <c r="S30" s="149"/>
      <c r="T30" s="150"/>
      <c r="U30" s="150"/>
      <c r="V30" s="150"/>
      <c r="W30" s="151"/>
      <c r="X30" s="272"/>
      <c r="Y30" s="272"/>
      <c r="Z30" s="167"/>
      <c r="AA30" s="152" t="s">
        <v>42</v>
      </c>
      <c r="AB30" s="153"/>
      <c r="AC30" s="153"/>
      <c r="AD30" s="153"/>
      <c r="AE30" s="154"/>
      <c r="AF30" s="264"/>
    </row>
    <row r="31" spans="1:32" ht="48" x14ac:dyDescent="0.35">
      <c r="A31" s="351"/>
      <c r="B31" s="155" t="s">
        <v>43</v>
      </c>
      <c r="C31" s="156" t="s">
        <v>44</v>
      </c>
      <c r="D31" s="156" t="s">
        <v>45</v>
      </c>
      <c r="E31" s="156" t="s">
        <v>46</v>
      </c>
      <c r="F31" s="156" t="s">
        <v>47</v>
      </c>
      <c r="G31" s="157" t="s">
        <v>48</v>
      </c>
      <c r="H31" s="272"/>
      <c r="I31" s="272"/>
      <c r="J31" s="167"/>
      <c r="K31" s="158" t="s">
        <v>49</v>
      </c>
      <c r="L31" s="37"/>
      <c r="M31" s="159" t="s">
        <v>50</v>
      </c>
      <c r="N31" s="159" t="s">
        <v>51</v>
      </c>
      <c r="O31" s="160" t="s">
        <v>52</v>
      </c>
      <c r="P31" s="264"/>
      <c r="Q31" s="351"/>
      <c r="R31" s="155" t="s">
        <v>43</v>
      </c>
      <c r="S31" s="156" t="s">
        <v>44</v>
      </c>
      <c r="T31" s="156" t="s">
        <v>45</v>
      </c>
      <c r="U31" s="156" t="s">
        <v>46</v>
      </c>
      <c r="V31" s="156" t="s">
        <v>47</v>
      </c>
      <c r="W31" s="157" t="s">
        <v>48</v>
      </c>
      <c r="X31" s="272"/>
      <c r="Y31" s="272"/>
      <c r="Z31" s="167"/>
      <c r="AA31" s="158" t="s">
        <v>49</v>
      </c>
      <c r="AB31" s="37"/>
      <c r="AC31" s="159" t="s">
        <v>50</v>
      </c>
      <c r="AD31" s="159" t="s">
        <v>51</v>
      </c>
      <c r="AE31" s="160" t="s">
        <v>52</v>
      </c>
      <c r="AF31" s="264"/>
    </row>
    <row r="32" spans="1:32" ht="14.5" x14ac:dyDescent="0.35">
      <c r="A32" s="147"/>
      <c r="B32" s="240">
        <f>COUNTIF('Gen Test Cases'!I3:I11,"Pass")+COUNTIF('Solaris 11.1 Test Cases'!J3:J91,"Pass")</f>
        <v>0</v>
      </c>
      <c r="C32" s="241">
        <f>COUNTIF('Gen Test Cases'!I3:I11,"Fail")+COUNTIF('Solaris 11.1 Test Cases'!J3:J91,"Fail")</f>
        <v>0</v>
      </c>
      <c r="D32" s="240">
        <f>COUNTIF('Gen Test Cases'!I3:I11,"Info")+COUNTIF('Solaris 11.1 Test Cases'!J3:J91,"Info")</f>
        <v>0</v>
      </c>
      <c r="E32" s="241">
        <f>COUNTIF('Gen Test Cases'!I3:I11,"N/A")+COUNTIF('Solaris 11.1 Test Cases'!J3:J91,"N/A")</f>
        <v>0</v>
      </c>
      <c r="F32" s="240">
        <f>B32+C32</f>
        <v>0</v>
      </c>
      <c r="G32" s="247">
        <f>D44/100</f>
        <v>0</v>
      </c>
      <c r="H32" s="272"/>
      <c r="I32" s="272"/>
      <c r="J32" s="167"/>
      <c r="K32" s="162" t="s">
        <v>53</v>
      </c>
      <c r="L32" s="163"/>
      <c r="M32" s="164">
        <f>COUNTA('Gen Test Cases'!I3:I11)+COUNTA('Solaris 11.1 Test Cases'!J3:J91)</f>
        <v>0</v>
      </c>
      <c r="N32" s="164">
        <f>O32-M32</f>
        <v>98</v>
      </c>
      <c r="O32" s="165">
        <f>COUNTA('Gen Test Cases'!A3:A11)+COUNTA('Solaris 11.1 Test Cases'!A3:A91)</f>
        <v>98</v>
      </c>
      <c r="P32" s="264"/>
      <c r="Q32" s="147"/>
      <c r="R32" s="240">
        <f>COUNTIF('Gen Test Cases'!I3:I11,"Pass")+COUNTIF('Solaris 11.2 Test Cases'!J3:J90,"Pass")</f>
        <v>0</v>
      </c>
      <c r="S32" s="241">
        <f>COUNTIF('Gen Test Cases'!I3:I11,"Fail")+COUNTIF('Solaris 11.2 Test Cases'!J3:J90,"Fail")</f>
        <v>0</v>
      </c>
      <c r="T32" s="240">
        <f>COUNTIF('Gen Test Cases'!I3:I11,"Info")+COUNTIF('Solaris 11.2 Test Cases'!J3:J90,"Info")</f>
        <v>0</v>
      </c>
      <c r="U32" s="241">
        <f>COUNTIF('Gen Test Cases'!I3:I11,"N/A")+COUNTIF('Solaris 11.2 Test Cases'!J3:J90,"N/A")</f>
        <v>0</v>
      </c>
      <c r="V32" s="240">
        <f>R32+S32</f>
        <v>0</v>
      </c>
      <c r="W32" s="247">
        <f>T44/100</f>
        <v>0</v>
      </c>
      <c r="X32" s="272"/>
      <c r="Y32" s="272"/>
      <c r="Z32" s="167"/>
      <c r="AA32" s="162" t="s">
        <v>53</v>
      </c>
      <c r="AB32" s="163"/>
      <c r="AC32" s="164">
        <f>COUNTA('Gen Test Cases'!I3:I11)+COUNTA('Solaris 11.2 Test Cases'!J3:J90)</f>
        <v>0</v>
      </c>
      <c r="AD32" s="164">
        <f>AE32-AC32</f>
        <v>97</v>
      </c>
      <c r="AE32" s="165">
        <f>COUNTA('Gen Test Cases'!A3:A11)+COUNTA('Solaris 11.2 Test Cases'!A3:A90)</f>
        <v>97</v>
      </c>
      <c r="AF32" s="264"/>
    </row>
    <row r="33" spans="1:32" ht="14.5" x14ac:dyDescent="0.35">
      <c r="A33" s="147"/>
      <c r="B33" s="166"/>
      <c r="C33" s="167"/>
      <c r="D33" s="167"/>
      <c r="E33" s="167"/>
      <c r="F33" s="167"/>
      <c r="G33" s="167"/>
      <c r="H33" s="272"/>
      <c r="I33" s="272"/>
      <c r="J33" s="167"/>
      <c r="K33" s="168"/>
      <c r="L33" s="168"/>
      <c r="M33" s="168"/>
      <c r="N33" s="168"/>
      <c r="O33" s="168"/>
      <c r="P33" s="264"/>
      <c r="Q33" s="147"/>
      <c r="R33" s="166"/>
      <c r="S33" s="167"/>
      <c r="T33" s="167"/>
      <c r="U33" s="167"/>
      <c r="V33" s="167"/>
      <c r="W33" s="167"/>
      <c r="X33" s="272"/>
      <c r="Y33" s="272"/>
      <c r="Z33" s="167"/>
      <c r="AA33" s="168"/>
      <c r="AB33" s="168"/>
      <c r="AC33" s="168"/>
      <c r="AD33" s="168"/>
      <c r="AE33" s="168"/>
      <c r="AF33" s="264"/>
    </row>
    <row r="34" spans="1:32" ht="14.5" x14ac:dyDescent="0.35">
      <c r="A34" s="147"/>
      <c r="B34" s="169" t="s">
        <v>54</v>
      </c>
      <c r="C34" s="170"/>
      <c r="D34" s="170"/>
      <c r="E34" s="170"/>
      <c r="F34" s="170"/>
      <c r="G34" s="171"/>
      <c r="H34" s="272"/>
      <c r="I34" s="272"/>
      <c r="J34" s="167"/>
      <c r="K34" s="168"/>
      <c r="L34" s="168"/>
      <c r="M34" s="168"/>
      <c r="N34" s="168"/>
      <c r="O34" s="168"/>
      <c r="P34" s="264"/>
      <c r="Q34" s="147"/>
      <c r="R34" s="169" t="s">
        <v>54</v>
      </c>
      <c r="S34" s="170"/>
      <c r="T34" s="170"/>
      <c r="U34" s="170"/>
      <c r="V34" s="170"/>
      <c r="W34" s="171"/>
      <c r="X34" s="272"/>
      <c r="Y34" s="272"/>
      <c r="Z34" s="167"/>
      <c r="AA34" s="168"/>
      <c r="AB34" s="168"/>
      <c r="AC34" s="168"/>
      <c r="AD34" s="168"/>
      <c r="AE34" s="168"/>
      <c r="AF34" s="264"/>
    </row>
    <row r="35" spans="1:32" ht="14.5" x14ac:dyDescent="0.35">
      <c r="A35" s="172"/>
      <c r="B35" s="173" t="s">
        <v>55</v>
      </c>
      <c r="C35" s="173" t="s">
        <v>56</v>
      </c>
      <c r="D35" s="173" t="s">
        <v>57</v>
      </c>
      <c r="E35" s="173" t="s">
        <v>58</v>
      </c>
      <c r="F35" s="173" t="s">
        <v>46</v>
      </c>
      <c r="G35" s="173" t="s">
        <v>59</v>
      </c>
      <c r="H35" s="174" t="s">
        <v>60</v>
      </c>
      <c r="I35" s="174" t="s">
        <v>61</v>
      </c>
      <c r="J35" s="167"/>
      <c r="K35" s="175"/>
      <c r="L35" s="175"/>
      <c r="M35" s="175"/>
      <c r="N35" s="175"/>
      <c r="O35" s="175"/>
      <c r="P35" s="264"/>
      <c r="Q35" s="172"/>
      <c r="R35" s="173" t="s">
        <v>55</v>
      </c>
      <c r="S35" s="173" t="s">
        <v>56</v>
      </c>
      <c r="T35" s="173" t="s">
        <v>57</v>
      </c>
      <c r="U35" s="173" t="s">
        <v>58</v>
      </c>
      <c r="V35" s="173" t="s">
        <v>46</v>
      </c>
      <c r="W35" s="173" t="s">
        <v>59</v>
      </c>
      <c r="X35" s="174" t="s">
        <v>60</v>
      </c>
      <c r="Y35" s="174" t="s">
        <v>61</v>
      </c>
      <c r="Z35" s="167"/>
      <c r="AA35" s="175"/>
      <c r="AB35" s="175"/>
      <c r="AC35" s="175"/>
      <c r="AD35" s="175"/>
      <c r="AE35" s="175"/>
      <c r="AF35" s="264"/>
    </row>
    <row r="36" spans="1:32" ht="14.5" x14ac:dyDescent="0.35">
      <c r="A36" s="172"/>
      <c r="B36" s="176">
        <v>8</v>
      </c>
      <c r="C36" s="177">
        <f>COUNTIF('Gen Test Cases'!AA:AA,B36)+COUNTIF('Solaris 11.1 Test Cases'!AA:AA,B36)</f>
        <v>0</v>
      </c>
      <c r="D36" s="161">
        <f>COUNTIFS('Gen Test Cases'!AA:AA,B36,'Gen Test Cases'!I:I,$D$35)+COUNTIFS('Solaris 11.1 Test Cases'!AA:AA,B36,'Solaris 11.1 Test Cases'!J:J,$D$35)</f>
        <v>0</v>
      </c>
      <c r="E36" s="161">
        <f>COUNTIFS('Gen Test Cases'!AA:AA,B36,'Gen Test Cases'!I:I,$E$35)+COUNTIFS('Solaris 11.1 Test Cases'!AA:AA,B36,'Solaris 11.1 Test Cases'!J:J,$E$35)</f>
        <v>0</v>
      </c>
      <c r="F36" s="161">
        <f>COUNTIFS('Gen Test Cases'!AA:AA,B36,'Gen Test Cases'!I:I,$F$35)+COUNTIFS('Solaris 11.1 Test Cases'!AA:AA,B36,'Solaris 11.1 Test Cases'!J:J,$F$35)</f>
        <v>0</v>
      </c>
      <c r="G36" s="239">
        <v>1500</v>
      </c>
      <c r="H36" s="274">
        <f>(C36-F36)*(G36)</f>
        <v>0</v>
      </c>
      <c r="I36" s="274">
        <f>D36*G36</f>
        <v>0</v>
      </c>
      <c r="J36" s="269">
        <f>D32+N32</f>
        <v>98</v>
      </c>
      <c r="K36" s="270" t="str">
        <f>"WARNING: THERE IS AT LEAST ONE TEST CASE WITH"</f>
        <v>WARNING: THERE IS AT LEAST ONE TEST CASE WITH</v>
      </c>
      <c r="L36" s="167"/>
      <c r="M36" s="167"/>
      <c r="N36" s="167"/>
      <c r="O36" s="167"/>
      <c r="P36" s="264"/>
      <c r="Q36" s="172"/>
      <c r="R36" s="176">
        <v>8</v>
      </c>
      <c r="S36" s="177">
        <f>COUNTIF('Gen Test Cases'!AA:AA,R36)+COUNTIF('Solaris 11.2 Test Cases'!AA:AA,R36)</f>
        <v>0</v>
      </c>
      <c r="T36" s="161">
        <f>COUNTIFS('Gen Test Cases'!AA:AA,R36,'Gen Test Cases'!I:I,$T$35)+COUNTIFS('Solaris 11.2 Test Cases'!AA:AA,R36,'Solaris 11.2 Test Cases'!J:J,$T$35)</f>
        <v>0</v>
      </c>
      <c r="U36" s="161">
        <f>COUNTIFS('Gen Test Cases'!AA:AA,R36,'Gen Test Cases'!I:I,$U$35)+COUNTIFS('Solaris 11.2 Test Cases'!AA:AA,R36,'Solaris 11.2 Test Cases'!J:J,$U$35)</f>
        <v>0</v>
      </c>
      <c r="V36" s="161">
        <f>COUNTIFS('Gen Test Cases'!AA:AA,R36,'Gen Test Cases'!I:I,$V$35)+COUNTIFS('Solaris 11.2 Test Cases'!AA:AA,R36,'Solaris 11.2 Test Cases'!J:J,$V$35)</f>
        <v>0</v>
      </c>
      <c r="W36" s="239">
        <v>1500</v>
      </c>
      <c r="X36" s="274">
        <f>(S36-V36)*(W36)</f>
        <v>0</v>
      </c>
      <c r="Y36" s="274">
        <f>T36*W36</f>
        <v>0</v>
      </c>
      <c r="Z36" s="269">
        <f>T32+AD32</f>
        <v>97</v>
      </c>
      <c r="AA36" s="270" t="str">
        <f>"WARNING: THERE IS AT LEAST ONE TEST CASE WITH"</f>
        <v>WARNING: THERE IS AT LEAST ONE TEST CASE WITH</v>
      </c>
      <c r="AB36" s="167"/>
      <c r="AC36" s="167"/>
      <c r="AD36" s="167"/>
      <c r="AE36" s="167"/>
      <c r="AF36" s="264"/>
    </row>
    <row r="37" spans="1:32" ht="14.5" x14ac:dyDescent="0.35">
      <c r="A37" s="172"/>
      <c r="B37" s="176">
        <v>7</v>
      </c>
      <c r="C37" s="177">
        <f>COUNTIF('Gen Test Cases'!AA:AA,B37)+COUNTIF('Solaris 11.1 Test Cases'!AA:AA,B37)</f>
        <v>4</v>
      </c>
      <c r="D37" s="161">
        <f>COUNTIFS('Gen Test Cases'!AA:AA,B37,'Gen Test Cases'!I:I,$D$35)+COUNTIFS('Solaris 11.1 Test Cases'!AA:AA,B37,'Solaris 11.1 Test Cases'!J:J,$D$35)</f>
        <v>0</v>
      </c>
      <c r="E37" s="161">
        <f>COUNTIFS('Gen Test Cases'!AA:AA,B37,'Gen Test Cases'!I:I,$E$35)+COUNTIFS('Solaris 11.1 Test Cases'!AA:AA,B37,'Solaris 11.1 Test Cases'!J:J,$E$35)</f>
        <v>0</v>
      </c>
      <c r="F37" s="161">
        <f>COUNTIFS('Gen Test Cases'!AA:AA,B37,'Gen Test Cases'!I:I,$F$35)+COUNTIFS('Solaris 11.1 Test Cases'!AA:AA,B37,'Solaris 11.1 Test Cases'!J:J,$F$35)</f>
        <v>0</v>
      </c>
      <c r="G37" s="239">
        <v>750</v>
      </c>
      <c r="H37" s="274">
        <f t="shared" ref="H37:H43" si="4">(C37-F37)*(G37)</f>
        <v>3000</v>
      </c>
      <c r="I37" s="274">
        <f t="shared" ref="I37:I43" si="5">D37*G37</f>
        <v>0</v>
      </c>
      <c r="J37" s="167"/>
      <c r="K37" s="270" t="str">
        <f>"AN 'INFO' OR BLANK STATUS (SEE ABOVE)"</f>
        <v>AN 'INFO' OR BLANK STATUS (SEE ABOVE)</v>
      </c>
      <c r="L37" s="167"/>
      <c r="M37" s="167"/>
      <c r="N37" s="167"/>
      <c r="O37" s="167"/>
      <c r="P37" s="264"/>
      <c r="Q37" s="172"/>
      <c r="R37" s="176">
        <v>7</v>
      </c>
      <c r="S37" s="177">
        <f>COUNTIF('Gen Test Cases'!AA:AA,R37)+COUNTIF('Solaris 11.2 Test Cases'!AA:AA,R37)</f>
        <v>4</v>
      </c>
      <c r="T37" s="161">
        <f>COUNTIFS('Gen Test Cases'!AA:AA,R37,'Gen Test Cases'!I:I,$T$35)+COUNTIFS('Solaris 11.2 Test Cases'!AA:AA,R37,'Solaris 11.2 Test Cases'!J:J,$T$35)</f>
        <v>0</v>
      </c>
      <c r="U37" s="161">
        <f>COUNTIFS('Gen Test Cases'!AA:AA,R37,'Gen Test Cases'!I:I,$U$35)+COUNTIFS('Solaris 11.2 Test Cases'!AA:AA,R37,'Solaris 11.2 Test Cases'!J:J,$U$35)</f>
        <v>0</v>
      </c>
      <c r="V37" s="161">
        <f>COUNTIFS('Gen Test Cases'!AA:AA,R37,'Gen Test Cases'!I:I,$V$35)+COUNTIFS('Solaris 11.2 Test Cases'!AA:AA,R37,'Solaris 11.2 Test Cases'!J:J,$V$35)</f>
        <v>0</v>
      </c>
      <c r="W37" s="239">
        <v>750</v>
      </c>
      <c r="X37" s="274">
        <f t="shared" ref="X37:X43" si="6">(S37-V37)*(W37)</f>
        <v>3000</v>
      </c>
      <c r="Y37" s="274">
        <f t="shared" ref="Y37:Y43" si="7">T37*W37</f>
        <v>0</v>
      </c>
      <c r="Z37" s="167"/>
      <c r="AA37" s="270" t="str">
        <f>"AN 'INFO' OR BLANK STATUS (SEE ABOVE)"</f>
        <v>AN 'INFO' OR BLANK STATUS (SEE ABOVE)</v>
      </c>
      <c r="AB37" s="167"/>
      <c r="AC37" s="167"/>
      <c r="AD37" s="167"/>
      <c r="AE37" s="167"/>
      <c r="AF37" s="264"/>
    </row>
    <row r="38" spans="1:32" ht="14.5" x14ac:dyDescent="0.35">
      <c r="A38" s="172"/>
      <c r="B38" s="176">
        <v>6</v>
      </c>
      <c r="C38" s="177">
        <f>COUNTIF('Gen Test Cases'!AA:AA,B38)+COUNTIF('Solaris 11.1 Test Cases'!AA:AA,B38)</f>
        <v>7</v>
      </c>
      <c r="D38" s="161">
        <f>COUNTIFS('Gen Test Cases'!AA:AA,B38,'Gen Test Cases'!I:I,$D$35)+COUNTIFS('Solaris 11.1 Test Cases'!AA:AA,B38,'Solaris 11.1 Test Cases'!J:J,$D$35)</f>
        <v>0</v>
      </c>
      <c r="E38" s="161">
        <f>COUNTIFS('Gen Test Cases'!AA:AA,B38,'Gen Test Cases'!I:I,$E$35)+COUNTIFS('Solaris 11.1 Test Cases'!AA:AA,B38,'Solaris 11.1 Test Cases'!J:J,$E$35)</f>
        <v>0</v>
      </c>
      <c r="F38" s="161">
        <f>COUNTIFS('Gen Test Cases'!AA:AA,B38,'Gen Test Cases'!I:I,$F$35)+COUNTIFS('Solaris 11.1 Test Cases'!AA:AA,B38,'Solaris 11.1 Test Cases'!J:J,$F$35)</f>
        <v>0</v>
      </c>
      <c r="G38" s="239">
        <v>100</v>
      </c>
      <c r="H38" s="274">
        <f t="shared" si="4"/>
        <v>700</v>
      </c>
      <c r="I38" s="274">
        <f t="shared" si="5"/>
        <v>0</v>
      </c>
      <c r="J38" s="167"/>
      <c r="K38" s="167"/>
      <c r="L38" s="167"/>
      <c r="M38" s="167"/>
      <c r="N38" s="167"/>
      <c r="O38" s="167"/>
      <c r="P38" s="264"/>
      <c r="Q38" s="172"/>
      <c r="R38" s="176">
        <v>6</v>
      </c>
      <c r="S38" s="177">
        <f>COUNTIF('Gen Test Cases'!AA:AA,R38)+COUNTIF('Solaris 11.2 Test Cases'!AA:AA,R38)</f>
        <v>7</v>
      </c>
      <c r="T38" s="161">
        <f>COUNTIFS('Gen Test Cases'!AA:AA,R38,'Gen Test Cases'!I:I,$T$35)+COUNTIFS('Solaris 11.2 Test Cases'!AA:AA,R38,'Solaris 11.2 Test Cases'!J:J,$T$35)</f>
        <v>0</v>
      </c>
      <c r="U38" s="161">
        <f>COUNTIFS('Gen Test Cases'!AA:AA,R38,'Gen Test Cases'!I:I,$U$35)+COUNTIFS('Solaris 11.2 Test Cases'!AA:AA,R38,'Solaris 11.2 Test Cases'!J:J,$U$35)</f>
        <v>0</v>
      </c>
      <c r="V38" s="161">
        <f>COUNTIFS('Gen Test Cases'!AA:AA,R38,'Gen Test Cases'!I:I,$V$35)+COUNTIFS('Solaris 11.2 Test Cases'!AA:AA,R38,'Solaris 11.2 Test Cases'!J:J,$V$35)</f>
        <v>0</v>
      </c>
      <c r="W38" s="239">
        <v>100</v>
      </c>
      <c r="X38" s="274">
        <f t="shared" si="6"/>
        <v>700</v>
      </c>
      <c r="Y38" s="274">
        <f t="shared" si="7"/>
        <v>0</v>
      </c>
      <c r="Z38" s="167"/>
      <c r="AA38" s="167"/>
      <c r="AB38" s="167"/>
      <c r="AC38" s="167"/>
      <c r="AD38" s="167"/>
      <c r="AE38" s="167"/>
      <c r="AF38" s="264"/>
    </row>
    <row r="39" spans="1:32" ht="14.5" x14ac:dyDescent="0.35">
      <c r="A39" s="172"/>
      <c r="B39" s="176">
        <v>5</v>
      </c>
      <c r="C39" s="177">
        <f>COUNTIF('Gen Test Cases'!AA:AA,B39)+COUNTIF('Solaris 11.1 Test Cases'!AA:AA,B39)</f>
        <v>66</v>
      </c>
      <c r="D39" s="161">
        <f>COUNTIFS('Gen Test Cases'!AA:AA,B39,'Gen Test Cases'!I:I,$D$35)+COUNTIFS('Solaris 11.1 Test Cases'!AA:AA,B39,'Solaris 11.1 Test Cases'!J:J,$D$35)</f>
        <v>0</v>
      </c>
      <c r="E39" s="161">
        <f>COUNTIFS('Gen Test Cases'!AA:AA,B39,'Gen Test Cases'!I:I,$E$35)+COUNTIFS('Solaris 11.1 Test Cases'!AA:AA,B39,'Solaris 11.1 Test Cases'!J:J,$E$35)</f>
        <v>0</v>
      </c>
      <c r="F39" s="161">
        <f>COUNTIFS('Gen Test Cases'!AA:AA,B39,'Gen Test Cases'!I:I,$F$35)+COUNTIFS('Solaris 11.1 Test Cases'!AA:AA,B39,'Solaris 11.1 Test Cases'!J:J,$F$35)</f>
        <v>0</v>
      </c>
      <c r="G39" s="239">
        <v>50</v>
      </c>
      <c r="H39" s="274">
        <f t="shared" si="4"/>
        <v>3300</v>
      </c>
      <c r="I39" s="274">
        <f t="shared" si="5"/>
        <v>0</v>
      </c>
      <c r="J39" s="167"/>
      <c r="K39" s="167"/>
      <c r="L39" s="167"/>
      <c r="M39" s="167"/>
      <c r="N39" s="167"/>
      <c r="O39" s="167"/>
      <c r="P39" s="264"/>
      <c r="Q39" s="172"/>
      <c r="R39" s="176">
        <v>5</v>
      </c>
      <c r="S39" s="177">
        <f>COUNTIF('Gen Test Cases'!AA:AA,R39)+COUNTIF('Solaris 11.2 Test Cases'!AA:AA,R39)</f>
        <v>65</v>
      </c>
      <c r="T39" s="161">
        <f>COUNTIFS('Gen Test Cases'!AA:AA,R39,'Gen Test Cases'!I:I,$T$35)+COUNTIFS('Solaris 11.2 Test Cases'!AA:AA,R39,'Solaris 11.2 Test Cases'!J:J,$T$35)</f>
        <v>0</v>
      </c>
      <c r="U39" s="161">
        <f>COUNTIFS('Gen Test Cases'!AA:AA,R39,'Gen Test Cases'!I:I,$U$35)+COUNTIFS('Solaris 11.2 Test Cases'!AA:AA,R39,'Solaris 11.2 Test Cases'!J:J,$U$35)</f>
        <v>0</v>
      </c>
      <c r="V39" s="161">
        <f>COUNTIFS('Gen Test Cases'!AA:AA,R39,'Gen Test Cases'!I:I,$V$35)+COUNTIFS('Solaris 11.2 Test Cases'!AA:AA,R39,'Solaris 11.2 Test Cases'!J:J,$V$35)</f>
        <v>0</v>
      </c>
      <c r="W39" s="239">
        <v>50</v>
      </c>
      <c r="X39" s="274">
        <f t="shared" si="6"/>
        <v>3250</v>
      </c>
      <c r="Y39" s="274">
        <f t="shared" si="7"/>
        <v>0</v>
      </c>
      <c r="Z39" s="167"/>
      <c r="AA39" s="167"/>
      <c r="AB39" s="167"/>
      <c r="AC39" s="167"/>
      <c r="AD39" s="167"/>
      <c r="AE39" s="167"/>
      <c r="AF39" s="264"/>
    </row>
    <row r="40" spans="1:32" ht="14.5" x14ac:dyDescent="0.35">
      <c r="A40" s="172"/>
      <c r="B40" s="176">
        <v>4</v>
      </c>
      <c r="C40" s="177">
        <f>COUNTIF('Gen Test Cases'!AA:AA,B40)+COUNTIF('Solaris 11.1 Test Cases'!AA:AA,B40)</f>
        <v>11</v>
      </c>
      <c r="D40" s="161">
        <f>COUNTIFS('Gen Test Cases'!AA:AA,B40,'Gen Test Cases'!I:I,$D$35)+COUNTIFS('Solaris 11.1 Test Cases'!AA:AA,B40,'Solaris 11.1 Test Cases'!J:J,$D$35)</f>
        <v>0</v>
      </c>
      <c r="E40" s="161">
        <f>COUNTIFS('Gen Test Cases'!AA:AA,B40,'Gen Test Cases'!I:I,$E$35)+COUNTIFS('Solaris 11.1 Test Cases'!AA:AA,B40,'Solaris 11.1 Test Cases'!J:J,$E$35)</f>
        <v>0</v>
      </c>
      <c r="F40" s="161">
        <f>COUNTIFS('Gen Test Cases'!AA:AA,B40,'Gen Test Cases'!I:I,$F$35)+COUNTIFS('Solaris 11.1 Test Cases'!AA:AA,B40,'Solaris 11.1 Test Cases'!J:J,$F$35)</f>
        <v>0</v>
      </c>
      <c r="G40" s="239">
        <v>10</v>
      </c>
      <c r="H40" s="274">
        <f t="shared" si="4"/>
        <v>110</v>
      </c>
      <c r="I40" s="274">
        <f t="shared" si="5"/>
        <v>0</v>
      </c>
      <c r="J40" s="269">
        <f>SUMPRODUCT(--ISERROR('Gen Test Cases'!AA:AA))+SUMPRODUCT(--ISERROR('Solaris 11.1 Test Cases'!AA4:AA83))</f>
        <v>3</v>
      </c>
      <c r="K40" s="270" t="str">
        <f>"WARNING: THERE IS AT LEAST ONE TEST CASE WITH"</f>
        <v>WARNING: THERE IS AT LEAST ONE TEST CASE WITH</v>
      </c>
      <c r="L40" s="167"/>
      <c r="M40" s="167"/>
      <c r="N40" s="167"/>
      <c r="O40" s="167"/>
      <c r="P40" s="264"/>
      <c r="Q40" s="172"/>
      <c r="R40" s="176">
        <v>4</v>
      </c>
      <c r="S40" s="177">
        <f>COUNTIF('Gen Test Cases'!AA:AA,R40)+COUNTIF('Solaris 11.2 Test Cases'!AA:AA,R40)</f>
        <v>11</v>
      </c>
      <c r="T40" s="161">
        <f>COUNTIFS('Gen Test Cases'!AA:AA,R40,'Gen Test Cases'!I:I,$T$35)+COUNTIFS('Solaris 11.2 Test Cases'!AA:AA,R40,'Solaris 11.2 Test Cases'!J:J,$T$35)</f>
        <v>0</v>
      </c>
      <c r="U40" s="161">
        <f>COUNTIFS('Gen Test Cases'!AA:AA,R40,'Gen Test Cases'!I:I,$U$35)+COUNTIFS('Solaris 11.2 Test Cases'!AA:AA,R40,'Solaris 11.2 Test Cases'!J:J,$U$35)</f>
        <v>0</v>
      </c>
      <c r="V40" s="161">
        <f>COUNTIFS('Gen Test Cases'!AA:AA,R40,'Gen Test Cases'!I:I,$V$35)+COUNTIFS('Solaris 11.2 Test Cases'!AA:AA,R40,'Solaris 11.2 Test Cases'!J:J,$V$35)</f>
        <v>0</v>
      </c>
      <c r="W40" s="239">
        <v>10</v>
      </c>
      <c r="X40" s="274">
        <f t="shared" si="6"/>
        <v>110</v>
      </c>
      <c r="Y40" s="274">
        <f t="shared" si="7"/>
        <v>0</v>
      </c>
      <c r="Z40" s="269">
        <f>SUMPRODUCT(--ISERROR('Gen Test Cases'!#REF!))+SUMPRODUCT(--ISERROR('Solaris 11 Test Cases'!#REF!))</f>
        <v>2</v>
      </c>
      <c r="AA40" s="270" t="str">
        <f>"WARNING: THERE IS AT LEAST ONE TEST CASE WITH"</f>
        <v>WARNING: THERE IS AT LEAST ONE TEST CASE WITH</v>
      </c>
      <c r="AB40" s="167"/>
      <c r="AC40" s="167"/>
      <c r="AD40" s="167"/>
      <c r="AE40" s="167"/>
      <c r="AF40" s="264"/>
    </row>
    <row r="41" spans="1:32" ht="14.5" x14ac:dyDescent="0.35">
      <c r="A41" s="172"/>
      <c r="B41" s="176">
        <v>3</v>
      </c>
      <c r="C41" s="177">
        <f>COUNTIF('Gen Test Cases'!AA:AA,B41)+COUNTIF('Solaris 11.1 Test Cases'!AA:AA,B41)</f>
        <v>0</v>
      </c>
      <c r="D41" s="161">
        <f>COUNTIFS('Gen Test Cases'!AA:AA,B41,'Gen Test Cases'!I:I,$D$35)+COUNTIFS('Solaris 11.1 Test Cases'!AA:AA,B41,'Solaris 11.1 Test Cases'!J:J,$D$35)</f>
        <v>0</v>
      </c>
      <c r="E41" s="161">
        <f>COUNTIFS('Gen Test Cases'!AA:AA,B41,'Gen Test Cases'!I:I,$E$35)+COUNTIFS('Solaris 11.1 Test Cases'!AA:AA,B41,'Solaris 11.1 Test Cases'!J:J,$E$35)</f>
        <v>0</v>
      </c>
      <c r="F41" s="161">
        <f>COUNTIFS('Gen Test Cases'!AA:AA,B41,'Gen Test Cases'!I:I,$F$35)+COUNTIFS('Solaris 11.1 Test Cases'!AA:AA,B41,'Solaris 11.1 Test Cases'!J:J,$F$35)</f>
        <v>0</v>
      </c>
      <c r="G41" s="239">
        <v>5</v>
      </c>
      <c r="H41" s="274">
        <f t="shared" si="4"/>
        <v>0</v>
      </c>
      <c r="I41" s="274">
        <f t="shared" si="5"/>
        <v>0</v>
      </c>
      <c r="J41" s="243"/>
      <c r="K41" s="270" t="str">
        <f>"MULTIPLE OR INVALID ISSUE CODES (SEE TEST CASES TABS)"</f>
        <v>MULTIPLE OR INVALID ISSUE CODES (SEE TEST CASES TABS)</v>
      </c>
      <c r="L41" s="167"/>
      <c r="M41" s="167"/>
      <c r="N41" s="167"/>
      <c r="O41" s="167"/>
      <c r="P41" s="264"/>
      <c r="Q41" s="172"/>
      <c r="R41" s="176">
        <v>3</v>
      </c>
      <c r="S41" s="177">
        <f>COUNTIF('Gen Test Cases'!AA:AA,R41)+COUNTIF('Solaris 11.2 Test Cases'!AA:AA,R41)</f>
        <v>0</v>
      </c>
      <c r="T41" s="161">
        <f>COUNTIFS('Gen Test Cases'!AA:AA,R41,'Gen Test Cases'!I:I,$T$35)+COUNTIFS('Solaris 11.2 Test Cases'!AA:AA,R41,'Solaris 11.2 Test Cases'!J:J,$T$35)</f>
        <v>0</v>
      </c>
      <c r="U41" s="161">
        <f>COUNTIFS('Gen Test Cases'!AA:AA,R41,'Gen Test Cases'!I:I,$U$35)+COUNTIFS('Solaris 11.2 Test Cases'!AA:AA,R41,'Solaris 11.2 Test Cases'!J:J,$U$35)</f>
        <v>0</v>
      </c>
      <c r="V41" s="161">
        <f>COUNTIFS('Gen Test Cases'!AA:AA,R41,'Gen Test Cases'!I:I,$V$35)+COUNTIFS('Solaris 11.2 Test Cases'!AA:AA,R41,'Solaris 11.2 Test Cases'!J:J,$V$35)</f>
        <v>0</v>
      </c>
      <c r="W41" s="239">
        <v>5</v>
      </c>
      <c r="X41" s="274">
        <f t="shared" si="6"/>
        <v>0</v>
      </c>
      <c r="Y41" s="274">
        <f t="shared" si="7"/>
        <v>0</v>
      </c>
      <c r="Z41" s="243"/>
      <c r="AA41" s="270" t="str">
        <f>"MULTIPLE OR INVALID ISSUE CODES (SEE TEST CASES TABS)"</f>
        <v>MULTIPLE OR INVALID ISSUE CODES (SEE TEST CASES TABS)</v>
      </c>
      <c r="AB41" s="167"/>
      <c r="AC41" s="167"/>
      <c r="AD41" s="167"/>
      <c r="AE41" s="167"/>
      <c r="AF41" s="264"/>
    </row>
    <row r="42" spans="1:32" ht="14.5" x14ac:dyDescent="0.35">
      <c r="A42" s="172"/>
      <c r="B42" s="176">
        <v>2</v>
      </c>
      <c r="C42" s="177">
        <f>COUNTIF('Gen Test Cases'!AA:AA,B42)+COUNTIF('Solaris 11.1 Test Cases'!AA:AA,B42)</f>
        <v>2</v>
      </c>
      <c r="D42" s="161">
        <f>COUNTIFS('Gen Test Cases'!AA:AA,B42,'Gen Test Cases'!I:I,$D$35)+COUNTIFS('Solaris 11.1 Test Cases'!AA:AA,B42,'Solaris 11.1 Test Cases'!J:J,$D$35)</f>
        <v>0</v>
      </c>
      <c r="E42" s="161">
        <f>COUNTIFS('Gen Test Cases'!AA:AA,B42,'Gen Test Cases'!I:I,$E$35)+COUNTIFS('Solaris 11.1 Test Cases'!AA:AA,B42,'Solaris 11.1 Test Cases'!J:J,$E$35)</f>
        <v>0</v>
      </c>
      <c r="F42" s="161">
        <f>COUNTIFS('Gen Test Cases'!AA:AA,B42,'Gen Test Cases'!I:I,$F$35)+COUNTIFS('Solaris 11.1 Test Cases'!AA:AA,B42,'Solaris 11.1 Test Cases'!J:J,$F$35)</f>
        <v>0</v>
      </c>
      <c r="G42" s="239">
        <v>2</v>
      </c>
      <c r="H42" s="274">
        <f t="shared" si="4"/>
        <v>4</v>
      </c>
      <c r="I42" s="274">
        <f t="shared" si="5"/>
        <v>0</v>
      </c>
      <c r="J42" s="167"/>
      <c r="K42" s="167"/>
      <c r="L42" s="167"/>
      <c r="M42" s="167"/>
      <c r="N42" s="167"/>
      <c r="O42" s="167"/>
      <c r="P42" s="264"/>
      <c r="Q42" s="172"/>
      <c r="R42" s="176">
        <v>2</v>
      </c>
      <c r="S42" s="177">
        <f>COUNTIF('Gen Test Cases'!AA:AA,R42)+COUNTIF('Solaris 11.2 Test Cases'!AA:AA,R42)</f>
        <v>2</v>
      </c>
      <c r="T42" s="161">
        <f>COUNTIFS('Gen Test Cases'!AA:AA,R42,'Gen Test Cases'!I:I,$T$35)+COUNTIFS('Solaris 11.2 Test Cases'!AA:AA,R42,'Solaris 11.2 Test Cases'!J:J,$T$35)</f>
        <v>0</v>
      </c>
      <c r="U42" s="161">
        <f>COUNTIFS('Gen Test Cases'!AA:AA,R42,'Gen Test Cases'!I:I,$U$35)+COUNTIFS('Solaris 11.2 Test Cases'!AA:AA,R42,'Solaris 11.2 Test Cases'!J:J,$U$35)</f>
        <v>0</v>
      </c>
      <c r="V42" s="161">
        <f>COUNTIFS('Gen Test Cases'!AA:AA,R42,'Gen Test Cases'!I:I,$V$35)+COUNTIFS('Solaris 11.2 Test Cases'!AA:AA,R42,'Solaris 11.2 Test Cases'!J:J,$V$35)</f>
        <v>0</v>
      </c>
      <c r="W42" s="239">
        <v>2</v>
      </c>
      <c r="X42" s="274">
        <f t="shared" si="6"/>
        <v>4</v>
      </c>
      <c r="Y42" s="274">
        <f t="shared" si="7"/>
        <v>0</v>
      </c>
      <c r="Z42" s="167"/>
      <c r="AA42" s="167"/>
      <c r="AB42" s="167"/>
      <c r="AC42" s="167"/>
      <c r="AD42" s="167"/>
      <c r="AE42" s="167"/>
      <c r="AF42" s="264"/>
    </row>
    <row r="43" spans="1:32" ht="14.5" x14ac:dyDescent="0.35">
      <c r="A43" s="172"/>
      <c r="B43" s="176">
        <v>1</v>
      </c>
      <c r="C43" s="177">
        <f>COUNTIF('Gen Test Cases'!AA:AA,B43)+COUNTIF('Solaris 11.1 Test Cases'!AA:AA,B43)</f>
        <v>4</v>
      </c>
      <c r="D43" s="161">
        <f>COUNTIFS('Gen Test Cases'!AA:AA,B43,'Gen Test Cases'!I:I,$D$35)+COUNTIFS('Solaris 11.1 Test Cases'!AA:AA,B43,'Solaris 11.1 Test Cases'!J:J,$D$35)</f>
        <v>0</v>
      </c>
      <c r="E43" s="161">
        <f>COUNTIFS('Gen Test Cases'!AA:AA,B43,'Gen Test Cases'!I:I,$E$35)+COUNTIFS('Solaris 11.1 Test Cases'!AA:AA,B43,'Solaris 11.1 Test Cases'!J:J,$E$35)</f>
        <v>0</v>
      </c>
      <c r="F43" s="161">
        <f>COUNTIFS('Gen Test Cases'!AA:AA,B43,'Gen Test Cases'!I:I,$F$35)+COUNTIFS('Solaris 11.1 Test Cases'!AA:AA,B43,'Solaris 11.1 Test Cases'!J:J,$F$35)</f>
        <v>0</v>
      </c>
      <c r="G43" s="239">
        <v>1</v>
      </c>
      <c r="H43" s="274">
        <f t="shared" si="4"/>
        <v>4</v>
      </c>
      <c r="I43" s="274">
        <f t="shared" si="5"/>
        <v>0</v>
      </c>
      <c r="J43" s="167"/>
      <c r="K43" s="167"/>
      <c r="L43" s="167"/>
      <c r="M43" s="167"/>
      <c r="N43" s="167"/>
      <c r="O43" s="167"/>
      <c r="P43" s="264"/>
      <c r="Q43" s="172"/>
      <c r="R43" s="176">
        <v>1</v>
      </c>
      <c r="S43" s="177">
        <f>COUNTIF('Gen Test Cases'!AA:AA,R43)+COUNTIF('Solaris 11.2 Test Cases'!AA:AA,R43)</f>
        <v>4</v>
      </c>
      <c r="T43" s="161">
        <f>COUNTIFS('Gen Test Cases'!AA:AA,R43,'Gen Test Cases'!I:I,$T$35)+COUNTIFS('Solaris 11.2 Test Cases'!AA:AA,R43,'Solaris 11.2 Test Cases'!J:J,$T$35)</f>
        <v>0</v>
      </c>
      <c r="U43" s="161">
        <f>COUNTIFS('Gen Test Cases'!AA:AA,R43,'Gen Test Cases'!I:I,$U$35)+COUNTIFS('Solaris 11.2 Test Cases'!AA:AA,R43,'Solaris 11.2 Test Cases'!J:J,$U$35)</f>
        <v>0</v>
      </c>
      <c r="V43" s="161">
        <f>COUNTIFS('Gen Test Cases'!AA:AA,R43,'Gen Test Cases'!I:I,$V$35)+COUNTIFS('Solaris 11.2 Test Cases'!AA:AA,R43,'Solaris 11.2 Test Cases'!J:J,$V$35)</f>
        <v>0</v>
      </c>
      <c r="W43" s="239">
        <v>1</v>
      </c>
      <c r="X43" s="274">
        <f t="shared" si="6"/>
        <v>4</v>
      </c>
      <c r="Y43" s="274">
        <f t="shared" si="7"/>
        <v>0</v>
      </c>
      <c r="Z43" s="167"/>
      <c r="AA43" s="167"/>
      <c r="AB43" s="167"/>
      <c r="AC43" s="167"/>
      <c r="AD43" s="167"/>
      <c r="AE43" s="167"/>
      <c r="AF43" s="264"/>
    </row>
    <row r="44" spans="1:32" ht="14.5" hidden="1" x14ac:dyDescent="0.35">
      <c r="A44" s="172"/>
      <c r="B44" s="192" t="s">
        <v>62</v>
      </c>
      <c r="C44" s="193"/>
      <c r="D44" s="242">
        <f>SUM(I36:I43)/SUM(H36:H43)*100</f>
        <v>0</v>
      </c>
      <c r="E44" s="167"/>
      <c r="F44" s="167"/>
      <c r="G44" s="167"/>
      <c r="H44" s="272"/>
      <c r="I44" s="272"/>
      <c r="J44" s="167"/>
      <c r="K44" s="167"/>
      <c r="L44" s="167"/>
      <c r="M44" s="167"/>
      <c r="N44" s="167"/>
      <c r="O44" s="167"/>
      <c r="P44" s="264"/>
      <c r="Q44" s="172"/>
      <c r="R44" s="192" t="s">
        <v>62</v>
      </c>
      <c r="S44" s="193"/>
      <c r="T44" s="242">
        <f>SUM(Y36:Y43)/SUM(X36:X43)*100</f>
        <v>0</v>
      </c>
      <c r="U44" s="167"/>
      <c r="V44" s="167"/>
      <c r="W44" s="167"/>
      <c r="X44" s="272"/>
      <c r="Y44" s="272"/>
      <c r="Z44" s="167"/>
      <c r="AA44" s="167"/>
      <c r="AB44" s="167"/>
      <c r="AC44" s="167"/>
      <c r="AD44" s="167"/>
      <c r="AE44" s="167"/>
      <c r="AF44" s="264"/>
    </row>
    <row r="45" spans="1:32" ht="12.75" customHeight="1" x14ac:dyDescent="0.35">
      <c r="A45" s="194"/>
      <c r="B45" s="195"/>
      <c r="C45" s="195"/>
      <c r="D45" s="195"/>
      <c r="E45" s="195"/>
      <c r="F45" s="195"/>
      <c r="G45" s="195"/>
      <c r="H45" s="273"/>
      <c r="I45" s="273"/>
      <c r="J45" s="195"/>
      <c r="K45" s="195"/>
      <c r="L45" s="195"/>
      <c r="M45" s="195"/>
      <c r="N45" s="195"/>
      <c r="O45" s="195"/>
      <c r="P45" s="267"/>
      <c r="Q45" s="194"/>
      <c r="R45" s="195"/>
      <c r="S45" s="195"/>
      <c r="T45" s="195"/>
      <c r="U45" s="195"/>
      <c r="V45" s="195"/>
      <c r="W45" s="195"/>
      <c r="X45" s="273"/>
      <c r="Y45" s="273"/>
      <c r="Z45" s="195"/>
      <c r="AA45" s="196"/>
      <c r="AB45" s="196"/>
      <c r="AC45" s="196"/>
      <c r="AD45" s="196"/>
      <c r="AE45" s="196"/>
      <c r="AF45" s="267"/>
    </row>
    <row r="46" spans="1:32" ht="14.5" x14ac:dyDescent="0.35">
      <c r="A46" s="184"/>
      <c r="B46" s="185"/>
      <c r="C46" s="185"/>
      <c r="D46" s="185"/>
      <c r="E46" s="185"/>
      <c r="F46" s="185"/>
      <c r="G46" s="185"/>
      <c r="H46" s="271"/>
      <c r="I46" s="271"/>
      <c r="J46" s="185"/>
      <c r="K46" s="185"/>
      <c r="L46" s="185"/>
      <c r="M46" s="185"/>
      <c r="N46" s="185"/>
      <c r="O46" s="185"/>
      <c r="P46" s="262"/>
    </row>
    <row r="47" spans="1:32" ht="14.5" x14ac:dyDescent="0.35">
      <c r="A47" s="145"/>
      <c r="B47" s="186" t="s">
        <v>4086</v>
      </c>
      <c r="C47" s="187"/>
      <c r="D47" s="187"/>
      <c r="E47" s="187"/>
      <c r="F47" s="187"/>
      <c r="G47" s="188"/>
      <c r="H47" s="272"/>
      <c r="I47" s="272"/>
      <c r="J47" s="167"/>
      <c r="K47" s="167"/>
      <c r="L47" s="167"/>
      <c r="M47" s="167"/>
      <c r="N47" s="167"/>
      <c r="O47" s="167"/>
      <c r="P47" s="264"/>
    </row>
    <row r="48" spans="1:32" ht="14.5" x14ac:dyDescent="0.35">
      <c r="A48" s="145"/>
      <c r="B48" s="189" t="s">
        <v>69</v>
      </c>
      <c r="C48" s="190"/>
      <c r="D48" s="190"/>
      <c r="E48" s="190"/>
      <c r="F48" s="190"/>
      <c r="G48" s="191"/>
      <c r="H48" s="272"/>
      <c r="I48" s="272"/>
      <c r="J48" s="167"/>
      <c r="K48" s="167"/>
      <c r="L48" s="167"/>
      <c r="M48" s="167"/>
      <c r="N48" s="167"/>
      <c r="O48" s="167"/>
      <c r="P48" s="264"/>
    </row>
    <row r="49" spans="1:16" ht="13.5" customHeight="1" x14ac:dyDescent="0.35">
      <c r="A49" s="351" t="s">
        <v>70</v>
      </c>
      <c r="B49" s="148" t="s">
        <v>41</v>
      </c>
      <c r="C49" s="149"/>
      <c r="D49" s="150"/>
      <c r="E49" s="150"/>
      <c r="F49" s="150"/>
      <c r="G49" s="151"/>
      <c r="H49" s="272"/>
      <c r="I49" s="272"/>
      <c r="J49" s="167"/>
      <c r="K49" s="152" t="s">
        <v>42</v>
      </c>
      <c r="L49" s="153"/>
      <c r="M49" s="153"/>
      <c r="N49" s="153"/>
      <c r="O49" s="154"/>
      <c r="P49" s="264"/>
    </row>
    <row r="50" spans="1:16" ht="36" x14ac:dyDescent="0.35">
      <c r="A50" s="351"/>
      <c r="B50" s="155" t="s">
        <v>43</v>
      </c>
      <c r="C50" s="156" t="s">
        <v>44</v>
      </c>
      <c r="D50" s="156" t="s">
        <v>45</v>
      </c>
      <c r="E50" s="156" t="s">
        <v>46</v>
      </c>
      <c r="F50" s="156" t="s">
        <v>47</v>
      </c>
      <c r="G50" s="157" t="s">
        <v>48</v>
      </c>
      <c r="H50" s="272"/>
      <c r="I50" s="272"/>
      <c r="J50" s="167"/>
      <c r="K50" s="158" t="s">
        <v>49</v>
      </c>
      <c r="L50" s="37"/>
      <c r="M50" s="159" t="s">
        <v>50</v>
      </c>
      <c r="N50" s="159" t="s">
        <v>51</v>
      </c>
      <c r="O50" s="160" t="s">
        <v>52</v>
      </c>
      <c r="P50" s="264"/>
    </row>
    <row r="51" spans="1:16" ht="14.5" x14ac:dyDescent="0.35">
      <c r="A51" s="147"/>
      <c r="B51" s="240">
        <f>COUNTIF('Gen Test Cases'!I3:I11,"Pass")+COUNTIF('Solaris 11.4 Test Cases '!J3:J90,"Pass")</f>
        <v>0</v>
      </c>
      <c r="C51" s="241">
        <f>COUNTIF('Gen Test Cases'!I3:I11,"Fail")+COUNTIF('Solaris 11.4 Test Cases '!J3:J90,"Fail")</f>
        <v>0</v>
      </c>
      <c r="D51" s="240">
        <f>COUNTIF('Gen Test Cases'!I3:I11,"Info")+COUNTIF('Solaris 11.4 Test Cases '!J3:J90,"Info")</f>
        <v>0</v>
      </c>
      <c r="E51" s="241">
        <f>COUNTIF('Gen Test Cases'!I3:I11,"N/A")+COUNTIF('Solaris 11.4 Test Cases '!J3:J90,"N/A")</f>
        <v>0</v>
      </c>
      <c r="F51" s="240">
        <f>B51+C51</f>
        <v>0</v>
      </c>
      <c r="G51" s="247">
        <f>D63/100</f>
        <v>0</v>
      </c>
      <c r="H51" s="272"/>
      <c r="I51" s="272"/>
      <c r="J51" s="167"/>
      <c r="K51" s="162" t="s">
        <v>53</v>
      </c>
      <c r="L51" s="163"/>
      <c r="M51" s="164">
        <f>COUNTA('Gen Test Cases'!I3:I11)+COUNTA('Solaris 11.4 Test Cases '!J3:J90)</f>
        <v>0</v>
      </c>
      <c r="N51" s="164">
        <f>O51-M51</f>
        <v>97</v>
      </c>
      <c r="O51" s="165">
        <f>COUNTA('Gen Test Cases'!A3:A11)+COUNTA('Solaris 11.4 Test Cases '!A3:A90)</f>
        <v>97</v>
      </c>
      <c r="P51" s="264"/>
    </row>
    <row r="52" spans="1:16" ht="14.5" x14ac:dyDescent="0.35">
      <c r="A52" s="147"/>
      <c r="B52" s="166"/>
      <c r="C52" s="167"/>
      <c r="D52" s="167"/>
      <c r="E52" s="167"/>
      <c r="F52" s="167"/>
      <c r="G52" s="167"/>
      <c r="H52" s="272"/>
      <c r="I52" s="272"/>
      <c r="J52" s="167"/>
      <c r="K52" s="168"/>
      <c r="L52" s="168"/>
      <c r="M52" s="168"/>
      <c r="N52" s="168"/>
      <c r="O52" s="168"/>
      <c r="P52" s="264"/>
    </row>
    <row r="53" spans="1:16" ht="14.5" x14ac:dyDescent="0.35">
      <c r="A53" s="147"/>
      <c r="B53" s="169" t="s">
        <v>54</v>
      </c>
      <c r="C53" s="170"/>
      <c r="D53" s="170"/>
      <c r="E53" s="170"/>
      <c r="F53" s="170"/>
      <c r="G53" s="171"/>
      <c r="H53" s="272"/>
      <c r="I53" s="272"/>
      <c r="J53" s="167"/>
      <c r="K53" s="168"/>
      <c r="L53" s="168"/>
      <c r="M53" s="168"/>
      <c r="N53" s="168"/>
      <c r="O53" s="168"/>
      <c r="P53" s="264"/>
    </row>
    <row r="54" spans="1:16" ht="14.5" x14ac:dyDescent="0.35">
      <c r="A54" s="172"/>
      <c r="B54" s="173" t="s">
        <v>55</v>
      </c>
      <c r="C54" s="173" t="s">
        <v>56</v>
      </c>
      <c r="D54" s="173" t="s">
        <v>57</v>
      </c>
      <c r="E54" s="173" t="s">
        <v>58</v>
      </c>
      <c r="F54" s="173" t="s">
        <v>46</v>
      </c>
      <c r="G54" s="173" t="s">
        <v>59</v>
      </c>
      <c r="H54" s="174" t="s">
        <v>60</v>
      </c>
      <c r="I54" s="174" t="s">
        <v>61</v>
      </c>
      <c r="J54" s="167"/>
      <c r="K54" s="175"/>
      <c r="L54" s="175"/>
      <c r="M54" s="175"/>
      <c r="N54" s="175"/>
      <c r="O54" s="175"/>
      <c r="P54" s="264"/>
    </row>
    <row r="55" spans="1:16" ht="14.5" x14ac:dyDescent="0.35">
      <c r="A55" s="172"/>
      <c r="B55" s="176">
        <v>8</v>
      </c>
      <c r="C55" s="177">
        <f>COUNTIF('Gen Test Cases'!AA:AA,B55)+COUNTIF('Solaris 11.4 Test Cases '!AA:AA,B55)</f>
        <v>0</v>
      </c>
      <c r="D55" s="161">
        <f>COUNTIFS('Gen Test Cases'!AA:AA,B55,'Gen Test Cases'!I:I,$D$54)+COUNTIFS('Solaris 11.4 Test Cases '!AA:AA,B55,'Solaris 11.4 Test Cases '!J:J,$D$54)</f>
        <v>0</v>
      </c>
      <c r="E55" s="161">
        <f>COUNTIFS('Gen Test Cases'!AA:AA,B55,'Gen Test Cases'!I:I,$E$54)+COUNTIFS('Solaris 11.4 Test Cases '!AA:AA,B55,'Solaris 11.4 Test Cases '!J:J,$E$54)</f>
        <v>0</v>
      </c>
      <c r="F55" s="161">
        <f>COUNTIFS('Gen Test Cases'!AA:AA,B55,'Gen Test Cases'!I:I,$F$54)+COUNTIFS('Solaris 11.4 Test Cases '!AA:AA,B55,'Solaris 11.4 Test Cases '!J:J,$F$54)</f>
        <v>0</v>
      </c>
      <c r="G55" s="239">
        <v>1500</v>
      </c>
      <c r="H55" s="274">
        <f>(C55-F55)*(G55)</f>
        <v>0</v>
      </c>
      <c r="I55" s="274">
        <f>D55*G55</f>
        <v>0</v>
      </c>
      <c r="J55" s="269">
        <f>D51+N51</f>
        <v>97</v>
      </c>
      <c r="K55" s="270" t="str">
        <f>"WARNING: THERE IS AT LEAST ONE TEST CASE WITH"</f>
        <v>WARNING: THERE IS AT LEAST ONE TEST CASE WITH</v>
      </c>
      <c r="L55" s="167"/>
      <c r="M55" s="167"/>
      <c r="N55" s="167"/>
      <c r="O55" s="167"/>
      <c r="P55" s="264"/>
    </row>
    <row r="56" spans="1:16" ht="14.5" x14ac:dyDescent="0.35">
      <c r="A56" s="172"/>
      <c r="B56" s="176">
        <v>7</v>
      </c>
      <c r="C56" s="177">
        <f>COUNTIF('Gen Test Cases'!AA:AA,B56)+COUNTIF('Solaris 11.4 Test Cases '!AA:AA,B56)</f>
        <v>4</v>
      </c>
      <c r="D56" s="161">
        <f>COUNTIFS('Gen Test Cases'!AA:AA,B56,'Gen Test Cases'!I:I,$D$54)+COUNTIFS('Solaris 11.4 Test Cases '!AA:AA,B56,'Solaris 11.4 Test Cases '!J:J,$D$54)</f>
        <v>0</v>
      </c>
      <c r="E56" s="161">
        <f>COUNTIFS('Gen Test Cases'!AA:AA,B56,'Gen Test Cases'!I:I,$E$54)+COUNTIFS('Solaris 11.4 Test Cases '!AA:AA,B56,'Solaris 11.4 Test Cases '!J:J,$E$54)</f>
        <v>0</v>
      </c>
      <c r="F56" s="161">
        <f>COUNTIFS('Gen Test Cases'!AA:AA,B56,'Gen Test Cases'!I:I,$F$54)+COUNTIFS('Solaris 11.4 Test Cases '!AA:AA,B56,'Solaris 11.4 Test Cases '!J:J,$F$54)</f>
        <v>0</v>
      </c>
      <c r="G56" s="239">
        <v>750</v>
      </c>
      <c r="H56" s="274">
        <f t="shared" ref="H56:H62" si="8">(C56-F56)*(G56)</f>
        <v>3000</v>
      </c>
      <c r="I56" s="274">
        <f t="shared" ref="I56:I62" si="9">D56*G56</f>
        <v>0</v>
      </c>
      <c r="J56" s="167"/>
      <c r="K56" s="270" t="str">
        <f>"AN 'INFO' OR BLANK STATUS (SEE ABOVE)"</f>
        <v>AN 'INFO' OR BLANK STATUS (SEE ABOVE)</v>
      </c>
      <c r="L56" s="167"/>
      <c r="M56" s="167"/>
      <c r="N56" s="167"/>
      <c r="O56" s="167"/>
      <c r="P56" s="264"/>
    </row>
    <row r="57" spans="1:16" ht="14.5" x14ac:dyDescent="0.35">
      <c r="A57" s="172"/>
      <c r="B57" s="176">
        <v>6</v>
      </c>
      <c r="C57" s="177">
        <f>COUNTIF('Gen Test Cases'!AA:AA,B57)+COUNTIF('Solaris 11.4 Test Cases '!AA:AA,B57)</f>
        <v>7</v>
      </c>
      <c r="D57" s="161">
        <f>COUNTIFS('Gen Test Cases'!AA:AA,B57,'Gen Test Cases'!I:I,$D$54)+COUNTIFS('Solaris 11.4 Test Cases '!AA:AA,B57,'Solaris 11.4 Test Cases '!J:J,$D$54)</f>
        <v>0</v>
      </c>
      <c r="E57" s="161">
        <f>COUNTIFS('Gen Test Cases'!AA:AA,B57,'Gen Test Cases'!I:I,$E$54)+COUNTIFS('Solaris 11.4 Test Cases '!AA:AA,B57,'Solaris 11.4 Test Cases '!J:J,$E$54)</f>
        <v>0</v>
      </c>
      <c r="F57" s="161">
        <f>COUNTIFS('Gen Test Cases'!AA:AA,B57,'Gen Test Cases'!I:I,$F$54)+COUNTIFS('Solaris 11.4 Test Cases '!AA:AA,B57,'Solaris 11.4 Test Cases '!J:J,$F$54)</f>
        <v>0</v>
      </c>
      <c r="G57" s="239">
        <v>100</v>
      </c>
      <c r="H57" s="274">
        <f t="shared" si="8"/>
        <v>700</v>
      </c>
      <c r="I57" s="274">
        <f t="shared" si="9"/>
        <v>0</v>
      </c>
      <c r="J57" s="167"/>
      <c r="K57" s="167"/>
      <c r="L57" s="167"/>
      <c r="M57" s="167"/>
      <c r="N57" s="167"/>
      <c r="O57" s="167"/>
      <c r="P57" s="264"/>
    </row>
    <row r="58" spans="1:16" ht="14.5" x14ac:dyDescent="0.35">
      <c r="A58" s="172"/>
      <c r="B58" s="176">
        <v>5</v>
      </c>
      <c r="C58" s="177">
        <f>COUNTIF('Gen Test Cases'!AA:AA,B58)+COUNTIF('Solaris 11.4 Test Cases '!AA:AA,B58)</f>
        <v>65</v>
      </c>
      <c r="D58" s="161">
        <f>COUNTIFS('Gen Test Cases'!AA:AA,B58,'Gen Test Cases'!I:I,$D$54)+COUNTIFS('Solaris 11.4 Test Cases '!AA:AA,B58,'Solaris 11.4 Test Cases '!J:J,$D$54)</f>
        <v>0</v>
      </c>
      <c r="E58" s="161">
        <f>COUNTIFS('Gen Test Cases'!AA:AA,B58,'Gen Test Cases'!I:I,$E$54)+COUNTIFS('Solaris 11.4 Test Cases '!AA:AA,B58,'Solaris 11.4 Test Cases '!J:J,$E$54)</f>
        <v>0</v>
      </c>
      <c r="F58" s="161">
        <f>COUNTIFS('Gen Test Cases'!AA:AA,B58,'Gen Test Cases'!I:I,$F$54)+COUNTIFS('Solaris 11.4 Test Cases '!AA:AA,B58,'Solaris 11.4 Test Cases '!J:J,$F$54)</f>
        <v>0</v>
      </c>
      <c r="G58" s="239">
        <v>50</v>
      </c>
      <c r="H58" s="274">
        <f t="shared" si="8"/>
        <v>3250</v>
      </c>
      <c r="I58" s="274">
        <f t="shared" si="9"/>
        <v>0</v>
      </c>
      <c r="J58" s="167"/>
      <c r="K58" s="167"/>
      <c r="L58" s="167"/>
      <c r="M58" s="167"/>
      <c r="N58" s="167"/>
      <c r="O58" s="167"/>
      <c r="P58" s="264"/>
    </row>
    <row r="59" spans="1:16" ht="14.5" x14ac:dyDescent="0.35">
      <c r="A59" s="172"/>
      <c r="B59" s="176">
        <v>4</v>
      </c>
      <c r="C59" s="177">
        <f>COUNTIF('Gen Test Cases'!AA:AA,B59)+COUNTIF('Solaris 11.4 Test Cases '!AA:AA,B59)</f>
        <v>11</v>
      </c>
      <c r="D59" s="161">
        <f>COUNTIFS('Gen Test Cases'!AA:AA,B59,'Gen Test Cases'!I:I,$D$54)+COUNTIFS('Solaris 11.4 Test Cases '!AA:AA,B59,'Solaris 11.4 Test Cases '!J:J,$D$54)</f>
        <v>0</v>
      </c>
      <c r="E59" s="161">
        <f>COUNTIFS('Gen Test Cases'!AA:AA,B59,'Gen Test Cases'!I:I,$E$54)+COUNTIFS('Solaris 11.4 Test Cases '!AA:AA,B59,'Solaris 11.4 Test Cases '!J:J,$E$54)</f>
        <v>0</v>
      </c>
      <c r="F59" s="161">
        <f>COUNTIFS('Gen Test Cases'!AA:AA,B59,'Gen Test Cases'!I:I,$F$54)+COUNTIFS('Solaris 11.4 Test Cases '!AA:AA,B59,'Solaris 11.4 Test Cases '!J:J,$F$54)</f>
        <v>0</v>
      </c>
      <c r="G59" s="239">
        <v>10</v>
      </c>
      <c r="H59" s="274">
        <f t="shared" si="8"/>
        <v>110</v>
      </c>
      <c r="I59" s="274">
        <f t="shared" si="9"/>
        <v>0</v>
      </c>
      <c r="J59" s="269">
        <f>SUMPRODUCT(--ISERROR('Gen Test Cases'!AA:AA))+SUMPRODUCT(--ISERROR('Solaris 11.1 Test Cases'!AA42:AA121))</f>
        <v>3</v>
      </c>
      <c r="K59" s="270" t="str">
        <f>"WARNING: THERE IS AT LEAST ONE TEST CASE WITH"</f>
        <v>WARNING: THERE IS AT LEAST ONE TEST CASE WITH</v>
      </c>
      <c r="L59" s="167"/>
      <c r="M59" s="167"/>
      <c r="N59" s="167"/>
      <c r="O59" s="167"/>
      <c r="P59" s="264"/>
    </row>
    <row r="60" spans="1:16" ht="14.5" x14ac:dyDescent="0.35">
      <c r="A60" s="172"/>
      <c r="B60" s="176">
        <v>3</v>
      </c>
      <c r="C60" s="177">
        <f>COUNTIF('Gen Test Cases'!AA:AA,B60)+COUNTIF('Solaris 11.4 Test Cases '!AA:AA,B60)</f>
        <v>0</v>
      </c>
      <c r="D60" s="161">
        <f>COUNTIFS('Gen Test Cases'!AA:AA,B60,'Gen Test Cases'!I:I,$D$54)+COUNTIFS('Solaris 11.4 Test Cases '!AA:AA,B60,'Solaris 11.4 Test Cases '!J:J,$D$54)</f>
        <v>0</v>
      </c>
      <c r="E60" s="161">
        <f>COUNTIFS('Gen Test Cases'!AA:AA,B60,'Gen Test Cases'!I:I,$E$54)+COUNTIFS('Solaris 11.4 Test Cases '!AA:AA,B60,'Solaris 11.4 Test Cases '!J:J,$E$54)</f>
        <v>0</v>
      </c>
      <c r="F60" s="161">
        <f>COUNTIFS('Gen Test Cases'!AA:AA,B60,'Gen Test Cases'!I:I,$F$54)+COUNTIFS('Solaris 11.4 Test Cases '!AA:AA,B60,'Solaris 11.4 Test Cases '!J:J,$F$54)</f>
        <v>0</v>
      </c>
      <c r="G60" s="239">
        <v>5</v>
      </c>
      <c r="H60" s="274">
        <f t="shared" si="8"/>
        <v>0</v>
      </c>
      <c r="I60" s="274">
        <f t="shared" si="9"/>
        <v>0</v>
      </c>
      <c r="J60" s="243"/>
      <c r="K60" s="270" t="str">
        <f>"MULTIPLE OR INVALID ISSUE CODES (SEE TEST CASES TABS)"</f>
        <v>MULTIPLE OR INVALID ISSUE CODES (SEE TEST CASES TABS)</v>
      </c>
      <c r="L60" s="167"/>
      <c r="M60" s="167"/>
      <c r="N60" s="167"/>
      <c r="O60" s="167"/>
      <c r="P60" s="264"/>
    </row>
    <row r="61" spans="1:16" ht="14.5" x14ac:dyDescent="0.35">
      <c r="A61" s="172"/>
      <c r="B61" s="176">
        <v>2</v>
      </c>
      <c r="C61" s="177">
        <f>COUNTIF('Gen Test Cases'!AA:AA,B61)+COUNTIF('Solaris 11.4 Test Cases '!AA:AA,B61)</f>
        <v>2</v>
      </c>
      <c r="D61" s="161">
        <f>COUNTIFS('Gen Test Cases'!AA:AA,B61,'Gen Test Cases'!I:I,$D$54)+COUNTIFS('Solaris 11.4 Test Cases '!AA:AA,B61,'Solaris 11.4 Test Cases '!J:J,$D$54)</f>
        <v>0</v>
      </c>
      <c r="E61" s="161">
        <f>COUNTIFS('Gen Test Cases'!AA:AA,B61,'Gen Test Cases'!I:I,$E$54)+COUNTIFS('Solaris 11.4 Test Cases '!AA:AA,B61,'Solaris 11.4 Test Cases '!J:J,$E$54)</f>
        <v>0</v>
      </c>
      <c r="F61" s="161">
        <f>COUNTIFS('Gen Test Cases'!AA:AA,B61,'Gen Test Cases'!I:I,$F$54)+COUNTIFS('Solaris 11.4 Test Cases '!AA:AA,B61,'Solaris 11.4 Test Cases '!J:J,$F$54)</f>
        <v>0</v>
      </c>
      <c r="G61" s="239">
        <v>2</v>
      </c>
      <c r="H61" s="274">
        <f t="shared" si="8"/>
        <v>4</v>
      </c>
      <c r="I61" s="274">
        <f t="shared" si="9"/>
        <v>0</v>
      </c>
      <c r="J61" s="167"/>
      <c r="K61" s="167"/>
      <c r="L61" s="167"/>
      <c r="M61" s="167"/>
      <c r="N61" s="167"/>
      <c r="O61" s="167"/>
      <c r="P61" s="264"/>
    </row>
    <row r="62" spans="1:16" ht="14.5" x14ac:dyDescent="0.35">
      <c r="A62" s="172"/>
      <c r="B62" s="176">
        <v>1</v>
      </c>
      <c r="C62" s="177">
        <f>COUNTIF('Gen Test Cases'!AA:AA,B62)+COUNTIF('Solaris 11.4 Test Cases '!AA:AA,B62)</f>
        <v>4</v>
      </c>
      <c r="D62" s="161">
        <f>COUNTIFS('Gen Test Cases'!AA:AA,B62,'Gen Test Cases'!I:I,$D$54)+COUNTIFS('Solaris 11.4 Test Cases '!AA:AA,B62,'Solaris 11.4 Test Cases '!J:J,$D$54)</f>
        <v>0</v>
      </c>
      <c r="E62" s="161">
        <f>COUNTIFS('Gen Test Cases'!AA:AA,B62,'Gen Test Cases'!I:I,$E$54)+COUNTIFS('Solaris 11.4 Test Cases '!AA:AA,B62,'Solaris 11.4 Test Cases '!J:J,$E$54)</f>
        <v>0</v>
      </c>
      <c r="F62" s="161">
        <f>COUNTIFS('Gen Test Cases'!AA:AA,B62,'Gen Test Cases'!I:I,$F$54)+COUNTIFS('Solaris 11.4 Test Cases '!AA:AA,B62,'Solaris 11.4 Test Cases '!J:J,$F$54)</f>
        <v>0</v>
      </c>
      <c r="G62" s="239">
        <v>1</v>
      </c>
      <c r="H62" s="274">
        <f t="shared" si="8"/>
        <v>4</v>
      </c>
      <c r="I62" s="274">
        <f t="shared" si="9"/>
        <v>0</v>
      </c>
      <c r="J62" s="167"/>
      <c r="K62" s="167"/>
      <c r="L62" s="167"/>
      <c r="M62" s="167"/>
      <c r="N62" s="167"/>
      <c r="O62" s="167"/>
      <c r="P62" s="264"/>
    </row>
    <row r="63" spans="1:16" ht="14.5" hidden="1" x14ac:dyDescent="0.35">
      <c r="A63" s="172"/>
      <c r="B63" s="192" t="s">
        <v>62</v>
      </c>
      <c r="C63" s="177"/>
      <c r="D63" s="161">
        <f>SUM(I55:I62)/SUM(H55:H62)*100</f>
        <v>0</v>
      </c>
      <c r="E63" s="167"/>
      <c r="F63" s="167"/>
      <c r="G63" s="167"/>
      <c r="H63" s="272"/>
      <c r="I63" s="272"/>
      <c r="J63" s="167"/>
      <c r="K63" s="167"/>
      <c r="L63" s="167"/>
      <c r="M63" s="167"/>
      <c r="N63" s="167"/>
      <c r="O63" s="167"/>
      <c r="P63" s="264"/>
    </row>
    <row r="64" spans="1:16" ht="12.75" customHeight="1" x14ac:dyDescent="0.35">
      <c r="A64" s="194"/>
      <c r="B64" s="195"/>
      <c r="C64" s="195"/>
      <c r="D64" s="195"/>
      <c r="E64" s="195"/>
      <c r="F64" s="195"/>
      <c r="G64" s="195"/>
      <c r="H64" s="273"/>
      <c r="I64" s="273"/>
      <c r="J64" s="195"/>
      <c r="K64" s="195"/>
      <c r="L64" s="195"/>
      <c r="M64" s="195"/>
      <c r="N64" s="195"/>
      <c r="O64" s="195"/>
      <c r="P64" s="267"/>
    </row>
  </sheetData>
  <mergeCells count="5">
    <mergeCell ref="A11:A12"/>
    <mergeCell ref="A30:A31"/>
    <mergeCell ref="A49:A50"/>
    <mergeCell ref="Q11:Q12"/>
    <mergeCell ref="Q30:Q31"/>
  </mergeCells>
  <conditionalFormatting sqref="D13">
    <cfRule type="cellIs" dxfId="216" priority="35" stopIfTrue="1" operator="greaterThan">
      <formula>0</formula>
    </cfRule>
  </conditionalFormatting>
  <conditionalFormatting sqref="N13">
    <cfRule type="cellIs" dxfId="215" priority="31" stopIfTrue="1" operator="greaterThan">
      <formula>0</formula>
    </cfRule>
    <cfRule type="cellIs" dxfId="214" priority="32" stopIfTrue="1" operator="lessThan">
      <formula>0</formula>
    </cfRule>
  </conditionalFormatting>
  <conditionalFormatting sqref="K17:K18">
    <cfRule type="expression" dxfId="213" priority="25" stopIfTrue="1">
      <formula>$J$17=0</formula>
    </cfRule>
  </conditionalFormatting>
  <conditionalFormatting sqref="K21:K22">
    <cfRule type="expression" dxfId="212" priority="26" stopIfTrue="1">
      <formula>$J$21=0</formula>
    </cfRule>
  </conditionalFormatting>
  <conditionalFormatting sqref="D51">
    <cfRule type="cellIs" dxfId="211" priority="20" stopIfTrue="1" operator="greaterThan">
      <formula>0</formula>
    </cfRule>
  </conditionalFormatting>
  <conditionalFormatting sqref="N51">
    <cfRule type="cellIs" dxfId="210" priority="18" stopIfTrue="1" operator="greaterThan">
      <formula>0</formula>
    </cfRule>
    <cfRule type="cellIs" dxfId="209" priority="19" stopIfTrue="1" operator="lessThan">
      <formula>0</formula>
    </cfRule>
  </conditionalFormatting>
  <conditionalFormatting sqref="K55:K56 K36:K37">
    <cfRule type="expression" dxfId="208" priority="16" stopIfTrue="1">
      <formula>#REF!=0</formula>
    </cfRule>
  </conditionalFormatting>
  <conditionalFormatting sqref="K59:K60 K40:K41">
    <cfRule type="expression" dxfId="207" priority="17" stopIfTrue="1">
      <formula>#REF!=0</formula>
    </cfRule>
  </conditionalFormatting>
  <conditionalFormatting sqref="T13">
    <cfRule type="cellIs" dxfId="206" priority="15" stopIfTrue="1" operator="greaterThan">
      <formula>0</formula>
    </cfRule>
  </conditionalFormatting>
  <conditionalFormatting sqref="AD13">
    <cfRule type="cellIs" dxfId="205" priority="13" stopIfTrue="1" operator="greaterThan">
      <formula>0</formula>
    </cfRule>
    <cfRule type="cellIs" dxfId="204" priority="14" stopIfTrue="1" operator="lessThan">
      <formula>0</formula>
    </cfRule>
  </conditionalFormatting>
  <conditionalFormatting sqref="AA17:AA18">
    <cfRule type="expression" dxfId="203" priority="11" stopIfTrue="1">
      <formula>$J$36=0</formula>
    </cfRule>
  </conditionalFormatting>
  <conditionalFormatting sqref="AA21:AA22">
    <cfRule type="expression" dxfId="202" priority="12" stopIfTrue="1">
      <formula>$J$40=0</formula>
    </cfRule>
  </conditionalFormatting>
  <conditionalFormatting sqref="D32">
    <cfRule type="cellIs" dxfId="201" priority="10" stopIfTrue="1" operator="greaterThan">
      <formula>0</formula>
    </cfRule>
  </conditionalFormatting>
  <conditionalFormatting sqref="N32">
    <cfRule type="cellIs" dxfId="200" priority="8" stopIfTrue="1" operator="greaterThan">
      <formula>0</formula>
    </cfRule>
    <cfRule type="cellIs" dxfId="199" priority="9" stopIfTrue="1" operator="lessThan">
      <formula>0</formula>
    </cfRule>
  </conditionalFormatting>
  <conditionalFormatting sqref="T32">
    <cfRule type="cellIs" dxfId="198" priority="5" stopIfTrue="1" operator="greaterThan">
      <formula>0</formula>
    </cfRule>
  </conditionalFormatting>
  <conditionalFormatting sqref="AD32">
    <cfRule type="cellIs" dxfId="197" priority="3" stopIfTrue="1" operator="greaterThan">
      <formula>0</formula>
    </cfRule>
    <cfRule type="cellIs" dxfId="196" priority="4" stopIfTrue="1" operator="lessThan">
      <formula>0</formula>
    </cfRule>
  </conditionalFormatting>
  <conditionalFormatting sqref="AA36:AA37">
    <cfRule type="expression" dxfId="195" priority="1" stopIfTrue="1">
      <formula>$J$36=0</formula>
    </cfRule>
  </conditionalFormatting>
  <conditionalFormatting sqref="AA40:AA41">
    <cfRule type="expression" dxfId="194" priority="2" stopIfTrue="1">
      <formula>$J$40=0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51"/>
  <sheetViews>
    <sheetView zoomScale="80" zoomScaleNormal="80" workbookViewId="0">
      <selection activeCell="S18" sqref="S18"/>
    </sheetView>
  </sheetViews>
  <sheetFormatPr defaultColWidth="11.453125" defaultRowHeight="12.75" customHeight="1" x14ac:dyDescent="0.35"/>
  <cols>
    <col min="1" max="13" width="11.453125" style="276" customWidth="1"/>
    <col min="14" max="14" width="9.26953125" style="276" customWidth="1"/>
    <col min="15" max="16384" width="11.453125" style="276"/>
  </cols>
  <sheetData>
    <row r="1" spans="1:14" ht="14.5" x14ac:dyDescent="0.35">
      <c r="A1" s="38" t="s">
        <v>71</v>
      </c>
      <c r="B1" s="39"/>
      <c r="C1" s="39"/>
      <c r="D1" s="39"/>
      <c r="E1" s="39"/>
      <c r="F1" s="39"/>
      <c r="G1" s="39"/>
      <c r="H1" s="39"/>
      <c r="I1" s="39"/>
      <c r="J1" s="39"/>
      <c r="K1" s="39"/>
      <c r="L1" s="39"/>
      <c r="M1" s="39"/>
      <c r="N1" s="40"/>
    </row>
    <row r="2" spans="1:14" ht="12.75" customHeight="1" x14ac:dyDescent="0.35">
      <c r="A2" s="85" t="s">
        <v>72</v>
      </c>
      <c r="B2" s="86"/>
      <c r="C2" s="86"/>
      <c r="D2" s="86"/>
      <c r="E2" s="86"/>
      <c r="F2" s="86"/>
      <c r="G2" s="86"/>
      <c r="H2" s="86"/>
      <c r="I2" s="86"/>
      <c r="J2" s="86"/>
      <c r="K2" s="86"/>
      <c r="L2" s="86"/>
      <c r="M2" s="86"/>
      <c r="N2" s="87"/>
    </row>
    <row r="3" spans="1:14" s="277" customFormat="1" ht="12.75" customHeight="1" x14ac:dyDescent="0.25">
      <c r="A3" s="352" t="s">
        <v>4090</v>
      </c>
      <c r="B3" s="353"/>
      <c r="C3" s="353"/>
      <c r="D3" s="353"/>
      <c r="E3" s="353"/>
      <c r="F3" s="353"/>
      <c r="G3" s="353"/>
      <c r="H3" s="353"/>
      <c r="I3" s="353"/>
      <c r="J3" s="353"/>
      <c r="K3" s="353"/>
      <c r="L3" s="353"/>
      <c r="M3" s="353"/>
      <c r="N3" s="354"/>
    </row>
    <row r="4" spans="1:14" s="277" customFormat="1" ht="12.5" x14ac:dyDescent="0.25">
      <c r="A4" s="355"/>
      <c r="B4" s="356"/>
      <c r="C4" s="356"/>
      <c r="D4" s="356"/>
      <c r="E4" s="356"/>
      <c r="F4" s="356"/>
      <c r="G4" s="356"/>
      <c r="H4" s="356"/>
      <c r="I4" s="356"/>
      <c r="J4" s="356"/>
      <c r="K4" s="356"/>
      <c r="L4" s="356"/>
      <c r="M4" s="356"/>
      <c r="N4" s="357"/>
    </row>
    <row r="5" spans="1:14" s="277" customFormat="1" ht="12.5" x14ac:dyDescent="0.25">
      <c r="A5" s="355"/>
      <c r="B5" s="356"/>
      <c r="C5" s="356"/>
      <c r="D5" s="356"/>
      <c r="E5" s="356"/>
      <c r="F5" s="356"/>
      <c r="G5" s="356"/>
      <c r="H5" s="356"/>
      <c r="I5" s="356"/>
      <c r="J5" s="356"/>
      <c r="K5" s="356"/>
      <c r="L5" s="356"/>
      <c r="M5" s="356"/>
      <c r="N5" s="357"/>
    </row>
    <row r="6" spans="1:14" s="277" customFormat="1" ht="12.5" x14ac:dyDescent="0.25">
      <c r="A6" s="355"/>
      <c r="B6" s="356"/>
      <c r="C6" s="356"/>
      <c r="D6" s="356"/>
      <c r="E6" s="356"/>
      <c r="F6" s="356"/>
      <c r="G6" s="356"/>
      <c r="H6" s="356"/>
      <c r="I6" s="356"/>
      <c r="J6" s="356"/>
      <c r="K6" s="356"/>
      <c r="L6" s="356"/>
      <c r="M6" s="356"/>
      <c r="N6" s="357"/>
    </row>
    <row r="7" spans="1:14" s="277" customFormat="1" ht="12.5" x14ac:dyDescent="0.25">
      <c r="A7" s="355"/>
      <c r="B7" s="356"/>
      <c r="C7" s="356"/>
      <c r="D7" s="356"/>
      <c r="E7" s="356"/>
      <c r="F7" s="356"/>
      <c r="G7" s="356"/>
      <c r="H7" s="356"/>
      <c r="I7" s="356"/>
      <c r="J7" s="356"/>
      <c r="K7" s="356"/>
      <c r="L7" s="356"/>
      <c r="M7" s="356"/>
      <c r="N7" s="357"/>
    </row>
    <row r="8" spans="1:14" s="277" customFormat="1" ht="12.5" x14ac:dyDescent="0.25">
      <c r="A8" s="355"/>
      <c r="B8" s="356"/>
      <c r="C8" s="356"/>
      <c r="D8" s="356"/>
      <c r="E8" s="356"/>
      <c r="F8" s="356"/>
      <c r="G8" s="356"/>
      <c r="H8" s="356"/>
      <c r="I8" s="356"/>
      <c r="J8" s="356"/>
      <c r="K8" s="356"/>
      <c r="L8" s="356"/>
      <c r="M8" s="356"/>
      <c r="N8" s="357"/>
    </row>
    <row r="9" spans="1:14" s="277" customFormat="1" ht="12.5" x14ac:dyDescent="0.25">
      <c r="A9" s="355"/>
      <c r="B9" s="356"/>
      <c r="C9" s="356"/>
      <c r="D9" s="356"/>
      <c r="E9" s="356"/>
      <c r="F9" s="356"/>
      <c r="G9" s="356"/>
      <c r="H9" s="356"/>
      <c r="I9" s="356"/>
      <c r="J9" s="356"/>
      <c r="K9" s="356"/>
      <c r="L9" s="356"/>
      <c r="M9" s="356"/>
      <c r="N9" s="357"/>
    </row>
    <row r="10" spans="1:14" s="277" customFormat="1" ht="12.5" x14ac:dyDescent="0.25">
      <c r="A10" s="355"/>
      <c r="B10" s="356"/>
      <c r="C10" s="356"/>
      <c r="D10" s="356"/>
      <c r="E10" s="356"/>
      <c r="F10" s="356"/>
      <c r="G10" s="356"/>
      <c r="H10" s="356"/>
      <c r="I10" s="356"/>
      <c r="J10" s="356"/>
      <c r="K10" s="356"/>
      <c r="L10" s="356"/>
      <c r="M10" s="356"/>
      <c r="N10" s="357"/>
    </row>
    <row r="11" spans="1:14" s="277" customFormat="1" ht="12.5" x14ac:dyDescent="0.25">
      <c r="A11" s="355"/>
      <c r="B11" s="356"/>
      <c r="C11" s="356"/>
      <c r="D11" s="356"/>
      <c r="E11" s="356"/>
      <c r="F11" s="356"/>
      <c r="G11" s="356"/>
      <c r="H11" s="356"/>
      <c r="I11" s="356"/>
      <c r="J11" s="356"/>
      <c r="K11" s="356"/>
      <c r="L11" s="356"/>
      <c r="M11" s="356"/>
      <c r="N11" s="357"/>
    </row>
    <row r="12" spans="1:14" s="277" customFormat="1" ht="12.75" customHeight="1" x14ac:dyDescent="0.25">
      <c r="A12" s="355"/>
      <c r="B12" s="356"/>
      <c r="C12" s="356"/>
      <c r="D12" s="356"/>
      <c r="E12" s="356"/>
      <c r="F12" s="356"/>
      <c r="G12" s="356"/>
      <c r="H12" s="356"/>
      <c r="I12" s="356"/>
      <c r="J12" s="356"/>
      <c r="K12" s="356"/>
      <c r="L12" s="356"/>
      <c r="M12" s="356"/>
      <c r="N12" s="357"/>
    </row>
    <row r="13" spans="1:14" s="277" customFormat="1" ht="12.75" customHeight="1" x14ac:dyDescent="0.25">
      <c r="A13" s="355"/>
      <c r="B13" s="356"/>
      <c r="C13" s="356"/>
      <c r="D13" s="356"/>
      <c r="E13" s="356"/>
      <c r="F13" s="356"/>
      <c r="G13" s="356"/>
      <c r="H13" s="356"/>
      <c r="I13" s="356"/>
      <c r="J13" s="356"/>
      <c r="K13" s="356"/>
      <c r="L13" s="356"/>
      <c r="M13" s="356"/>
      <c r="N13" s="357"/>
    </row>
    <row r="14" spans="1:14" s="277" customFormat="1" ht="12.5" x14ac:dyDescent="0.25">
      <c r="A14" s="355"/>
      <c r="B14" s="356"/>
      <c r="C14" s="356"/>
      <c r="D14" s="356"/>
      <c r="E14" s="356"/>
      <c r="F14" s="356"/>
      <c r="G14" s="356"/>
      <c r="H14" s="356"/>
      <c r="I14" s="356"/>
      <c r="J14" s="356"/>
      <c r="K14" s="356"/>
      <c r="L14" s="356"/>
      <c r="M14" s="356"/>
      <c r="N14" s="357"/>
    </row>
    <row r="15" spans="1:14" s="277" customFormat="1" ht="12.75" customHeight="1" x14ac:dyDescent="0.25">
      <c r="A15" s="355"/>
      <c r="B15" s="356"/>
      <c r="C15" s="356"/>
      <c r="D15" s="356"/>
      <c r="E15" s="356"/>
      <c r="F15" s="356"/>
      <c r="G15" s="356"/>
      <c r="H15" s="356"/>
      <c r="I15" s="356"/>
      <c r="J15" s="356"/>
      <c r="K15" s="356"/>
      <c r="L15" s="356"/>
      <c r="M15" s="356"/>
      <c r="N15" s="357"/>
    </row>
    <row r="16" spans="1:14" ht="12.75" customHeight="1" x14ac:dyDescent="0.35">
      <c r="A16" s="355"/>
      <c r="B16" s="356"/>
      <c r="C16" s="356"/>
      <c r="D16" s="356"/>
      <c r="E16" s="356"/>
      <c r="F16" s="356"/>
      <c r="G16" s="356"/>
      <c r="H16" s="356"/>
      <c r="I16" s="356"/>
      <c r="J16" s="356"/>
      <c r="K16" s="356"/>
      <c r="L16" s="356"/>
      <c r="M16" s="356"/>
      <c r="N16" s="357"/>
    </row>
    <row r="17" spans="1:14" ht="12.75" customHeight="1" x14ac:dyDescent="0.35">
      <c r="A17" s="355"/>
      <c r="B17" s="356"/>
      <c r="C17" s="356"/>
      <c r="D17" s="356"/>
      <c r="E17" s="356"/>
      <c r="F17" s="356"/>
      <c r="G17" s="356"/>
      <c r="H17" s="356"/>
      <c r="I17" s="356"/>
      <c r="J17" s="356"/>
      <c r="K17" s="356"/>
      <c r="L17" s="356"/>
      <c r="M17" s="356"/>
      <c r="N17" s="357"/>
    </row>
    <row r="18" spans="1:14" s="277" customFormat="1" ht="35.5" customHeight="1" x14ac:dyDescent="0.25">
      <c r="A18" s="358"/>
      <c r="B18" s="359"/>
      <c r="C18" s="359"/>
      <c r="D18" s="359"/>
      <c r="E18" s="359"/>
      <c r="F18" s="359"/>
      <c r="G18" s="359"/>
      <c r="H18" s="359"/>
      <c r="I18" s="359"/>
      <c r="J18" s="359"/>
      <c r="K18" s="359"/>
      <c r="L18" s="359"/>
      <c r="M18" s="359"/>
      <c r="N18" s="360"/>
    </row>
    <row r="19" spans="1:14" s="277" customFormat="1" ht="12.5" x14ac:dyDescent="0.25">
      <c r="A19" s="212"/>
      <c r="B19" s="212"/>
      <c r="C19" s="212"/>
      <c r="D19" s="212"/>
      <c r="E19" s="212"/>
      <c r="F19" s="212"/>
      <c r="G19" s="212"/>
      <c r="H19" s="212"/>
      <c r="I19" s="212"/>
      <c r="J19" s="212"/>
      <c r="K19" s="212"/>
      <c r="L19" s="212"/>
      <c r="M19" s="212"/>
      <c r="N19" s="212"/>
    </row>
    <row r="20" spans="1:14" s="277" customFormat="1" ht="12.75" customHeight="1" x14ac:dyDescent="0.25">
      <c r="A20" s="41" t="s">
        <v>73</v>
      </c>
      <c r="B20" s="42"/>
      <c r="C20" s="42"/>
      <c r="D20" s="42"/>
      <c r="E20" s="42"/>
      <c r="F20" s="42"/>
      <c r="G20" s="42"/>
      <c r="H20" s="42"/>
      <c r="I20" s="42"/>
      <c r="J20" s="42"/>
      <c r="K20" s="42"/>
      <c r="L20" s="42"/>
      <c r="M20" s="42"/>
      <c r="N20" s="43"/>
    </row>
    <row r="21" spans="1:14" ht="12.75" customHeight="1" x14ac:dyDescent="0.35">
      <c r="A21" s="44" t="s">
        <v>74</v>
      </c>
      <c r="B21" s="45"/>
      <c r="C21" s="46"/>
      <c r="D21" s="213" t="s">
        <v>75</v>
      </c>
      <c r="E21" s="214"/>
      <c r="F21" s="214"/>
      <c r="G21" s="214"/>
      <c r="H21" s="214"/>
      <c r="I21" s="214"/>
      <c r="J21" s="214"/>
      <c r="K21" s="214"/>
      <c r="L21" s="214"/>
      <c r="M21" s="214"/>
      <c r="N21" s="215"/>
    </row>
    <row r="22" spans="1:14" ht="14.5" x14ac:dyDescent="0.35">
      <c r="A22" s="47"/>
      <c r="B22" s="48"/>
      <c r="C22" s="49"/>
      <c r="D22" s="216" t="s">
        <v>76</v>
      </c>
      <c r="E22" s="217"/>
      <c r="F22" s="217"/>
      <c r="G22" s="217"/>
      <c r="H22" s="217"/>
      <c r="I22" s="217"/>
      <c r="J22" s="217"/>
      <c r="K22" s="217"/>
      <c r="L22" s="217"/>
      <c r="M22" s="217"/>
      <c r="N22" s="218"/>
    </row>
    <row r="23" spans="1:14" ht="12.75" customHeight="1" x14ac:dyDescent="0.35">
      <c r="A23" s="50" t="s">
        <v>77</v>
      </c>
      <c r="B23" s="51"/>
      <c r="C23" s="52"/>
      <c r="D23" s="219" t="s">
        <v>78</v>
      </c>
      <c r="E23" s="220"/>
      <c r="F23" s="220"/>
      <c r="G23" s="220"/>
      <c r="H23" s="220"/>
      <c r="I23" s="220"/>
      <c r="J23" s="220"/>
      <c r="K23" s="220"/>
      <c r="L23" s="220"/>
      <c r="M23" s="220"/>
      <c r="N23" s="221"/>
    </row>
    <row r="24" spans="1:14" ht="14.5" x14ac:dyDescent="0.35">
      <c r="A24" s="44" t="s">
        <v>79</v>
      </c>
      <c r="B24" s="45"/>
      <c r="C24" s="46"/>
      <c r="D24" s="213" t="s">
        <v>80</v>
      </c>
      <c r="E24" s="214"/>
      <c r="F24" s="214"/>
      <c r="G24" s="214"/>
      <c r="H24" s="214"/>
      <c r="I24" s="214"/>
      <c r="J24" s="214"/>
      <c r="K24" s="214"/>
      <c r="L24" s="214"/>
      <c r="M24" s="214"/>
      <c r="N24" s="215"/>
    </row>
    <row r="25" spans="1:14" ht="12.75" customHeight="1" x14ac:dyDescent="0.35">
      <c r="A25" s="44" t="s">
        <v>81</v>
      </c>
      <c r="B25" s="45"/>
      <c r="C25" s="46"/>
      <c r="D25" s="361" t="s">
        <v>82</v>
      </c>
      <c r="E25" s="362"/>
      <c r="F25" s="362"/>
      <c r="G25" s="362"/>
      <c r="H25" s="362"/>
      <c r="I25" s="362"/>
      <c r="J25" s="362"/>
      <c r="K25" s="362"/>
      <c r="L25" s="362"/>
      <c r="M25" s="362"/>
      <c r="N25" s="363"/>
    </row>
    <row r="26" spans="1:14" ht="12.75" customHeight="1" x14ac:dyDescent="0.35">
      <c r="A26" s="53"/>
      <c r="B26" s="54"/>
      <c r="C26" s="55"/>
      <c r="D26" s="364"/>
      <c r="E26" s="365"/>
      <c r="F26" s="365"/>
      <c r="G26" s="365"/>
      <c r="H26" s="365"/>
      <c r="I26" s="365"/>
      <c r="J26" s="365"/>
      <c r="K26" s="365"/>
      <c r="L26" s="365"/>
      <c r="M26" s="365"/>
      <c r="N26" s="366"/>
    </row>
    <row r="27" spans="1:14" ht="14.5" x14ac:dyDescent="0.35">
      <c r="A27" s="228" t="s">
        <v>83</v>
      </c>
      <c r="B27" s="229"/>
      <c r="C27" s="230"/>
      <c r="D27" s="231" t="s">
        <v>4077</v>
      </c>
      <c r="E27" s="232"/>
      <c r="F27" s="232"/>
      <c r="G27" s="232"/>
      <c r="H27" s="232"/>
      <c r="I27" s="232"/>
      <c r="J27" s="232"/>
      <c r="K27" s="232"/>
      <c r="L27" s="232"/>
      <c r="M27" s="232"/>
      <c r="N27" s="233"/>
    </row>
    <row r="28" spans="1:14" ht="12.75" customHeight="1" x14ac:dyDescent="0.35">
      <c r="A28" s="53" t="s">
        <v>84</v>
      </c>
      <c r="B28" s="54"/>
      <c r="C28" s="55"/>
      <c r="D28" s="222" t="s">
        <v>85</v>
      </c>
      <c r="E28" s="223"/>
      <c r="F28" s="223"/>
      <c r="G28" s="223"/>
      <c r="H28" s="223"/>
      <c r="I28" s="223"/>
      <c r="J28" s="223"/>
      <c r="K28" s="223"/>
      <c r="L28" s="223"/>
      <c r="M28" s="223"/>
      <c r="N28" s="224"/>
    </row>
    <row r="29" spans="1:14" ht="14.5" x14ac:dyDescent="0.35">
      <c r="A29" s="47"/>
      <c r="B29" s="48"/>
      <c r="C29" s="49"/>
      <c r="D29" s="216" t="s">
        <v>86</v>
      </c>
      <c r="E29" s="217"/>
      <c r="F29" s="217"/>
      <c r="G29" s="217"/>
      <c r="H29" s="217"/>
      <c r="I29" s="217"/>
      <c r="J29" s="217"/>
      <c r="K29" s="217"/>
      <c r="L29" s="217"/>
      <c r="M29" s="217"/>
      <c r="N29" s="218"/>
    </row>
    <row r="30" spans="1:14" ht="14.5" x14ac:dyDescent="0.35">
      <c r="A30" s="44" t="s">
        <v>87</v>
      </c>
      <c r="B30" s="45"/>
      <c r="C30" s="46"/>
      <c r="D30" s="213" t="s">
        <v>88</v>
      </c>
      <c r="E30" s="214"/>
      <c r="F30" s="214"/>
      <c r="G30" s="214"/>
      <c r="H30" s="214"/>
      <c r="I30" s="214"/>
      <c r="J30" s="214"/>
      <c r="K30" s="214"/>
      <c r="L30" s="214"/>
      <c r="M30" s="214"/>
      <c r="N30" s="215"/>
    </row>
    <row r="31" spans="1:14" ht="14.5" x14ac:dyDescent="0.35">
      <c r="A31" s="47"/>
      <c r="B31" s="48"/>
      <c r="C31" s="49"/>
      <c r="D31" s="216" t="s">
        <v>89</v>
      </c>
      <c r="E31" s="217"/>
      <c r="F31" s="217"/>
      <c r="G31" s="217"/>
      <c r="H31" s="217"/>
      <c r="I31" s="217"/>
      <c r="J31" s="217"/>
      <c r="K31" s="217"/>
      <c r="L31" s="217"/>
      <c r="M31" s="217"/>
      <c r="N31" s="218"/>
    </row>
    <row r="32" spans="1:14" ht="14.5" x14ac:dyDescent="0.35">
      <c r="A32" s="50" t="s">
        <v>90</v>
      </c>
      <c r="B32" s="51"/>
      <c r="C32" s="52"/>
      <c r="D32" s="219" t="s">
        <v>91</v>
      </c>
      <c r="E32" s="220"/>
      <c r="F32" s="220"/>
      <c r="G32" s="220"/>
      <c r="H32" s="220"/>
      <c r="I32" s="220"/>
      <c r="J32" s="220"/>
      <c r="K32" s="220"/>
      <c r="L32" s="220"/>
      <c r="M32" s="220"/>
      <c r="N32" s="221"/>
    </row>
    <row r="33" spans="1:14" ht="12.75" customHeight="1" x14ac:dyDescent="0.35">
      <c r="A33" s="44" t="s">
        <v>92</v>
      </c>
      <c r="B33" s="45"/>
      <c r="C33" s="46"/>
      <c r="D33" s="213" t="s">
        <v>93</v>
      </c>
      <c r="E33" s="214"/>
      <c r="F33" s="214"/>
      <c r="G33" s="214"/>
      <c r="H33" s="214"/>
      <c r="I33" s="214"/>
      <c r="J33" s="214"/>
      <c r="K33" s="214"/>
      <c r="L33" s="214"/>
      <c r="M33" s="214"/>
      <c r="N33" s="215"/>
    </row>
    <row r="34" spans="1:14" ht="14.5" x14ac:dyDescent="0.35">
      <c r="A34" s="47"/>
      <c r="B34" s="48"/>
      <c r="C34" s="49"/>
      <c r="D34" s="216" t="s">
        <v>94</v>
      </c>
      <c r="E34" s="217"/>
      <c r="F34" s="217"/>
      <c r="G34" s="217"/>
      <c r="H34" s="217"/>
      <c r="I34" s="217"/>
      <c r="J34" s="217"/>
      <c r="K34" s="217"/>
      <c r="L34" s="217"/>
      <c r="M34" s="217"/>
      <c r="N34" s="218"/>
    </row>
    <row r="35" spans="1:14" ht="15" customHeight="1" x14ac:dyDescent="0.35">
      <c r="A35" s="44" t="s">
        <v>95</v>
      </c>
      <c r="B35" s="45"/>
      <c r="C35" s="46"/>
      <c r="D35" s="213" t="s">
        <v>96</v>
      </c>
      <c r="E35" s="214"/>
      <c r="F35" s="214"/>
      <c r="G35" s="214"/>
      <c r="H35" s="214"/>
      <c r="I35" s="214"/>
      <c r="J35" s="214"/>
      <c r="K35" s="214"/>
      <c r="L35" s="214"/>
      <c r="M35" s="214"/>
      <c r="N35" s="215"/>
    </row>
    <row r="36" spans="1:14" ht="14.5" x14ac:dyDescent="0.35">
      <c r="A36" s="53"/>
      <c r="B36" s="54"/>
      <c r="C36" s="55"/>
      <c r="D36" s="222" t="s">
        <v>97</v>
      </c>
      <c r="E36" s="223"/>
      <c r="F36" s="223"/>
      <c r="G36" s="223"/>
      <c r="H36" s="223"/>
      <c r="I36" s="223"/>
      <c r="J36" s="223"/>
      <c r="K36" s="223"/>
      <c r="L36" s="223"/>
      <c r="M36" s="223"/>
      <c r="N36" s="224"/>
    </row>
    <row r="37" spans="1:14" ht="14.5" x14ac:dyDescent="0.35">
      <c r="A37" s="53"/>
      <c r="B37" s="54"/>
      <c r="C37" s="55"/>
      <c r="D37" s="222" t="s">
        <v>98</v>
      </c>
      <c r="E37" s="223"/>
      <c r="F37" s="223"/>
      <c r="G37" s="223"/>
      <c r="H37" s="223"/>
      <c r="I37" s="223"/>
      <c r="J37" s="223"/>
      <c r="K37" s="223"/>
      <c r="L37" s="223"/>
      <c r="M37" s="223"/>
      <c r="N37" s="224"/>
    </row>
    <row r="38" spans="1:14" ht="14.5" x14ac:dyDescent="0.35">
      <c r="A38" s="53"/>
      <c r="B38" s="54"/>
      <c r="C38" s="55"/>
      <c r="D38" s="222" t="s">
        <v>99</v>
      </c>
      <c r="E38" s="223"/>
      <c r="F38" s="223"/>
      <c r="G38" s="223"/>
      <c r="H38" s="223"/>
      <c r="I38" s="223"/>
      <c r="J38" s="223"/>
      <c r="K38" s="223"/>
      <c r="L38" s="223"/>
      <c r="M38" s="223"/>
      <c r="N38" s="224"/>
    </row>
    <row r="39" spans="1:14" ht="14.5" x14ac:dyDescent="0.35">
      <c r="A39" s="47"/>
      <c r="B39" s="48"/>
      <c r="C39" s="49"/>
      <c r="D39" s="216" t="s">
        <v>100</v>
      </c>
      <c r="E39" s="217"/>
      <c r="F39" s="217"/>
      <c r="G39" s="217"/>
      <c r="H39" s="217"/>
      <c r="I39" s="217"/>
      <c r="J39" s="217"/>
      <c r="K39" s="217"/>
      <c r="L39" s="217"/>
      <c r="M39" s="217"/>
      <c r="N39" s="218"/>
    </row>
    <row r="40" spans="1:14" ht="14.5" x14ac:dyDescent="0.35">
      <c r="A40" s="44" t="s">
        <v>101</v>
      </c>
      <c r="B40" s="45"/>
      <c r="C40" s="46"/>
      <c r="D40" s="213" t="s">
        <v>102</v>
      </c>
      <c r="E40" s="214"/>
      <c r="F40" s="214"/>
      <c r="G40" s="214"/>
      <c r="H40" s="214"/>
      <c r="I40" s="214"/>
      <c r="J40" s="214"/>
      <c r="K40" s="214"/>
      <c r="L40" s="214"/>
      <c r="M40" s="214"/>
      <c r="N40" s="215"/>
    </row>
    <row r="41" spans="1:14" ht="14.5" x14ac:dyDescent="0.35">
      <c r="A41" s="47"/>
      <c r="B41" s="48"/>
      <c r="C41" s="49"/>
      <c r="D41" s="216" t="s">
        <v>103</v>
      </c>
      <c r="E41" s="217"/>
      <c r="F41" s="217"/>
      <c r="G41" s="217"/>
      <c r="H41" s="217"/>
      <c r="I41" s="217"/>
      <c r="J41" s="217"/>
      <c r="K41" s="217"/>
      <c r="L41" s="217"/>
      <c r="M41" s="217"/>
      <c r="N41" s="218"/>
    </row>
    <row r="42" spans="1:14" ht="14.5" x14ac:dyDescent="0.35">
      <c r="A42" s="207" t="s">
        <v>104</v>
      </c>
      <c r="B42" s="208"/>
      <c r="C42" s="209"/>
      <c r="D42" s="367" t="s">
        <v>105</v>
      </c>
      <c r="E42" s="368"/>
      <c r="F42" s="368"/>
      <c r="G42" s="368"/>
      <c r="H42" s="368"/>
      <c r="I42" s="368"/>
      <c r="J42" s="368"/>
      <c r="K42" s="368"/>
      <c r="L42" s="368"/>
      <c r="M42" s="368"/>
      <c r="N42" s="369"/>
    </row>
    <row r="43" spans="1:14" ht="14.5" x14ac:dyDescent="0.35">
      <c r="A43" s="210"/>
      <c r="B43" s="54"/>
      <c r="C43" s="211"/>
      <c r="D43" s="370"/>
      <c r="E43" s="371"/>
      <c r="F43" s="371"/>
      <c r="G43" s="371"/>
      <c r="H43" s="371"/>
      <c r="I43" s="371"/>
      <c r="J43" s="371"/>
      <c r="K43" s="371"/>
      <c r="L43" s="371"/>
      <c r="M43" s="371"/>
      <c r="N43" s="372"/>
    </row>
    <row r="44" spans="1:14" ht="14.5" x14ac:dyDescent="0.35">
      <c r="A44" s="234" t="s">
        <v>106</v>
      </c>
      <c r="B44" s="229"/>
      <c r="C44" s="235"/>
      <c r="D44" s="219" t="s">
        <v>107</v>
      </c>
      <c r="E44" s="220"/>
      <c r="F44" s="220"/>
      <c r="G44" s="220"/>
      <c r="H44" s="220"/>
      <c r="I44" s="220"/>
      <c r="J44" s="220"/>
      <c r="K44" s="220"/>
      <c r="L44" s="220"/>
      <c r="M44" s="220"/>
      <c r="N44" s="221"/>
    </row>
    <row r="45" spans="1:14" ht="14.5" x14ac:dyDescent="0.35">
      <c r="A45" s="228" t="s">
        <v>108</v>
      </c>
      <c r="B45" s="229"/>
      <c r="C45" s="235"/>
      <c r="D45" s="219" t="s">
        <v>109</v>
      </c>
      <c r="E45" s="220"/>
      <c r="F45" s="220"/>
      <c r="G45" s="220"/>
      <c r="H45" s="220"/>
      <c r="I45" s="220"/>
      <c r="J45" s="220"/>
      <c r="K45" s="220"/>
      <c r="L45" s="220"/>
      <c r="M45" s="220"/>
      <c r="N45" s="221"/>
    </row>
    <row r="46" spans="1:14" ht="14.5" x14ac:dyDescent="0.35">
      <c r="A46" s="373" t="s">
        <v>110</v>
      </c>
      <c r="B46" s="374"/>
      <c r="C46" s="375"/>
      <c r="D46" s="367" t="s">
        <v>4078</v>
      </c>
      <c r="E46" s="368"/>
      <c r="F46" s="368"/>
      <c r="G46" s="368"/>
      <c r="H46" s="368"/>
      <c r="I46" s="368"/>
      <c r="J46" s="368"/>
      <c r="K46" s="368"/>
      <c r="L46" s="368"/>
      <c r="M46" s="368"/>
      <c r="N46" s="369"/>
    </row>
    <row r="47" spans="1:14" ht="14.5" x14ac:dyDescent="0.35">
      <c r="A47" s="376"/>
      <c r="B47" s="377"/>
      <c r="C47" s="378"/>
      <c r="D47" s="379"/>
      <c r="E47" s="380"/>
      <c r="F47" s="380"/>
      <c r="G47" s="380"/>
      <c r="H47" s="380"/>
      <c r="I47" s="380"/>
      <c r="J47" s="380"/>
      <c r="K47" s="380"/>
      <c r="L47" s="380"/>
      <c r="M47" s="380"/>
      <c r="N47" s="381"/>
    </row>
    <row r="48" spans="1:14" ht="14.5" x14ac:dyDescent="0.35">
      <c r="A48" s="373" t="s">
        <v>111</v>
      </c>
      <c r="B48" s="374"/>
      <c r="C48" s="375"/>
      <c r="D48" s="367" t="s">
        <v>112</v>
      </c>
      <c r="E48" s="368"/>
      <c r="F48" s="368"/>
      <c r="G48" s="368"/>
      <c r="H48" s="368"/>
      <c r="I48" s="368"/>
      <c r="J48" s="368"/>
      <c r="K48" s="368"/>
      <c r="L48" s="368"/>
      <c r="M48" s="368"/>
      <c r="N48" s="369"/>
    </row>
    <row r="49" spans="1:14" ht="14.5" x14ac:dyDescent="0.35">
      <c r="A49" s="376"/>
      <c r="B49" s="377"/>
      <c r="C49" s="378"/>
      <c r="D49" s="379"/>
      <c r="E49" s="380"/>
      <c r="F49" s="380"/>
      <c r="G49" s="380"/>
      <c r="H49" s="380"/>
      <c r="I49" s="380"/>
      <c r="J49" s="380"/>
      <c r="K49" s="380"/>
      <c r="L49" s="380"/>
      <c r="M49" s="380"/>
      <c r="N49" s="381"/>
    </row>
    <row r="50" spans="1:14" ht="14.5" x14ac:dyDescent="0.35">
      <c r="A50" s="207" t="s">
        <v>113</v>
      </c>
      <c r="B50" s="208"/>
      <c r="C50" s="209"/>
      <c r="D50" s="352" t="s">
        <v>114</v>
      </c>
      <c r="E50" s="353"/>
      <c r="F50" s="353"/>
      <c r="G50" s="353"/>
      <c r="H50" s="353"/>
      <c r="I50" s="353"/>
      <c r="J50" s="353"/>
      <c r="K50" s="353"/>
      <c r="L50" s="353"/>
      <c r="M50" s="353"/>
      <c r="N50" s="354"/>
    </row>
    <row r="51" spans="1:14" ht="14.5" x14ac:dyDescent="0.35">
      <c r="A51" s="244"/>
      <c r="B51" s="245"/>
      <c r="C51" s="246"/>
      <c r="D51" s="358"/>
      <c r="E51" s="359"/>
      <c r="F51" s="359"/>
      <c r="G51" s="359"/>
      <c r="H51" s="359"/>
      <c r="I51" s="359"/>
      <c r="J51" s="359"/>
      <c r="K51" s="359"/>
      <c r="L51" s="359"/>
      <c r="M51" s="359"/>
      <c r="N51" s="360"/>
    </row>
  </sheetData>
  <mergeCells count="8">
    <mergeCell ref="A3:N18"/>
    <mergeCell ref="D25:N26"/>
    <mergeCell ref="D42:N43"/>
    <mergeCell ref="D50:N51"/>
    <mergeCell ref="A46:C47"/>
    <mergeCell ref="D46:N47"/>
    <mergeCell ref="A48:C49"/>
    <mergeCell ref="D48:N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29"/>
  <sheetViews>
    <sheetView zoomScale="80" zoomScaleNormal="80" workbookViewId="0">
      <selection activeCell="A6" sqref="A6"/>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33.453125" customWidth="1"/>
    <col min="7" max="7" width="32.26953125" customWidth="1"/>
    <col min="8" max="8" width="23.26953125" customWidth="1"/>
    <col min="9" max="9" width="17.7265625" customWidth="1"/>
    <col min="10" max="10" width="18" customWidth="1"/>
    <col min="11" max="11" width="11.453125" customWidth="1"/>
    <col min="12" max="12" width="14.26953125" customWidth="1"/>
    <col min="13" max="13" width="65.54296875" customWidth="1"/>
    <col min="14" max="26" width="9.1796875" customWidth="1"/>
    <col min="27" max="27" width="16" style="1" hidden="1" customWidth="1"/>
  </cols>
  <sheetData>
    <row r="1" spans="1:27" s="1" customFormat="1" ht="14.5" x14ac:dyDescent="0.35">
      <c r="A1" s="38" t="s">
        <v>56</v>
      </c>
      <c r="B1" s="39"/>
      <c r="C1" s="39"/>
      <c r="D1" s="39"/>
      <c r="E1" s="39"/>
      <c r="F1" s="39"/>
      <c r="G1" s="39"/>
      <c r="H1" s="39"/>
      <c r="I1" s="39"/>
      <c r="J1" s="39"/>
      <c r="K1" s="248"/>
      <c r="L1" s="249"/>
      <c r="M1" s="249"/>
      <c r="N1" s="250"/>
      <c r="O1" s="250"/>
      <c r="P1" s="250"/>
      <c r="Q1" s="250"/>
      <c r="R1" s="250"/>
      <c r="S1" s="250"/>
      <c r="T1" s="250"/>
      <c r="Y1" s="35"/>
      <c r="AA1" s="39"/>
    </row>
    <row r="2" spans="1:27" ht="30" customHeight="1" x14ac:dyDescent="0.35">
      <c r="A2" s="70" t="s">
        <v>115</v>
      </c>
      <c r="B2" s="70" t="s">
        <v>116</v>
      </c>
      <c r="C2" s="80" t="s">
        <v>3482</v>
      </c>
      <c r="D2" s="70" t="s">
        <v>117</v>
      </c>
      <c r="E2" s="70" t="s">
        <v>119</v>
      </c>
      <c r="F2" s="70" t="s">
        <v>3481</v>
      </c>
      <c r="G2" s="72" t="s">
        <v>120</v>
      </c>
      <c r="H2" s="70" t="s">
        <v>121</v>
      </c>
      <c r="I2" s="70" t="s">
        <v>122</v>
      </c>
      <c r="J2" s="72" t="s">
        <v>124</v>
      </c>
      <c r="K2" s="72" t="s">
        <v>125</v>
      </c>
      <c r="L2" s="72" t="s">
        <v>127</v>
      </c>
      <c r="M2" s="72" t="s">
        <v>1278</v>
      </c>
      <c r="AA2" s="203" t="s">
        <v>134</v>
      </c>
    </row>
    <row r="3" spans="1:27" ht="185.25" customHeight="1" x14ac:dyDescent="0.35">
      <c r="A3" s="298" t="s">
        <v>1279</v>
      </c>
      <c r="B3" s="73" t="s">
        <v>1280</v>
      </c>
      <c r="C3" s="73" t="s">
        <v>1281</v>
      </c>
      <c r="D3" s="300" t="s">
        <v>1282</v>
      </c>
      <c r="E3" s="76" t="s">
        <v>1283</v>
      </c>
      <c r="F3" s="76" t="s">
        <v>1284</v>
      </c>
      <c r="G3" s="76" t="s">
        <v>1285</v>
      </c>
      <c r="H3" s="251"/>
      <c r="I3" s="252"/>
      <c r="J3" s="251"/>
      <c r="K3" s="251" t="s">
        <v>826</v>
      </c>
      <c r="L3" s="251" t="s">
        <v>1286</v>
      </c>
      <c r="M3" s="251" t="s">
        <v>1287</v>
      </c>
      <c r="AA3" s="204" t="e">
        <f>IF(OR(I3="Fail",ISBLANK(I3)),INDEX('Issue Code Table'!C:C,MATCH(L:L,'Issue Code Table'!A:A,0)),IF(K3="Critical",6,IF(K3="Significant",5,IF(K3="Moderate",3,2))))</f>
        <v>#N/A</v>
      </c>
    </row>
    <row r="4" spans="1:27" ht="75.75" customHeight="1" x14ac:dyDescent="0.35">
      <c r="A4" s="298" t="s">
        <v>1288</v>
      </c>
      <c r="B4" s="73" t="s">
        <v>909</v>
      </c>
      <c r="C4" s="73" t="s">
        <v>910</v>
      </c>
      <c r="D4" s="73" t="s">
        <v>1289</v>
      </c>
      <c r="E4" s="76" t="s">
        <v>1290</v>
      </c>
      <c r="F4" s="76" t="s">
        <v>1291</v>
      </c>
      <c r="G4" s="76" t="s">
        <v>1292</v>
      </c>
      <c r="H4" s="251"/>
      <c r="I4" s="252"/>
      <c r="J4" s="84" t="s">
        <v>1293</v>
      </c>
      <c r="K4" s="84" t="s">
        <v>396</v>
      </c>
      <c r="L4" s="84" t="s">
        <v>1294</v>
      </c>
      <c r="M4" s="84" t="s">
        <v>1295</v>
      </c>
      <c r="AA4" s="204">
        <f>IF(OR(I4="Fail",ISBLANK(I4)),INDEX('Issue Code Table'!C:C,MATCH(L:L,'Issue Code Table'!A:A,0)),IF(K4="Critical",6,IF(K4="Significant",5,IF(K4="Moderate",3,2))))</f>
        <v>2</v>
      </c>
    </row>
    <row r="5" spans="1:27" ht="75.75" customHeight="1" x14ac:dyDescent="0.35">
      <c r="A5" s="298" t="s">
        <v>1296</v>
      </c>
      <c r="B5" s="251" t="s">
        <v>3971</v>
      </c>
      <c r="C5" s="73" t="s">
        <v>3972</v>
      </c>
      <c r="D5" s="73" t="s">
        <v>1289</v>
      </c>
      <c r="E5" s="76" t="s">
        <v>3980</v>
      </c>
      <c r="F5" s="76" t="s">
        <v>4117</v>
      </c>
      <c r="G5" s="76" t="s">
        <v>3981</v>
      </c>
      <c r="H5" s="251"/>
      <c r="I5" s="82"/>
      <c r="J5" s="84" t="s">
        <v>4118</v>
      </c>
      <c r="K5" s="328" t="s">
        <v>145</v>
      </c>
      <c r="L5" s="329" t="s">
        <v>4119</v>
      </c>
      <c r="M5" s="330" t="s">
        <v>4120</v>
      </c>
      <c r="N5" s="331"/>
      <c r="AA5" s="204" t="e">
        <f>IF(OR(I5="Fail",ISBLANK(I5)),INDEX('Issue Code Table'!C:C,MATCH(L:L,'Issue Code Table'!A:A,0)),IF(K5="Critical",6,IF(K5="Significant",5,IF(K5="Moderate",3,2))))</f>
        <v>#N/A</v>
      </c>
    </row>
    <row r="6" spans="1:27" ht="75.75" customHeight="1" x14ac:dyDescent="0.35">
      <c r="A6" s="298" t="s">
        <v>1303</v>
      </c>
      <c r="B6" s="332" t="s">
        <v>3976</v>
      </c>
      <c r="C6" s="73" t="s">
        <v>3977</v>
      </c>
      <c r="D6" s="73" t="s">
        <v>1289</v>
      </c>
      <c r="E6" s="76" t="s">
        <v>3973</v>
      </c>
      <c r="F6" s="76" t="s">
        <v>3974</v>
      </c>
      <c r="G6" s="76" t="s">
        <v>3975</v>
      </c>
      <c r="H6" s="251"/>
      <c r="I6" s="82"/>
      <c r="J6" s="84"/>
      <c r="K6" s="328" t="s">
        <v>145</v>
      </c>
      <c r="L6" s="330" t="s">
        <v>3965</v>
      </c>
      <c r="M6" s="330" t="s">
        <v>3970</v>
      </c>
      <c r="N6" s="331"/>
      <c r="AA6" s="204">
        <f>IF(OR(I6="Fail",ISBLANK(I6)),INDEX('Issue Code Table'!C:C,MATCH(L:L,'Issue Code Table'!A:A,0)),IF(K6="Critical",6,IF(K6="Significant",5,IF(K6="Moderate",3,2))))</f>
        <v>6</v>
      </c>
    </row>
    <row r="7" spans="1:27" ht="199.5" customHeight="1" x14ac:dyDescent="0.35">
      <c r="A7" s="298" t="s">
        <v>1312</v>
      </c>
      <c r="B7" s="74" t="s">
        <v>1297</v>
      </c>
      <c r="C7" s="73" t="s">
        <v>1298</v>
      </c>
      <c r="D7" s="73" t="s">
        <v>1289</v>
      </c>
      <c r="E7" s="76" t="s">
        <v>1299</v>
      </c>
      <c r="F7" s="76" t="s">
        <v>1300</v>
      </c>
      <c r="G7" s="76" t="s">
        <v>3483</v>
      </c>
      <c r="H7" s="251"/>
      <c r="I7" s="252"/>
      <c r="J7" s="84" t="s">
        <v>1293</v>
      </c>
      <c r="K7" s="84" t="s">
        <v>396</v>
      </c>
      <c r="L7" s="84" t="s">
        <v>1301</v>
      </c>
      <c r="M7" s="84" t="s">
        <v>1302</v>
      </c>
      <c r="AA7" s="204">
        <f>IF(OR(I7="Fail",ISBLANK(I7)),INDEX('Issue Code Table'!C:C,MATCH(L:L,'Issue Code Table'!A:A,0)),IF(K7="Critical",6,IF(K7="Significant",5,IF(K7="Moderate",3,2))))</f>
        <v>5</v>
      </c>
    </row>
    <row r="8" spans="1:27" ht="186" customHeight="1" x14ac:dyDescent="0.35">
      <c r="A8" s="298" t="s">
        <v>1320</v>
      </c>
      <c r="B8" s="74" t="s">
        <v>1304</v>
      </c>
      <c r="C8" s="73" t="s">
        <v>1305</v>
      </c>
      <c r="D8" s="73" t="s">
        <v>1306</v>
      </c>
      <c r="E8" s="73" t="s">
        <v>1307</v>
      </c>
      <c r="F8" s="73" t="s">
        <v>1308</v>
      </c>
      <c r="G8" s="76" t="s">
        <v>1309</v>
      </c>
      <c r="H8" s="251"/>
      <c r="I8" s="252"/>
      <c r="J8" s="84" t="s">
        <v>1293</v>
      </c>
      <c r="K8" s="84" t="s">
        <v>396</v>
      </c>
      <c r="L8" s="84" t="s">
        <v>1310</v>
      </c>
      <c r="M8" s="84" t="s">
        <v>1311</v>
      </c>
      <c r="AA8" s="204" t="e">
        <f>IF(OR(I8="Fail",ISBLANK(I8)),INDEX('Issue Code Table'!C:C,MATCH(L:L,'Issue Code Table'!A:A,0)),IF(K8="Critical",6,IF(K8="Significant",5,IF(K8="Moderate",3,2))))</f>
        <v>#N/A</v>
      </c>
    </row>
    <row r="9" spans="1:27" ht="74.25" customHeight="1" x14ac:dyDescent="0.35">
      <c r="A9" s="298" t="s">
        <v>1324</v>
      </c>
      <c r="B9" s="74" t="s">
        <v>1313</v>
      </c>
      <c r="C9" s="73" t="s">
        <v>1314</v>
      </c>
      <c r="D9" s="73" t="s">
        <v>1289</v>
      </c>
      <c r="E9" s="73" t="s">
        <v>1315</v>
      </c>
      <c r="F9" s="75" t="s">
        <v>1316</v>
      </c>
      <c r="G9" s="76" t="s">
        <v>1317</v>
      </c>
      <c r="H9" s="251"/>
      <c r="I9" s="252"/>
      <c r="J9" s="84" t="s">
        <v>1293</v>
      </c>
      <c r="K9" s="84" t="s">
        <v>396</v>
      </c>
      <c r="L9" s="84" t="s">
        <v>1318</v>
      </c>
      <c r="M9" s="84" t="s">
        <v>1319</v>
      </c>
      <c r="AA9" s="204">
        <f>IF(OR(I9="Fail",ISBLANK(I9)),INDEX('Issue Code Table'!C:C,MATCH(L:L,'Issue Code Table'!A:A,0)),IF(K9="Critical",6,IF(K9="Significant",5,IF(K9="Moderate",3,2))))</f>
        <v>4</v>
      </c>
    </row>
    <row r="10" spans="1:27" ht="137.5" x14ac:dyDescent="0.35">
      <c r="A10" s="298" t="s">
        <v>3978</v>
      </c>
      <c r="B10" s="74" t="s">
        <v>175</v>
      </c>
      <c r="C10" s="73" t="s">
        <v>176</v>
      </c>
      <c r="D10" s="73" t="s">
        <v>1289</v>
      </c>
      <c r="E10" s="73" t="s">
        <v>1321</v>
      </c>
      <c r="F10" s="73" t="s">
        <v>1322</v>
      </c>
      <c r="G10" s="76" t="s">
        <v>1323</v>
      </c>
      <c r="H10" s="251"/>
      <c r="I10" s="252"/>
      <c r="J10" s="84" t="s">
        <v>1293</v>
      </c>
      <c r="K10" s="84" t="s">
        <v>145</v>
      </c>
      <c r="L10" s="84" t="s">
        <v>182</v>
      </c>
      <c r="M10" s="84" t="s">
        <v>183</v>
      </c>
      <c r="AA10" s="204">
        <f>IF(OR(I10="Fail",ISBLANK(I10)),INDEX('Issue Code Table'!C:C,MATCH(L:L,'Issue Code Table'!A:A,0)),IF(K10="Critical",6,IF(K10="Significant",5,IF(K10="Moderate",3,2))))</f>
        <v>5</v>
      </c>
    </row>
    <row r="11" spans="1:27" ht="144.75" customHeight="1" x14ac:dyDescent="0.35">
      <c r="A11" s="298" t="s">
        <v>3979</v>
      </c>
      <c r="B11" s="73" t="s">
        <v>1325</v>
      </c>
      <c r="C11" s="73" t="s">
        <v>1326</v>
      </c>
      <c r="D11" s="73" t="s">
        <v>1289</v>
      </c>
      <c r="E11" s="76" t="s">
        <v>1327</v>
      </c>
      <c r="F11" s="76" t="s">
        <v>1328</v>
      </c>
      <c r="G11" s="76" t="s">
        <v>1329</v>
      </c>
      <c r="H11" s="251"/>
      <c r="I11" s="252"/>
      <c r="J11" s="84" t="s">
        <v>1293</v>
      </c>
      <c r="K11" s="84" t="s">
        <v>396</v>
      </c>
      <c r="L11" s="84" t="s">
        <v>1330</v>
      </c>
      <c r="M11" s="84" t="s">
        <v>1331</v>
      </c>
      <c r="AA11" s="204">
        <f>IF(OR(I11="Fail",ISBLANK(I11)),INDEX('Issue Code Table'!C:C,MATCH(L:L,'Issue Code Table'!A:A,0)),IF(K11="Critical",6,IF(K11="Significant",5,IF(K11="Moderate",3,2))))</f>
        <v>2</v>
      </c>
    </row>
    <row r="12" spans="1:27" ht="14.5" x14ac:dyDescent="0.35">
      <c r="A12" s="205"/>
      <c r="B12" s="278" t="s">
        <v>1275</v>
      </c>
      <c r="C12" s="205"/>
      <c r="D12" s="205"/>
      <c r="E12" s="205"/>
      <c r="F12" s="205"/>
      <c r="G12" s="205"/>
      <c r="H12" s="205"/>
      <c r="I12" s="205"/>
      <c r="J12" s="205"/>
      <c r="K12" s="205"/>
      <c r="L12" s="205"/>
      <c r="M12" s="205"/>
      <c r="AA12" s="205"/>
    </row>
    <row r="13" spans="1:27" ht="14.5" hidden="1" x14ac:dyDescent="0.35">
      <c r="G13" s="83" t="s">
        <v>57</v>
      </c>
      <c r="AA13" s="206"/>
    </row>
    <row r="14" spans="1:27" ht="14.5" hidden="1" x14ac:dyDescent="0.35">
      <c r="G14" s="83" t="s">
        <v>58</v>
      </c>
      <c r="AA14"/>
    </row>
    <row r="15" spans="1:27" ht="14.5" hidden="1" x14ac:dyDescent="0.35">
      <c r="G15" s="83" t="s">
        <v>46</v>
      </c>
      <c r="AA15"/>
    </row>
    <row r="16" spans="1:27" ht="14.5" hidden="1" x14ac:dyDescent="0.35">
      <c r="G16" s="83" t="s">
        <v>1276</v>
      </c>
      <c r="AA16"/>
    </row>
    <row r="17" spans="7:27" ht="14.5" hidden="1" x14ac:dyDescent="0.35">
      <c r="AA17"/>
    </row>
    <row r="18" spans="7:27" ht="14.5" hidden="1" x14ac:dyDescent="0.35">
      <c r="G18" s="83" t="s">
        <v>1277</v>
      </c>
      <c r="AA18"/>
    </row>
    <row r="19" spans="7:27" ht="14.5" hidden="1" x14ac:dyDescent="0.35">
      <c r="G19" s="83" t="s">
        <v>826</v>
      </c>
      <c r="AA19"/>
    </row>
    <row r="20" spans="7:27" ht="14.5" hidden="1" x14ac:dyDescent="0.35">
      <c r="G20" s="83" t="s">
        <v>145</v>
      </c>
      <c r="AA20"/>
    </row>
    <row r="21" spans="7:27" ht="14.5" hidden="1" x14ac:dyDescent="0.35">
      <c r="G21" s="83" t="s">
        <v>396</v>
      </c>
      <c r="AA21"/>
    </row>
    <row r="22" spans="7:27" ht="14.5" hidden="1" x14ac:dyDescent="0.35">
      <c r="G22" s="83" t="s">
        <v>840</v>
      </c>
      <c r="AA22"/>
    </row>
    <row r="23" spans="7:27" ht="12.75" hidden="1" customHeight="1" x14ac:dyDescent="0.35"/>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sheetData>
  <protectedRanges>
    <protectedRange password="E1A2" sqref="L2" name="Range1_1"/>
    <protectedRange password="E1A2" sqref="AA2 AA14:AA25" name="Range1"/>
    <protectedRange password="E1A2" sqref="AA3:AA11" name="Range1_1_1_2"/>
    <protectedRange password="E1A2" sqref="L3" name="Range1_1_1"/>
    <protectedRange password="E1A2" sqref="N5:N6" name="Range1_2"/>
    <protectedRange password="E1A2" sqref="M5" name="Range1_1_2_1"/>
  </protectedRanges>
  <autoFilter ref="A2:L11" xr:uid="{00000000-0009-0000-0000-000003000000}"/>
  <phoneticPr fontId="33" type="noConversion"/>
  <conditionalFormatting sqref="L3:L11">
    <cfRule type="expression" dxfId="193" priority="23" stopIfTrue="1">
      <formula>ISERROR(AA3)</formula>
    </cfRule>
  </conditionalFormatting>
  <conditionalFormatting sqref="M4 M7:M11">
    <cfRule type="expression" dxfId="192" priority="11" stopIfTrue="1">
      <formula>ISERROR(AB4)</formula>
    </cfRule>
  </conditionalFormatting>
  <conditionalFormatting sqref="M3">
    <cfRule type="expression" dxfId="191" priority="9" stopIfTrue="1">
      <formula>ISERROR(AB3)</formula>
    </cfRule>
  </conditionalFormatting>
  <conditionalFormatting sqref="I3:I4 I7:I12">
    <cfRule type="cellIs" dxfId="190" priority="12" operator="equal">
      <formula>"Fail"</formula>
    </cfRule>
    <cfRule type="cellIs" dxfId="189" priority="13" operator="equal">
      <formula>"Pass"</formula>
    </cfRule>
    <cfRule type="cellIs" dxfId="188" priority="14" operator="equal">
      <formula>"Info"</formula>
    </cfRule>
  </conditionalFormatting>
  <conditionalFormatting sqref="I5:I6">
    <cfRule type="cellIs" dxfId="187" priority="1" operator="equal">
      <formula>"Fail"</formula>
    </cfRule>
    <cfRule type="cellIs" dxfId="186" priority="2" operator="equal">
      <formula>"Pass"</formula>
    </cfRule>
    <cfRule type="cellIs" dxfId="185" priority="3" operator="equal">
      <formula>"Info"</formula>
    </cfRule>
  </conditionalFormatting>
  <dataValidations count="2">
    <dataValidation type="list" allowBlank="1" showInputMessage="1" showErrorMessage="1" sqref="I3:I11" xr:uid="{00000000-0002-0000-0300-000000000000}">
      <formula1>$G$13:$G$16</formula1>
    </dataValidation>
    <dataValidation type="list" allowBlank="1" showInputMessage="1" showErrorMessage="1" sqref="K3:K11" xr:uid="{00000000-0002-0000-0300-000001000000}">
      <formula1>$G$19:$G$22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A135"/>
  <sheetViews>
    <sheetView zoomScale="80" zoomScaleNormal="80" workbookViewId="0">
      <pane ySplit="2" topLeftCell="A3" activePane="bottomLeft" state="frozenSplit"/>
      <selection pane="bottomLeft" activeCell="F5" sqref="F5"/>
    </sheetView>
  </sheetViews>
  <sheetFormatPr defaultColWidth="9.26953125" defaultRowHeight="12.75" customHeight="1" x14ac:dyDescent="0.35"/>
  <cols>
    <col min="1" max="1" width="11.26953125" style="91" customWidth="1"/>
    <col min="2" max="2" width="10" style="136" customWidth="1"/>
    <col min="3" max="3" width="14" style="137" customWidth="1"/>
    <col min="4" max="4" width="12.26953125" style="91" customWidth="1"/>
    <col min="5" max="5" width="16.26953125" style="91" customWidth="1"/>
    <col min="6" max="6" width="38" style="91" customWidth="1"/>
    <col min="7" max="7" width="46.26953125" style="91" customWidth="1"/>
    <col min="8" max="8" width="42.7265625" style="91" customWidth="1"/>
    <col min="9" max="9" width="23" style="91" customWidth="1"/>
    <col min="10" max="10" width="14.7265625" style="91" customWidth="1"/>
    <col min="11" max="11" width="29.26953125" style="91" hidden="1" customWidth="1"/>
    <col min="12" max="12" width="23" style="91" customWidth="1"/>
    <col min="13" max="13" width="14.7265625" style="125" customWidth="1"/>
    <col min="14" max="14" width="13.7265625" style="125" customWidth="1"/>
    <col min="15" max="15" width="35.7265625" style="259" customWidth="1"/>
    <col min="16" max="16" width="5.26953125" style="91" customWidth="1"/>
    <col min="17" max="17" width="14.7265625" style="91" customWidth="1"/>
    <col min="18" max="18" width="9.26953125" style="91" customWidth="1"/>
    <col min="19" max="19" width="43.7265625" style="91" customWidth="1"/>
    <col min="20" max="20" width="43.26953125" style="91" customWidth="1"/>
    <col min="21" max="21" width="34.1796875" style="91" hidden="1" customWidth="1"/>
    <col min="22" max="22" width="32.453125" hidden="1" customWidth="1"/>
    <col min="23" max="23" width="8.7265625" customWidth="1"/>
    <col min="24" max="24" width="9.26953125" style="125" customWidth="1"/>
    <col min="25" max="25" width="8.7265625" customWidth="1"/>
    <col min="27" max="27" width="20" style="125" hidden="1" customWidth="1"/>
    <col min="28" max="16384" width="9.26953125" style="91"/>
  </cols>
  <sheetData>
    <row r="1" spans="1:27" s="1" customFormat="1" ht="14.5" x14ac:dyDescent="0.35">
      <c r="A1" s="38" t="s">
        <v>56</v>
      </c>
      <c r="B1" s="39"/>
      <c r="C1" s="39"/>
      <c r="D1" s="39"/>
      <c r="E1" s="39"/>
      <c r="F1" s="39"/>
      <c r="G1" s="39"/>
      <c r="H1" s="39"/>
      <c r="I1" s="39"/>
      <c r="J1" s="39"/>
      <c r="K1" s="248"/>
      <c r="L1" s="249"/>
      <c r="M1" s="249"/>
      <c r="N1" s="249"/>
      <c r="O1" s="257"/>
      <c r="P1" s="249"/>
      <c r="Q1" s="249"/>
      <c r="R1" s="249"/>
      <c r="S1" s="249"/>
      <c r="T1" s="249"/>
      <c r="U1" s="249"/>
      <c r="V1" s="249"/>
      <c r="Y1" s="35"/>
      <c r="AA1" s="39"/>
    </row>
    <row r="2" spans="1:27" ht="42.75" customHeight="1" x14ac:dyDescent="0.35">
      <c r="A2" s="70" t="s">
        <v>115</v>
      </c>
      <c r="B2" s="70" t="s">
        <v>116</v>
      </c>
      <c r="C2" s="80" t="s">
        <v>3482</v>
      </c>
      <c r="D2" s="70" t="s">
        <v>117</v>
      </c>
      <c r="E2" s="70" t="s">
        <v>118</v>
      </c>
      <c r="F2" s="70" t="s">
        <v>119</v>
      </c>
      <c r="G2" s="70" t="s">
        <v>3481</v>
      </c>
      <c r="H2" s="70" t="s">
        <v>120</v>
      </c>
      <c r="I2" s="70" t="s">
        <v>121</v>
      </c>
      <c r="J2" s="70" t="s">
        <v>122</v>
      </c>
      <c r="K2" s="79" t="s">
        <v>123</v>
      </c>
      <c r="L2" s="70" t="s">
        <v>124</v>
      </c>
      <c r="M2" s="70" t="s">
        <v>125</v>
      </c>
      <c r="N2" s="70" t="s">
        <v>126</v>
      </c>
      <c r="O2" s="256" t="s">
        <v>127</v>
      </c>
      <c r="P2" s="139"/>
      <c r="Q2" s="301" t="s">
        <v>128</v>
      </c>
      <c r="R2" s="301" t="s">
        <v>129</v>
      </c>
      <c r="S2" s="301" t="s">
        <v>130</v>
      </c>
      <c r="T2" s="301" t="s">
        <v>131</v>
      </c>
      <c r="U2" s="302" t="s">
        <v>132</v>
      </c>
      <c r="V2" s="303" t="s">
        <v>133</v>
      </c>
      <c r="X2" s="128"/>
      <c r="AA2" s="127" t="s">
        <v>134</v>
      </c>
    </row>
    <row r="3" spans="1:27" ht="152.25" customHeight="1" x14ac:dyDescent="0.35">
      <c r="A3" s="294" t="s">
        <v>135</v>
      </c>
      <c r="B3" s="123" t="s">
        <v>136</v>
      </c>
      <c r="C3" s="121" t="s">
        <v>137</v>
      </c>
      <c r="D3" s="294" t="s">
        <v>138</v>
      </c>
      <c r="E3" s="294" t="s">
        <v>139</v>
      </c>
      <c r="F3" s="294" t="s">
        <v>140</v>
      </c>
      <c r="G3" s="294" t="s">
        <v>141</v>
      </c>
      <c r="H3" s="294" t="s">
        <v>142</v>
      </c>
      <c r="I3" s="77"/>
      <c r="J3" s="82"/>
      <c r="K3" s="120" t="s">
        <v>143</v>
      </c>
      <c r="L3" s="77" t="s">
        <v>144</v>
      </c>
      <c r="M3" s="117" t="s">
        <v>145</v>
      </c>
      <c r="N3" s="77" t="s">
        <v>146</v>
      </c>
      <c r="O3" s="251" t="s">
        <v>147</v>
      </c>
      <c r="P3" s="140"/>
      <c r="Q3" s="119">
        <v>1</v>
      </c>
      <c r="R3" s="77">
        <v>1.1000000000000001</v>
      </c>
      <c r="S3" s="294" t="s">
        <v>148</v>
      </c>
      <c r="T3" s="294" t="s">
        <v>149</v>
      </c>
      <c r="U3" s="77" t="s">
        <v>150</v>
      </c>
      <c r="V3" s="294" t="s">
        <v>151</v>
      </c>
      <c r="AA3" s="204" t="e">
        <f>IF(OR(J3="Fail",ISBLANK(J3)),INDEX('Issue Code Table'!C:C,MATCH(N:N,'Issue Code Table'!A:A,0)),IF(M3="Critical",6,IF(M3="Significant",5,IF(M3="Moderate",3,2))))</f>
        <v>#N/A</v>
      </c>
    </row>
    <row r="4" spans="1:27" ht="150.75" customHeight="1" x14ac:dyDescent="0.35">
      <c r="A4" s="294" t="s">
        <v>152</v>
      </c>
      <c r="B4" s="123" t="s">
        <v>136</v>
      </c>
      <c r="C4" s="121" t="s">
        <v>137</v>
      </c>
      <c r="D4" s="294" t="s">
        <v>138</v>
      </c>
      <c r="E4" s="294" t="s">
        <v>153</v>
      </c>
      <c r="F4" s="294" t="s">
        <v>154</v>
      </c>
      <c r="G4" s="294" t="s">
        <v>155</v>
      </c>
      <c r="H4" s="294" t="s">
        <v>156</v>
      </c>
      <c r="I4" s="77"/>
      <c r="J4" s="82"/>
      <c r="K4" s="89" t="s">
        <v>157</v>
      </c>
      <c r="L4" s="77"/>
      <c r="M4" s="117" t="s">
        <v>145</v>
      </c>
      <c r="N4" s="77" t="s">
        <v>146</v>
      </c>
      <c r="O4" s="251" t="s">
        <v>147</v>
      </c>
      <c r="P4" s="140"/>
      <c r="Q4" s="119">
        <v>1</v>
      </c>
      <c r="R4" s="77">
        <v>1.2</v>
      </c>
      <c r="S4" s="294" t="s">
        <v>158</v>
      </c>
      <c r="T4" s="294" t="s">
        <v>159</v>
      </c>
      <c r="U4" s="78" t="s">
        <v>3682</v>
      </c>
      <c r="V4" s="295" t="s">
        <v>160</v>
      </c>
      <c r="AA4" s="204" t="e">
        <f>IF(OR(J4="Fail",ISBLANK(J4)),INDEX('Issue Code Table'!C:C,MATCH(N:N,'Issue Code Table'!A:A,0)),IF(M4="Critical",6,IF(M4="Significant",5,IF(M4="Moderate",3,2))))</f>
        <v>#N/A</v>
      </c>
    </row>
    <row r="5" spans="1:27" ht="198" customHeight="1" x14ac:dyDescent="0.35">
      <c r="A5" s="294" t="s">
        <v>161</v>
      </c>
      <c r="B5" s="294" t="s">
        <v>162</v>
      </c>
      <c r="C5" s="295" t="s">
        <v>163</v>
      </c>
      <c r="D5" s="294" t="s">
        <v>164</v>
      </c>
      <c r="E5" s="294" t="s">
        <v>165</v>
      </c>
      <c r="F5" s="294" t="s">
        <v>166</v>
      </c>
      <c r="G5" s="294" t="s">
        <v>167</v>
      </c>
      <c r="H5" s="294" t="s">
        <v>168</v>
      </c>
      <c r="I5" s="77"/>
      <c r="J5" s="82"/>
      <c r="K5" s="89" t="s">
        <v>169</v>
      </c>
      <c r="L5" s="77"/>
      <c r="M5" s="117" t="s">
        <v>145</v>
      </c>
      <c r="N5" s="117" t="s">
        <v>3965</v>
      </c>
      <c r="O5" s="77" t="s">
        <v>3970</v>
      </c>
      <c r="P5" s="140"/>
      <c r="Q5" s="119">
        <v>1</v>
      </c>
      <c r="R5" s="77">
        <v>1.3</v>
      </c>
      <c r="S5" s="294" t="s">
        <v>171</v>
      </c>
      <c r="T5" s="294" t="s">
        <v>172</v>
      </c>
      <c r="U5" s="78" t="s">
        <v>3484</v>
      </c>
      <c r="V5" s="295" t="s">
        <v>173</v>
      </c>
      <c r="AA5" s="204">
        <f>IF(OR(J5="Fail",ISBLANK(J5)),INDEX('Issue Code Table'!C:C,MATCH(N:N,'Issue Code Table'!A:A,0)),IF(M5="Critical",6,IF(M5="Significant",5,IF(M5="Moderate",3,2))))</f>
        <v>6</v>
      </c>
    </row>
    <row r="6" spans="1:27" ht="150.75" customHeight="1" x14ac:dyDescent="0.35">
      <c r="A6" s="294" t="s">
        <v>174</v>
      </c>
      <c r="B6" s="294" t="s">
        <v>175</v>
      </c>
      <c r="C6" s="295" t="s">
        <v>176</v>
      </c>
      <c r="D6" s="294" t="s">
        <v>164</v>
      </c>
      <c r="E6" s="294" t="s">
        <v>177</v>
      </c>
      <c r="F6" s="294" t="s">
        <v>178</v>
      </c>
      <c r="G6" s="294" t="s">
        <v>179</v>
      </c>
      <c r="H6" s="294" t="s">
        <v>180</v>
      </c>
      <c r="I6" s="77"/>
      <c r="J6" s="82"/>
      <c r="K6" s="89" t="s">
        <v>181</v>
      </c>
      <c r="L6" s="77"/>
      <c r="M6" s="117" t="s">
        <v>145</v>
      </c>
      <c r="N6" s="117" t="s">
        <v>182</v>
      </c>
      <c r="O6" s="77" t="s">
        <v>183</v>
      </c>
      <c r="P6" s="140"/>
      <c r="Q6" s="119">
        <v>2.1</v>
      </c>
      <c r="R6" s="77" t="s">
        <v>184</v>
      </c>
      <c r="S6" s="294" t="s">
        <v>185</v>
      </c>
      <c r="T6" s="294" t="s">
        <v>186</v>
      </c>
      <c r="U6" s="308" t="s">
        <v>3487</v>
      </c>
      <c r="V6" s="295" t="s">
        <v>3485</v>
      </c>
      <c r="AA6" s="204">
        <f>IF(OR(J6="Fail",ISBLANK(J6)),INDEX('Issue Code Table'!C:C,MATCH(N:N,'Issue Code Table'!A:A,0)),IF(M6="Critical",6,IF(M6="Significant",5,IF(M6="Moderate",3,2))))</f>
        <v>5</v>
      </c>
    </row>
    <row r="7" spans="1:27" ht="181.5" customHeight="1" x14ac:dyDescent="0.35">
      <c r="A7" s="294" t="s">
        <v>187</v>
      </c>
      <c r="B7" s="294" t="s">
        <v>175</v>
      </c>
      <c r="C7" s="295" t="s">
        <v>176</v>
      </c>
      <c r="D7" s="294" t="s">
        <v>164</v>
      </c>
      <c r="E7" s="294" t="s">
        <v>188</v>
      </c>
      <c r="F7" s="294" t="s">
        <v>189</v>
      </c>
      <c r="G7" s="294" t="s">
        <v>190</v>
      </c>
      <c r="H7" s="294" t="s">
        <v>191</v>
      </c>
      <c r="I7" s="77"/>
      <c r="J7" s="82"/>
      <c r="K7" s="89" t="s">
        <v>192</v>
      </c>
      <c r="L7" s="77"/>
      <c r="M7" s="117" t="s">
        <v>145</v>
      </c>
      <c r="N7" s="117" t="s">
        <v>182</v>
      </c>
      <c r="O7" s="77" t="s">
        <v>183</v>
      </c>
      <c r="P7" s="140"/>
      <c r="Q7" s="119">
        <v>2.1</v>
      </c>
      <c r="R7" s="77" t="s">
        <v>193</v>
      </c>
      <c r="S7" s="294" t="s">
        <v>194</v>
      </c>
      <c r="T7" s="294" t="s">
        <v>195</v>
      </c>
      <c r="U7" s="308" t="s">
        <v>3683</v>
      </c>
      <c r="V7" s="295" t="s">
        <v>196</v>
      </c>
      <c r="AA7" s="204">
        <f>IF(OR(J7="Fail",ISBLANK(J7)),INDEX('Issue Code Table'!C:C,MATCH(N:N,'Issue Code Table'!A:A,0)),IF(M7="Critical",6,IF(M7="Significant",5,IF(M7="Moderate",3,2))))</f>
        <v>5</v>
      </c>
    </row>
    <row r="8" spans="1:27" ht="142.5" customHeight="1" x14ac:dyDescent="0.35">
      <c r="A8" s="294" t="s">
        <v>197</v>
      </c>
      <c r="B8" s="294" t="s">
        <v>175</v>
      </c>
      <c r="C8" s="295" t="s">
        <v>176</v>
      </c>
      <c r="D8" s="294" t="s">
        <v>164</v>
      </c>
      <c r="E8" s="294" t="s">
        <v>198</v>
      </c>
      <c r="F8" s="294" t="s">
        <v>199</v>
      </c>
      <c r="G8" s="294" t="s">
        <v>200</v>
      </c>
      <c r="H8" s="294" t="s">
        <v>201</v>
      </c>
      <c r="I8" s="77"/>
      <c r="J8" s="82"/>
      <c r="K8" s="89" t="s">
        <v>202</v>
      </c>
      <c r="L8" s="77"/>
      <c r="M8" s="117" t="s">
        <v>145</v>
      </c>
      <c r="N8" s="117" t="s">
        <v>182</v>
      </c>
      <c r="O8" s="77" t="s">
        <v>183</v>
      </c>
      <c r="P8" s="140"/>
      <c r="Q8" s="119">
        <v>2.1</v>
      </c>
      <c r="R8" s="77" t="s">
        <v>203</v>
      </c>
      <c r="S8" s="294" t="s">
        <v>204</v>
      </c>
      <c r="T8" s="294" t="s">
        <v>205</v>
      </c>
      <c r="U8" s="308" t="s">
        <v>3570</v>
      </c>
      <c r="V8" s="295" t="s">
        <v>206</v>
      </c>
      <c r="AA8" s="204">
        <f>IF(OR(J8="Fail",ISBLANK(J8)),INDEX('Issue Code Table'!C:C,MATCH(N:N,'Issue Code Table'!A:A,0)),IF(M8="Critical",6,IF(M8="Significant",5,IF(M8="Moderate",3,2))))</f>
        <v>5</v>
      </c>
    </row>
    <row r="9" spans="1:27" ht="161.25" customHeight="1" x14ac:dyDescent="0.35">
      <c r="A9" s="294" t="s">
        <v>207</v>
      </c>
      <c r="B9" s="294" t="s">
        <v>175</v>
      </c>
      <c r="C9" s="295" t="s">
        <v>176</v>
      </c>
      <c r="D9" s="294" t="s">
        <v>164</v>
      </c>
      <c r="E9" s="294" t="s">
        <v>208</v>
      </c>
      <c r="F9" s="294" t="s">
        <v>3486</v>
      </c>
      <c r="G9" s="294" t="s">
        <v>209</v>
      </c>
      <c r="H9" s="294" t="s">
        <v>210</v>
      </c>
      <c r="I9" s="77"/>
      <c r="J9" s="82"/>
      <c r="K9" s="89" t="s">
        <v>211</v>
      </c>
      <c r="L9" s="77"/>
      <c r="M9" s="117" t="s">
        <v>145</v>
      </c>
      <c r="N9" s="117" t="s">
        <v>182</v>
      </c>
      <c r="O9" s="77" t="s">
        <v>183</v>
      </c>
      <c r="P9" s="140"/>
      <c r="Q9" s="119">
        <v>2.1</v>
      </c>
      <c r="R9" s="77" t="s">
        <v>212</v>
      </c>
      <c r="S9" s="294" t="s">
        <v>213</v>
      </c>
      <c r="T9" s="294" t="s">
        <v>214</v>
      </c>
      <c r="U9" s="308" t="s">
        <v>3684</v>
      </c>
      <c r="V9" s="295" t="s">
        <v>215</v>
      </c>
      <c r="AA9" s="204">
        <f>IF(OR(J9="Fail",ISBLANK(J9)),INDEX('Issue Code Table'!C:C,MATCH(N:N,'Issue Code Table'!A:A,0)),IF(M9="Critical",6,IF(M9="Significant",5,IF(M9="Moderate",3,2))))</f>
        <v>5</v>
      </c>
    </row>
    <row r="10" spans="1:27" ht="159" customHeight="1" x14ac:dyDescent="0.35">
      <c r="A10" s="294" t="s">
        <v>216</v>
      </c>
      <c r="B10" s="294" t="s">
        <v>175</v>
      </c>
      <c r="C10" s="295" t="s">
        <v>176</v>
      </c>
      <c r="D10" s="294" t="s">
        <v>164</v>
      </c>
      <c r="E10" s="294" t="s">
        <v>217</v>
      </c>
      <c r="F10" s="294" t="s">
        <v>218</v>
      </c>
      <c r="G10" s="294" t="s">
        <v>219</v>
      </c>
      <c r="H10" s="294" t="s">
        <v>220</v>
      </c>
      <c r="I10" s="77"/>
      <c r="J10" s="82"/>
      <c r="K10" s="89" t="s">
        <v>221</v>
      </c>
      <c r="L10" s="77"/>
      <c r="M10" s="117" t="s">
        <v>145</v>
      </c>
      <c r="N10" s="117" t="s">
        <v>182</v>
      </c>
      <c r="O10" s="77" t="s">
        <v>183</v>
      </c>
      <c r="P10" s="140"/>
      <c r="Q10" s="119">
        <v>2.1</v>
      </c>
      <c r="R10" s="77" t="s">
        <v>222</v>
      </c>
      <c r="S10" s="294" t="s">
        <v>223</v>
      </c>
      <c r="T10" s="294" t="s">
        <v>224</v>
      </c>
      <c r="U10" s="308" t="s">
        <v>3685</v>
      </c>
      <c r="V10" s="295" t="s">
        <v>225</v>
      </c>
      <c r="AA10" s="204">
        <f>IF(OR(J10="Fail",ISBLANK(J10)),INDEX('Issue Code Table'!C:C,MATCH(N:N,'Issue Code Table'!A:A,0)),IF(M10="Critical",6,IF(M10="Significant",5,IF(M10="Moderate",3,2))))</f>
        <v>5</v>
      </c>
    </row>
    <row r="11" spans="1:27" ht="167.25" customHeight="1" x14ac:dyDescent="0.35">
      <c r="A11" s="294" t="s">
        <v>226</v>
      </c>
      <c r="B11" s="294" t="s">
        <v>175</v>
      </c>
      <c r="C11" s="295" t="s">
        <v>176</v>
      </c>
      <c r="D11" s="294" t="s">
        <v>164</v>
      </c>
      <c r="E11" s="294" t="s">
        <v>227</v>
      </c>
      <c r="F11" s="294" t="s">
        <v>228</v>
      </c>
      <c r="G11" s="294" t="s">
        <v>229</v>
      </c>
      <c r="H11" s="294" t="s">
        <v>230</v>
      </c>
      <c r="I11" s="77"/>
      <c r="J11" s="82"/>
      <c r="K11" s="89" t="s">
        <v>231</v>
      </c>
      <c r="L11" s="77"/>
      <c r="M11" s="117" t="s">
        <v>145</v>
      </c>
      <c r="N11" s="117" t="s">
        <v>182</v>
      </c>
      <c r="O11" s="77" t="s">
        <v>183</v>
      </c>
      <c r="P11" s="140"/>
      <c r="Q11" s="119">
        <v>2.1</v>
      </c>
      <c r="R11" s="77" t="s">
        <v>232</v>
      </c>
      <c r="S11" s="294" t="s">
        <v>233</v>
      </c>
      <c r="T11" s="294" t="s">
        <v>234</v>
      </c>
      <c r="U11" s="308" t="s">
        <v>3686</v>
      </c>
      <c r="V11" s="295" t="s">
        <v>235</v>
      </c>
      <c r="AA11" s="204">
        <f>IF(OR(J11="Fail",ISBLANK(J11)),INDEX('Issue Code Table'!C:C,MATCH(N:N,'Issue Code Table'!A:A,0)),IF(M11="Critical",6,IF(M11="Significant",5,IF(M11="Moderate",3,2))))</f>
        <v>5</v>
      </c>
    </row>
    <row r="12" spans="1:27" ht="158.25" customHeight="1" x14ac:dyDescent="0.35">
      <c r="A12" s="294" t="s">
        <v>236</v>
      </c>
      <c r="B12" s="294" t="s">
        <v>175</v>
      </c>
      <c r="C12" s="295" t="s">
        <v>176</v>
      </c>
      <c r="D12" s="294" t="s">
        <v>164</v>
      </c>
      <c r="E12" s="294" t="s">
        <v>237</v>
      </c>
      <c r="F12" s="294" t="s">
        <v>238</v>
      </c>
      <c r="G12" s="294" t="s">
        <v>239</v>
      </c>
      <c r="H12" s="294" t="s">
        <v>240</v>
      </c>
      <c r="I12" s="77"/>
      <c r="J12" s="82"/>
      <c r="K12" s="89" t="s">
        <v>241</v>
      </c>
      <c r="L12" s="77"/>
      <c r="M12" s="117" t="s">
        <v>145</v>
      </c>
      <c r="N12" s="117" t="s">
        <v>182</v>
      </c>
      <c r="O12" s="77" t="s">
        <v>183</v>
      </c>
      <c r="P12" s="140"/>
      <c r="Q12" s="119">
        <v>2.1</v>
      </c>
      <c r="R12" s="77" t="s">
        <v>242</v>
      </c>
      <c r="S12" s="294" t="s">
        <v>243</v>
      </c>
      <c r="T12" s="294" t="s">
        <v>244</v>
      </c>
      <c r="U12" s="308" t="s">
        <v>3687</v>
      </c>
      <c r="V12" s="295" t="s">
        <v>245</v>
      </c>
      <c r="AA12" s="204">
        <f>IF(OR(J12="Fail",ISBLANK(J12)),INDEX('Issue Code Table'!C:C,MATCH(N:N,'Issue Code Table'!A:A,0)),IF(M12="Critical",6,IF(M12="Significant",5,IF(M12="Moderate",3,2))))</f>
        <v>5</v>
      </c>
    </row>
    <row r="13" spans="1:27" ht="139.5" customHeight="1" x14ac:dyDescent="0.35">
      <c r="A13" s="294" t="s">
        <v>246</v>
      </c>
      <c r="B13" s="294" t="s">
        <v>175</v>
      </c>
      <c r="C13" s="295" t="s">
        <v>176</v>
      </c>
      <c r="D13" s="294" t="s">
        <v>164</v>
      </c>
      <c r="E13" s="294" t="s">
        <v>247</v>
      </c>
      <c r="F13" s="294" t="s">
        <v>248</v>
      </c>
      <c r="G13" s="294" t="s">
        <v>249</v>
      </c>
      <c r="H13" s="294" t="s">
        <v>250</v>
      </c>
      <c r="I13" s="77"/>
      <c r="J13" s="82"/>
      <c r="K13" s="89" t="s">
        <v>251</v>
      </c>
      <c r="L13" s="77"/>
      <c r="M13" s="117" t="s">
        <v>145</v>
      </c>
      <c r="N13" s="117" t="s">
        <v>182</v>
      </c>
      <c r="O13" s="77" t="s">
        <v>183</v>
      </c>
      <c r="P13" s="140"/>
      <c r="Q13" s="119">
        <v>2.2000000000000002</v>
      </c>
      <c r="R13" s="77" t="s">
        <v>252</v>
      </c>
      <c r="S13" s="294" t="s">
        <v>253</v>
      </c>
      <c r="T13" s="294" t="s">
        <v>254</v>
      </c>
      <c r="U13" s="308" t="s">
        <v>3624</v>
      </c>
      <c r="V13" s="295" t="s">
        <v>255</v>
      </c>
      <c r="AA13" s="204">
        <f>IF(OR(J13="Fail",ISBLANK(J13)),INDEX('Issue Code Table'!C:C,MATCH(N:N,'Issue Code Table'!A:A,0)),IF(M13="Critical",6,IF(M13="Significant",5,IF(M13="Moderate",3,2))))</f>
        <v>5</v>
      </c>
    </row>
    <row r="14" spans="1:27" ht="147" customHeight="1" x14ac:dyDescent="0.35">
      <c r="A14" s="294" t="s">
        <v>256</v>
      </c>
      <c r="B14" s="294" t="s">
        <v>175</v>
      </c>
      <c r="C14" s="295" t="s">
        <v>176</v>
      </c>
      <c r="D14" s="294" t="s">
        <v>164</v>
      </c>
      <c r="E14" s="294" t="s">
        <v>257</v>
      </c>
      <c r="F14" s="294" t="s">
        <v>258</v>
      </c>
      <c r="G14" s="294" t="s">
        <v>259</v>
      </c>
      <c r="H14" s="294" t="s">
        <v>260</v>
      </c>
      <c r="I14" s="77"/>
      <c r="J14" s="82"/>
      <c r="K14" s="89" t="s">
        <v>261</v>
      </c>
      <c r="L14" s="77"/>
      <c r="M14" s="117" t="s">
        <v>145</v>
      </c>
      <c r="N14" s="117" t="s">
        <v>182</v>
      </c>
      <c r="O14" s="77" t="s">
        <v>183</v>
      </c>
      <c r="P14" s="140"/>
      <c r="Q14" s="119">
        <v>2.2000000000000002</v>
      </c>
      <c r="R14" s="77" t="s">
        <v>262</v>
      </c>
      <c r="S14" s="294" t="s">
        <v>263</v>
      </c>
      <c r="T14" s="294" t="s">
        <v>264</v>
      </c>
      <c r="U14" s="308" t="s">
        <v>3688</v>
      </c>
      <c r="V14" s="295" t="s">
        <v>265</v>
      </c>
      <c r="AA14" s="204">
        <f>IF(OR(J14="Fail",ISBLANK(J14)),INDEX('Issue Code Table'!C:C,MATCH(N:N,'Issue Code Table'!A:A,0)),IF(M14="Critical",6,IF(M14="Significant",5,IF(M14="Moderate",3,2))))</f>
        <v>5</v>
      </c>
    </row>
    <row r="15" spans="1:27" ht="157.5" customHeight="1" x14ac:dyDescent="0.35">
      <c r="A15" s="294" t="s">
        <v>266</v>
      </c>
      <c r="B15" s="294" t="s">
        <v>175</v>
      </c>
      <c r="C15" s="295" t="s">
        <v>176</v>
      </c>
      <c r="D15" s="294" t="s">
        <v>164</v>
      </c>
      <c r="E15" s="294" t="s">
        <v>267</v>
      </c>
      <c r="F15" s="294" t="s">
        <v>268</v>
      </c>
      <c r="G15" s="294" t="s">
        <v>269</v>
      </c>
      <c r="H15" s="294" t="s">
        <v>270</v>
      </c>
      <c r="I15" s="77"/>
      <c r="J15" s="82"/>
      <c r="K15" s="89" t="s">
        <v>271</v>
      </c>
      <c r="L15" s="77"/>
      <c r="M15" s="117" t="s">
        <v>145</v>
      </c>
      <c r="N15" s="117" t="s">
        <v>182</v>
      </c>
      <c r="O15" s="77" t="s">
        <v>183</v>
      </c>
      <c r="P15" s="140"/>
      <c r="Q15" s="119">
        <v>2.2000000000000002</v>
      </c>
      <c r="R15" s="77" t="s">
        <v>272</v>
      </c>
      <c r="S15" s="294" t="s">
        <v>273</v>
      </c>
      <c r="T15" s="294" t="s">
        <v>274</v>
      </c>
      <c r="U15" s="308" t="s">
        <v>3689</v>
      </c>
      <c r="V15" s="295" t="s">
        <v>275</v>
      </c>
      <c r="AA15" s="204">
        <f>IF(OR(J15="Fail",ISBLANK(J15)),INDEX('Issue Code Table'!C:C,MATCH(N:N,'Issue Code Table'!A:A,0)),IF(M15="Critical",6,IF(M15="Significant",5,IF(M15="Moderate",3,2))))</f>
        <v>5</v>
      </c>
    </row>
    <row r="16" spans="1:27" ht="146.25" customHeight="1" x14ac:dyDescent="0.35">
      <c r="A16" s="294" t="s">
        <v>276</v>
      </c>
      <c r="B16" s="294" t="s">
        <v>175</v>
      </c>
      <c r="C16" s="295" t="s">
        <v>176</v>
      </c>
      <c r="D16" s="294" t="s">
        <v>164</v>
      </c>
      <c r="E16" s="294" t="s">
        <v>277</v>
      </c>
      <c r="F16" s="294" t="s">
        <v>278</v>
      </c>
      <c r="G16" s="294" t="s">
        <v>279</v>
      </c>
      <c r="H16" s="294" t="s">
        <v>280</v>
      </c>
      <c r="I16" s="77"/>
      <c r="J16" s="82"/>
      <c r="K16" s="89" t="s">
        <v>281</v>
      </c>
      <c r="L16" s="77"/>
      <c r="M16" s="117" t="s">
        <v>145</v>
      </c>
      <c r="N16" s="117" t="s">
        <v>182</v>
      </c>
      <c r="O16" s="77" t="s">
        <v>183</v>
      </c>
      <c r="P16" s="140"/>
      <c r="Q16" s="119">
        <v>2.2000000000000002</v>
      </c>
      <c r="R16" s="77" t="s">
        <v>282</v>
      </c>
      <c r="S16" s="294" t="s">
        <v>283</v>
      </c>
      <c r="T16" s="294" t="s">
        <v>284</v>
      </c>
      <c r="U16" s="308" t="s">
        <v>3690</v>
      </c>
      <c r="V16" s="295" t="s">
        <v>285</v>
      </c>
      <c r="AA16" s="204">
        <f>IF(OR(J16="Fail",ISBLANK(J16)),INDEX('Issue Code Table'!C:C,MATCH(N:N,'Issue Code Table'!A:A,0)),IF(M16="Critical",6,IF(M16="Significant",5,IF(M16="Moderate",3,2))))</f>
        <v>5</v>
      </c>
    </row>
    <row r="17" spans="1:27" ht="240.75" customHeight="1" x14ac:dyDescent="0.35">
      <c r="A17" s="294" t="s">
        <v>286</v>
      </c>
      <c r="B17" s="294" t="s">
        <v>175</v>
      </c>
      <c r="C17" s="295" t="s">
        <v>176</v>
      </c>
      <c r="D17" s="294" t="s">
        <v>164</v>
      </c>
      <c r="E17" s="294" t="s">
        <v>287</v>
      </c>
      <c r="F17" s="294" t="s">
        <v>288</v>
      </c>
      <c r="G17" s="294" t="s">
        <v>289</v>
      </c>
      <c r="H17" s="294" t="s">
        <v>290</v>
      </c>
      <c r="I17" s="77"/>
      <c r="J17" s="82"/>
      <c r="K17" s="89" t="s">
        <v>291</v>
      </c>
      <c r="L17" s="77"/>
      <c r="M17" s="117" t="s">
        <v>145</v>
      </c>
      <c r="N17" s="117" t="s">
        <v>182</v>
      </c>
      <c r="O17" s="77" t="s">
        <v>183</v>
      </c>
      <c r="P17" s="140"/>
      <c r="Q17" s="119">
        <v>2.2000000000000002</v>
      </c>
      <c r="R17" s="77" t="s">
        <v>292</v>
      </c>
      <c r="S17" s="294" t="s">
        <v>293</v>
      </c>
      <c r="T17" s="294" t="s">
        <v>294</v>
      </c>
      <c r="U17" s="308" t="s">
        <v>3691</v>
      </c>
      <c r="V17" s="295" t="s">
        <v>295</v>
      </c>
      <c r="AA17" s="204">
        <f>IF(OR(J17="Fail",ISBLANK(J17)),INDEX('Issue Code Table'!C:C,MATCH(N:N,'Issue Code Table'!A:A,0)),IF(M17="Critical",6,IF(M17="Significant",5,IF(M17="Moderate",3,2))))</f>
        <v>5</v>
      </c>
    </row>
    <row r="18" spans="1:27" ht="159.75" customHeight="1" x14ac:dyDescent="0.35">
      <c r="A18" s="294" t="s">
        <v>296</v>
      </c>
      <c r="B18" s="294" t="s">
        <v>175</v>
      </c>
      <c r="C18" s="295" t="s">
        <v>176</v>
      </c>
      <c r="D18" s="294" t="s">
        <v>164</v>
      </c>
      <c r="E18" s="294" t="s">
        <v>297</v>
      </c>
      <c r="F18" s="294" t="s">
        <v>298</v>
      </c>
      <c r="G18" s="294" t="s">
        <v>299</v>
      </c>
      <c r="H18" s="294" t="s">
        <v>300</v>
      </c>
      <c r="I18" s="77"/>
      <c r="J18" s="82"/>
      <c r="K18" s="89" t="s">
        <v>301</v>
      </c>
      <c r="L18" s="77"/>
      <c r="M18" s="117" t="s">
        <v>145</v>
      </c>
      <c r="N18" s="117" t="s">
        <v>182</v>
      </c>
      <c r="O18" s="77" t="s">
        <v>183</v>
      </c>
      <c r="P18" s="140"/>
      <c r="Q18" s="119">
        <v>2.2000000000000002</v>
      </c>
      <c r="R18" s="77" t="s">
        <v>302</v>
      </c>
      <c r="S18" s="294" t="s">
        <v>303</v>
      </c>
      <c r="T18" s="294" t="s">
        <v>304</v>
      </c>
      <c r="U18" s="308" t="s">
        <v>3625</v>
      </c>
      <c r="V18" s="295" t="s">
        <v>305</v>
      </c>
      <c r="AA18" s="204">
        <f>IF(OR(J18="Fail",ISBLANK(J18)),INDEX('Issue Code Table'!C:C,MATCH(N:N,'Issue Code Table'!A:A,0)),IF(M18="Critical",6,IF(M18="Significant",5,IF(M18="Moderate",3,2))))</f>
        <v>5</v>
      </c>
    </row>
    <row r="19" spans="1:27" ht="153" customHeight="1" x14ac:dyDescent="0.35">
      <c r="A19" s="294" t="s">
        <v>306</v>
      </c>
      <c r="B19" s="294" t="s">
        <v>175</v>
      </c>
      <c r="C19" s="295" t="s">
        <v>176</v>
      </c>
      <c r="D19" s="294" t="s">
        <v>164</v>
      </c>
      <c r="E19" s="294" t="s">
        <v>307</v>
      </c>
      <c r="F19" s="294" t="s">
        <v>308</v>
      </c>
      <c r="G19" s="294" t="s">
        <v>309</v>
      </c>
      <c r="H19" s="294" t="s">
        <v>310</v>
      </c>
      <c r="I19" s="77"/>
      <c r="J19" s="82"/>
      <c r="K19" s="89" t="s">
        <v>311</v>
      </c>
      <c r="L19" s="77"/>
      <c r="M19" s="117" t="s">
        <v>145</v>
      </c>
      <c r="N19" s="117" t="s">
        <v>182</v>
      </c>
      <c r="O19" s="77" t="s">
        <v>183</v>
      </c>
      <c r="P19" s="140"/>
      <c r="Q19" s="119">
        <v>2.2000000000000002</v>
      </c>
      <c r="R19" s="77" t="s">
        <v>312</v>
      </c>
      <c r="S19" s="294" t="s">
        <v>313</v>
      </c>
      <c r="T19" s="294" t="s">
        <v>314</v>
      </c>
      <c r="U19" s="308" t="s">
        <v>3672</v>
      </c>
      <c r="V19" s="295" t="s">
        <v>315</v>
      </c>
      <c r="AA19" s="204">
        <f>IF(OR(J19="Fail",ISBLANK(J19)),INDEX('Issue Code Table'!C:C,MATCH(N:N,'Issue Code Table'!A:A,0)),IF(M19="Critical",6,IF(M19="Significant",5,IF(M19="Moderate",3,2))))</f>
        <v>5</v>
      </c>
    </row>
    <row r="20" spans="1:27" ht="171.75" customHeight="1" x14ac:dyDescent="0.35">
      <c r="A20" s="294" t="s">
        <v>316</v>
      </c>
      <c r="B20" s="294" t="s">
        <v>175</v>
      </c>
      <c r="C20" s="295" t="s">
        <v>176</v>
      </c>
      <c r="D20" s="294" t="s">
        <v>164</v>
      </c>
      <c r="E20" s="294" t="s">
        <v>317</v>
      </c>
      <c r="F20" s="294" t="s">
        <v>318</v>
      </c>
      <c r="G20" s="294" t="s">
        <v>319</v>
      </c>
      <c r="H20" s="294" t="s">
        <v>320</v>
      </c>
      <c r="I20" s="77"/>
      <c r="J20" s="82"/>
      <c r="K20" s="89" t="s">
        <v>321</v>
      </c>
      <c r="L20" s="77" t="s">
        <v>322</v>
      </c>
      <c r="M20" s="117" t="s">
        <v>145</v>
      </c>
      <c r="N20" s="117" t="s">
        <v>182</v>
      </c>
      <c r="O20" s="77" t="s">
        <v>183</v>
      </c>
      <c r="P20" s="140"/>
      <c r="Q20" s="119">
        <v>2.2000000000000002</v>
      </c>
      <c r="R20" s="77" t="s">
        <v>323</v>
      </c>
      <c r="S20" s="294" t="s">
        <v>324</v>
      </c>
      <c r="T20" s="294" t="s">
        <v>325</v>
      </c>
      <c r="U20" s="308" t="s">
        <v>3730</v>
      </c>
      <c r="V20" s="295" t="s">
        <v>326</v>
      </c>
      <c r="AA20" s="204">
        <f>IF(OR(J20="Fail",ISBLANK(J20)),INDEX('Issue Code Table'!C:C,MATCH(N:N,'Issue Code Table'!A:A,0)),IF(M20="Critical",6,IF(M20="Significant",5,IF(M20="Moderate",3,2))))</f>
        <v>5</v>
      </c>
    </row>
    <row r="21" spans="1:27" ht="139.5" customHeight="1" x14ac:dyDescent="0.35">
      <c r="A21" s="294" t="s">
        <v>327</v>
      </c>
      <c r="B21" s="294" t="s">
        <v>175</v>
      </c>
      <c r="C21" s="295" t="s">
        <v>176</v>
      </c>
      <c r="D21" s="294" t="s">
        <v>164</v>
      </c>
      <c r="E21" s="294" t="s">
        <v>328</v>
      </c>
      <c r="F21" s="294" t="s">
        <v>329</v>
      </c>
      <c r="G21" s="294" t="s">
        <v>330</v>
      </c>
      <c r="H21" s="294" t="s">
        <v>331</v>
      </c>
      <c r="I21" s="77"/>
      <c r="J21" s="82"/>
      <c r="K21" s="89" t="s">
        <v>332</v>
      </c>
      <c r="L21" s="77"/>
      <c r="M21" s="117" t="s">
        <v>145</v>
      </c>
      <c r="N21" s="117" t="s">
        <v>182</v>
      </c>
      <c r="O21" s="77" t="s">
        <v>183</v>
      </c>
      <c r="P21" s="140" t="s">
        <v>322</v>
      </c>
      <c r="Q21" s="119">
        <v>2.2000000000000002</v>
      </c>
      <c r="R21" s="77" t="s">
        <v>333</v>
      </c>
      <c r="S21" s="294" t="s">
        <v>334</v>
      </c>
      <c r="T21" s="294" t="s">
        <v>335</v>
      </c>
      <c r="U21" s="308" t="s">
        <v>3692</v>
      </c>
      <c r="V21" s="295" t="s">
        <v>336</v>
      </c>
      <c r="AA21" s="204">
        <f>IF(OR(J21="Fail",ISBLANK(J21)),INDEX('Issue Code Table'!C:C,MATCH(N:N,'Issue Code Table'!A:A,0)),IF(M21="Critical",6,IF(M21="Significant",5,IF(M21="Moderate",3,2))))</f>
        <v>5</v>
      </c>
    </row>
    <row r="22" spans="1:27" ht="275" x14ac:dyDescent="0.35">
      <c r="A22" s="294" t="s">
        <v>337</v>
      </c>
      <c r="B22" s="294" t="s">
        <v>175</v>
      </c>
      <c r="C22" s="295" t="s">
        <v>176</v>
      </c>
      <c r="D22" s="294" t="s">
        <v>164</v>
      </c>
      <c r="E22" s="294" t="s">
        <v>338</v>
      </c>
      <c r="F22" s="294" t="s">
        <v>339</v>
      </c>
      <c r="G22" s="294" t="s">
        <v>340</v>
      </c>
      <c r="H22" s="294" t="s">
        <v>341</v>
      </c>
      <c r="I22" s="77"/>
      <c r="J22" s="82"/>
      <c r="K22" s="89" t="s">
        <v>342</v>
      </c>
      <c r="L22" s="77"/>
      <c r="M22" s="117" t="s">
        <v>145</v>
      </c>
      <c r="N22" s="117" t="s">
        <v>182</v>
      </c>
      <c r="O22" s="77" t="s">
        <v>183</v>
      </c>
      <c r="P22" s="140"/>
      <c r="Q22" s="119">
        <v>2.2000000000000002</v>
      </c>
      <c r="R22" s="77" t="s">
        <v>343</v>
      </c>
      <c r="S22" s="294" t="s">
        <v>344</v>
      </c>
      <c r="T22" s="294" t="s">
        <v>345</v>
      </c>
      <c r="U22" s="308" t="s">
        <v>3626</v>
      </c>
      <c r="V22" s="295" t="s">
        <v>346</v>
      </c>
      <c r="AA22" s="204">
        <f>IF(OR(J22="Fail",ISBLANK(J22)),INDEX('Issue Code Table'!C:C,MATCH(N:N,'Issue Code Table'!A:A,0)),IF(M22="Critical",6,IF(M22="Significant",5,IF(M22="Moderate",3,2))))</f>
        <v>5</v>
      </c>
    </row>
    <row r="23" spans="1:27" ht="187.5" customHeight="1" x14ac:dyDescent="0.35">
      <c r="A23" s="294" t="s">
        <v>347</v>
      </c>
      <c r="B23" s="294" t="s">
        <v>175</v>
      </c>
      <c r="C23" s="295" t="s">
        <v>176</v>
      </c>
      <c r="D23" s="294" t="s">
        <v>164</v>
      </c>
      <c r="E23" s="294" t="s">
        <v>348</v>
      </c>
      <c r="F23" s="294" t="s">
        <v>349</v>
      </c>
      <c r="G23" s="294" t="s">
        <v>350</v>
      </c>
      <c r="H23" s="294" t="s">
        <v>351</v>
      </c>
      <c r="I23" s="89"/>
      <c r="J23" s="82"/>
      <c r="K23" s="89" t="s">
        <v>352</v>
      </c>
      <c r="L23" s="77"/>
      <c r="M23" s="117" t="s">
        <v>145</v>
      </c>
      <c r="N23" s="117" t="s">
        <v>182</v>
      </c>
      <c r="O23" s="77" t="s">
        <v>183</v>
      </c>
      <c r="P23" s="140"/>
      <c r="Q23" s="119">
        <v>2.2000000000000002</v>
      </c>
      <c r="R23" s="77" t="s">
        <v>353</v>
      </c>
      <c r="S23" s="294" t="s">
        <v>354</v>
      </c>
      <c r="T23" s="294" t="s">
        <v>355</v>
      </c>
      <c r="U23" s="308" t="s">
        <v>3693</v>
      </c>
      <c r="V23" s="295" t="s">
        <v>356</v>
      </c>
      <c r="AA23" s="204">
        <f>IF(OR(J23="Fail",ISBLANK(J23)),INDEX('Issue Code Table'!C:C,MATCH(N:N,'Issue Code Table'!A:A,0)),IF(M23="Critical",6,IF(M23="Significant",5,IF(M23="Moderate",3,2))))</f>
        <v>5</v>
      </c>
    </row>
    <row r="24" spans="1:27" ht="141.75" customHeight="1" x14ac:dyDescent="0.35">
      <c r="A24" s="294" t="s">
        <v>357</v>
      </c>
      <c r="B24" s="294" t="s">
        <v>175</v>
      </c>
      <c r="C24" s="295" t="s">
        <v>176</v>
      </c>
      <c r="D24" s="294" t="s">
        <v>164</v>
      </c>
      <c r="E24" s="294" t="s">
        <v>358</v>
      </c>
      <c r="F24" s="294" t="s">
        <v>359</v>
      </c>
      <c r="G24" s="294" t="s">
        <v>360</v>
      </c>
      <c r="H24" s="294" t="s">
        <v>361</v>
      </c>
      <c r="I24" s="77"/>
      <c r="J24" s="82"/>
      <c r="K24" s="89" t="s">
        <v>362</v>
      </c>
      <c r="L24" s="77"/>
      <c r="M24" s="117" t="s">
        <v>145</v>
      </c>
      <c r="N24" s="117" t="s">
        <v>182</v>
      </c>
      <c r="O24" s="77" t="s">
        <v>183</v>
      </c>
      <c r="P24" s="140"/>
      <c r="Q24" s="119">
        <v>2.2000000000000002</v>
      </c>
      <c r="R24" s="77" t="s">
        <v>363</v>
      </c>
      <c r="S24" s="294" t="s">
        <v>364</v>
      </c>
      <c r="T24" s="294" t="s">
        <v>365</v>
      </c>
      <c r="U24" s="308" t="s">
        <v>366</v>
      </c>
      <c r="V24" s="295" t="s">
        <v>367</v>
      </c>
      <c r="AA24" s="204">
        <f>IF(OR(J24="Fail",ISBLANK(J24)),INDEX('Issue Code Table'!C:C,MATCH(N:N,'Issue Code Table'!A:A,0)),IF(M24="Critical",6,IF(M24="Significant",5,IF(M24="Moderate",3,2))))</f>
        <v>5</v>
      </c>
    </row>
    <row r="25" spans="1:27" ht="237.5" x14ac:dyDescent="0.35">
      <c r="A25" s="294" t="s">
        <v>368</v>
      </c>
      <c r="B25" s="294" t="s">
        <v>175</v>
      </c>
      <c r="C25" s="295" t="s">
        <v>176</v>
      </c>
      <c r="D25" s="294" t="s">
        <v>164</v>
      </c>
      <c r="E25" s="294" t="s">
        <v>369</v>
      </c>
      <c r="F25" s="294" t="s">
        <v>370</v>
      </c>
      <c r="G25" s="294" t="s">
        <v>371</v>
      </c>
      <c r="H25" s="294" t="s">
        <v>372</v>
      </c>
      <c r="I25" s="77"/>
      <c r="J25" s="82"/>
      <c r="K25" s="89" t="s">
        <v>373</v>
      </c>
      <c r="L25" s="77"/>
      <c r="M25" s="117" t="s">
        <v>145</v>
      </c>
      <c r="N25" s="117" t="s">
        <v>182</v>
      </c>
      <c r="O25" s="77" t="s">
        <v>183</v>
      </c>
      <c r="P25" s="140"/>
      <c r="Q25" s="119">
        <v>2.2000000000000002</v>
      </c>
      <c r="R25" s="77" t="s">
        <v>374</v>
      </c>
      <c r="S25" s="294" t="s">
        <v>375</v>
      </c>
      <c r="T25" s="294" t="s">
        <v>376</v>
      </c>
      <c r="U25" s="308" t="s">
        <v>3694</v>
      </c>
      <c r="V25" s="295" t="s">
        <v>377</v>
      </c>
      <c r="AA25" s="204">
        <f>IF(OR(J25="Fail",ISBLANK(J25)),INDEX('Issue Code Table'!C:C,MATCH(N:N,'Issue Code Table'!A:A,0)),IF(M25="Critical",6,IF(M25="Significant",5,IF(M25="Moderate",3,2))))</f>
        <v>5</v>
      </c>
    </row>
    <row r="26" spans="1:27" ht="275" x14ac:dyDescent="0.35">
      <c r="A26" s="294" t="s">
        <v>378</v>
      </c>
      <c r="B26" s="294" t="s">
        <v>175</v>
      </c>
      <c r="C26" s="295" t="s">
        <v>176</v>
      </c>
      <c r="D26" s="294" t="s">
        <v>164</v>
      </c>
      <c r="E26" s="294" t="s">
        <v>379</v>
      </c>
      <c r="F26" s="294" t="s">
        <v>380</v>
      </c>
      <c r="G26" s="294" t="s">
        <v>381</v>
      </c>
      <c r="H26" s="294" t="s">
        <v>382</v>
      </c>
      <c r="I26" s="77"/>
      <c r="J26" s="82"/>
      <c r="K26" s="89" t="s">
        <v>383</v>
      </c>
      <c r="L26" s="77"/>
      <c r="M26" s="117" t="s">
        <v>145</v>
      </c>
      <c r="N26" s="117" t="s">
        <v>182</v>
      </c>
      <c r="O26" s="77" t="s">
        <v>183</v>
      </c>
      <c r="P26" s="140"/>
      <c r="Q26" s="119">
        <v>2.2000000000000002</v>
      </c>
      <c r="R26" s="77" t="s">
        <v>384</v>
      </c>
      <c r="S26" s="294" t="s">
        <v>385</v>
      </c>
      <c r="T26" s="294" t="s">
        <v>386</v>
      </c>
      <c r="U26" s="308" t="s">
        <v>3628</v>
      </c>
      <c r="V26" s="295" t="s">
        <v>387</v>
      </c>
      <c r="AA26" s="204">
        <f>IF(OR(J26="Fail",ISBLANK(J26)),INDEX('Issue Code Table'!C:C,MATCH(N:N,'Issue Code Table'!A:A,0)),IF(M26="Critical",6,IF(M26="Significant",5,IF(M26="Moderate",3,2))))</f>
        <v>5</v>
      </c>
    </row>
    <row r="27" spans="1:27" ht="246" customHeight="1" x14ac:dyDescent="0.35">
      <c r="A27" s="294" t="s">
        <v>388</v>
      </c>
      <c r="B27" s="294" t="s">
        <v>389</v>
      </c>
      <c r="C27" s="295" t="s">
        <v>390</v>
      </c>
      <c r="D27" s="294" t="s">
        <v>164</v>
      </c>
      <c r="E27" s="294" t="s">
        <v>391</v>
      </c>
      <c r="F27" s="294" t="s">
        <v>392</v>
      </c>
      <c r="G27" s="294" t="s">
        <v>393</v>
      </c>
      <c r="H27" s="294" t="s">
        <v>394</v>
      </c>
      <c r="I27" s="77"/>
      <c r="J27" s="82"/>
      <c r="K27" s="89" t="s">
        <v>395</v>
      </c>
      <c r="L27" s="77"/>
      <c r="M27" s="117" t="s">
        <v>396</v>
      </c>
      <c r="N27" s="117" t="s">
        <v>397</v>
      </c>
      <c r="O27" s="77" t="s">
        <v>398</v>
      </c>
      <c r="P27" s="140"/>
      <c r="Q27" s="119">
        <v>2</v>
      </c>
      <c r="R27" s="77">
        <v>2.2999999999999998</v>
      </c>
      <c r="S27" s="294" t="s">
        <v>399</v>
      </c>
      <c r="T27" s="294" t="s">
        <v>400</v>
      </c>
      <c r="U27" s="77" t="s">
        <v>401</v>
      </c>
      <c r="V27" s="295"/>
      <c r="AA27" s="204">
        <f>IF(OR(J27="Fail",ISBLANK(J27)),INDEX('Issue Code Table'!C:C,MATCH(N:N,'Issue Code Table'!A:A,0)),IF(M27="Critical",6,IF(M27="Significant",5,IF(M27="Moderate",3,2))))</f>
        <v>3</v>
      </c>
    </row>
    <row r="28" spans="1:27" ht="150.65" customHeight="1" x14ac:dyDescent="0.35">
      <c r="A28" s="294" t="s">
        <v>402</v>
      </c>
      <c r="B28" s="294" t="s">
        <v>403</v>
      </c>
      <c r="C28" s="295" t="s">
        <v>404</v>
      </c>
      <c r="D28" s="294" t="s">
        <v>138</v>
      </c>
      <c r="E28" s="294" t="s">
        <v>405</v>
      </c>
      <c r="F28" s="294" t="s">
        <v>406</v>
      </c>
      <c r="G28" s="294" t="s">
        <v>407</v>
      </c>
      <c r="H28" s="294" t="s">
        <v>408</v>
      </c>
      <c r="I28" s="77"/>
      <c r="J28" s="82"/>
      <c r="K28" s="89" t="s">
        <v>409</v>
      </c>
      <c r="L28" s="77"/>
      <c r="M28" s="117" t="s">
        <v>145</v>
      </c>
      <c r="N28" s="117" t="s">
        <v>410</v>
      </c>
      <c r="O28" s="77" t="s">
        <v>411</v>
      </c>
      <c r="P28" s="140"/>
      <c r="Q28" s="119">
        <v>2</v>
      </c>
      <c r="R28" s="77">
        <v>2.4</v>
      </c>
      <c r="S28" s="294" t="s">
        <v>412</v>
      </c>
      <c r="T28" s="294" t="s">
        <v>413</v>
      </c>
      <c r="U28" s="78" t="s">
        <v>3491</v>
      </c>
      <c r="V28" s="295" t="s">
        <v>414</v>
      </c>
      <c r="AA28" s="204">
        <f>IF(OR(J28="Fail",ISBLANK(J28)),INDEX('Issue Code Table'!C:C,MATCH(N:N,'Issue Code Table'!A:A,0)),IF(M28="Critical",6,IF(M28="Significant",5,IF(M28="Moderate",3,2))))</f>
        <v>5</v>
      </c>
    </row>
    <row r="29" spans="1:27" ht="207.75" customHeight="1" x14ac:dyDescent="0.35">
      <c r="A29" s="294" t="s">
        <v>415</v>
      </c>
      <c r="B29" s="337" t="s">
        <v>4148</v>
      </c>
      <c r="C29" s="338" t="s">
        <v>4149</v>
      </c>
      <c r="D29" s="294" t="s">
        <v>164</v>
      </c>
      <c r="E29" s="294" t="s">
        <v>416</v>
      </c>
      <c r="F29" s="294" t="s">
        <v>417</v>
      </c>
      <c r="G29" s="294" t="s">
        <v>418</v>
      </c>
      <c r="H29" s="294" t="s">
        <v>419</v>
      </c>
      <c r="I29" s="77"/>
      <c r="J29" s="82"/>
      <c r="K29" s="77" t="s">
        <v>420</v>
      </c>
      <c r="L29" s="77"/>
      <c r="M29" s="117" t="s">
        <v>145</v>
      </c>
      <c r="N29" s="117" t="s">
        <v>421</v>
      </c>
      <c r="O29" s="77" t="s">
        <v>422</v>
      </c>
      <c r="P29" s="140"/>
      <c r="Q29" s="119">
        <v>3.1</v>
      </c>
      <c r="R29" s="77" t="s">
        <v>423</v>
      </c>
      <c r="S29" s="294"/>
      <c r="T29" s="294" t="s">
        <v>424</v>
      </c>
      <c r="U29" s="77" t="s">
        <v>425</v>
      </c>
      <c r="V29" s="295" t="s">
        <v>426</v>
      </c>
      <c r="AA29" s="204">
        <f>IF(OR(J29="Fail",ISBLANK(J29)),INDEX('Issue Code Table'!C:C,MATCH(N:N,'Issue Code Table'!A:A,0)),IF(M29="Critical",6,IF(M29="Significant",5,IF(M29="Moderate",3,2))))</f>
        <v>5</v>
      </c>
    </row>
    <row r="30" spans="1:27" ht="230.25" customHeight="1" x14ac:dyDescent="0.35">
      <c r="A30" s="294" t="s">
        <v>427</v>
      </c>
      <c r="B30" s="337" t="s">
        <v>4148</v>
      </c>
      <c r="C30" s="338" t="s">
        <v>4149</v>
      </c>
      <c r="D30" s="294" t="s">
        <v>164</v>
      </c>
      <c r="E30" s="294" t="s">
        <v>428</v>
      </c>
      <c r="F30" s="294" t="s">
        <v>429</v>
      </c>
      <c r="G30" s="294" t="s">
        <v>430</v>
      </c>
      <c r="H30" s="294" t="s">
        <v>431</v>
      </c>
      <c r="I30" s="77"/>
      <c r="J30" s="82"/>
      <c r="K30" s="77" t="s">
        <v>432</v>
      </c>
      <c r="L30" s="77"/>
      <c r="M30" s="117" t="s">
        <v>145</v>
      </c>
      <c r="N30" s="117" t="s">
        <v>421</v>
      </c>
      <c r="O30" s="77" t="s">
        <v>422</v>
      </c>
      <c r="P30" s="140"/>
      <c r="Q30" s="119">
        <v>3.1</v>
      </c>
      <c r="R30" s="77" t="s">
        <v>433</v>
      </c>
      <c r="S30" s="294" t="s">
        <v>434</v>
      </c>
      <c r="T30" s="294" t="s">
        <v>435</v>
      </c>
      <c r="U30" s="77" t="s">
        <v>3695</v>
      </c>
      <c r="V30" s="295" t="s">
        <v>436</v>
      </c>
      <c r="AA30" s="204">
        <f>IF(OR(J30="Fail",ISBLANK(J30)),INDEX('Issue Code Table'!C:C,MATCH(N:N,'Issue Code Table'!A:A,0)),IF(M30="Critical",6,IF(M30="Significant",5,IF(M30="Moderate",3,2))))</f>
        <v>5</v>
      </c>
    </row>
    <row r="31" spans="1:27" ht="156.75" customHeight="1" x14ac:dyDescent="0.35">
      <c r="A31" s="294" t="s">
        <v>437</v>
      </c>
      <c r="B31" s="337" t="s">
        <v>4148</v>
      </c>
      <c r="C31" s="338" t="s">
        <v>4149</v>
      </c>
      <c r="D31" s="294" t="s">
        <v>164</v>
      </c>
      <c r="E31" s="294" t="s">
        <v>438</v>
      </c>
      <c r="F31" s="294" t="s">
        <v>439</v>
      </c>
      <c r="G31" s="294" t="s">
        <v>440</v>
      </c>
      <c r="H31" s="294" t="s">
        <v>441</v>
      </c>
      <c r="I31" s="77"/>
      <c r="J31" s="82"/>
      <c r="K31" s="77" t="s">
        <v>442</v>
      </c>
      <c r="L31" s="77"/>
      <c r="M31" s="117" t="s">
        <v>145</v>
      </c>
      <c r="N31" s="117" t="s">
        <v>421</v>
      </c>
      <c r="O31" s="77" t="s">
        <v>422</v>
      </c>
      <c r="P31" s="140"/>
      <c r="Q31" s="119">
        <v>3.1</v>
      </c>
      <c r="R31" s="77" t="s">
        <v>443</v>
      </c>
      <c r="S31" s="294" t="s">
        <v>444</v>
      </c>
      <c r="T31" s="294" t="s">
        <v>445</v>
      </c>
      <c r="U31" s="77" t="s">
        <v>3696</v>
      </c>
      <c r="V31" s="295" t="s">
        <v>436</v>
      </c>
      <c r="AA31" s="204">
        <f>IF(OR(J31="Fail",ISBLANK(J31)),INDEX('Issue Code Table'!C:C,MATCH(N:N,'Issue Code Table'!A:A,0)),IF(M31="Critical",6,IF(M31="Significant",5,IF(M31="Moderate",3,2))))</f>
        <v>5</v>
      </c>
    </row>
    <row r="32" spans="1:27" ht="287.5" x14ac:dyDescent="0.35">
      <c r="A32" s="294" t="s">
        <v>446</v>
      </c>
      <c r="B32" s="337" t="s">
        <v>4148</v>
      </c>
      <c r="C32" s="338" t="s">
        <v>4149</v>
      </c>
      <c r="D32" s="294" t="s">
        <v>164</v>
      </c>
      <c r="E32" s="294" t="s">
        <v>447</v>
      </c>
      <c r="F32" s="294" t="s">
        <v>448</v>
      </c>
      <c r="G32" s="294" t="s">
        <v>449</v>
      </c>
      <c r="H32" s="294" t="s">
        <v>450</v>
      </c>
      <c r="I32" s="77"/>
      <c r="J32" s="82"/>
      <c r="K32" s="77" t="s">
        <v>451</v>
      </c>
      <c r="L32" s="77"/>
      <c r="M32" s="117" t="s">
        <v>145</v>
      </c>
      <c r="N32" s="117" t="s">
        <v>421</v>
      </c>
      <c r="O32" s="77" t="s">
        <v>422</v>
      </c>
      <c r="P32" s="140"/>
      <c r="Q32" s="119">
        <v>3.1</v>
      </c>
      <c r="R32" s="77" t="s">
        <v>452</v>
      </c>
      <c r="S32" s="294" t="s">
        <v>453</v>
      </c>
      <c r="T32" s="294" t="s">
        <v>454</v>
      </c>
      <c r="U32" s="77" t="s">
        <v>3697</v>
      </c>
      <c r="V32" s="295" t="s">
        <v>436</v>
      </c>
      <c r="AA32" s="204">
        <f>IF(OR(J32="Fail",ISBLANK(J32)),INDEX('Issue Code Table'!C:C,MATCH(N:N,'Issue Code Table'!A:A,0)),IF(M32="Critical",6,IF(M32="Significant",5,IF(M32="Moderate",3,2))))</f>
        <v>5</v>
      </c>
    </row>
    <row r="33" spans="1:27" ht="172.5" customHeight="1" x14ac:dyDescent="0.35">
      <c r="A33" s="294" t="s">
        <v>455</v>
      </c>
      <c r="B33" s="337" t="s">
        <v>4148</v>
      </c>
      <c r="C33" s="338" t="s">
        <v>4149</v>
      </c>
      <c r="D33" s="294" t="s">
        <v>164</v>
      </c>
      <c r="E33" s="294" t="s">
        <v>456</v>
      </c>
      <c r="F33" s="294" t="s">
        <v>457</v>
      </c>
      <c r="G33" s="294" t="s">
        <v>458</v>
      </c>
      <c r="H33" s="294" t="s">
        <v>459</v>
      </c>
      <c r="I33" s="77"/>
      <c r="J33" s="82"/>
      <c r="K33" s="77" t="s">
        <v>460</v>
      </c>
      <c r="L33" s="77"/>
      <c r="M33" s="117" t="s">
        <v>145</v>
      </c>
      <c r="N33" s="117" t="s">
        <v>421</v>
      </c>
      <c r="O33" s="77" t="s">
        <v>422</v>
      </c>
      <c r="P33" s="140"/>
      <c r="Q33" s="119">
        <v>3.1</v>
      </c>
      <c r="R33" s="77" t="s">
        <v>461</v>
      </c>
      <c r="S33" s="294" t="s">
        <v>462</v>
      </c>
      <c r="T33" s="294" t="s">
        <v>463</v>
      </c>
      <c r="U33" s="77" t="s">
        <v>3698</v>
      </c>
      <c r="V33" s="295" t="s">
        <v>436</v>
      </c>
      <c r="AA33" s="204">
        <f>IF(OR(J33="Fail",ISBLANK(J33)),INDEX('Issue Code Table'!C:C,MATCH(N:N,'Issue Code Table'!A:A,0)),IF(M33="Critical",6,IF(M33="Significant",5,IF(M33="Moderate",3,2))))</f>
        <v>5</v>
      </c>
    </row>
    <row r="34" spans="1:27" ht="165" customHeight="1" x14ac:dyDescent="0.35">
      <c r="A34" s="294" t="s">
        <v>464</v>
      </c>
      <c r="B34" s="337" t="s">
        <v>4148</v>
      </c>
      <c r="C34" s="338" t="s">
        <v>4149</v>
      </c>
      <c r="D34" s="294" t="s">
        <v>164</v>
      </c>
      <c r="E34" s="294" t="s">
        <v>465</v>
      </c>
      <c r="F34" s="294" t="s">
        <v>466</v>
      </c>
      <c r="G34" s="294" t="s">
        <v>467</v>
      </c>
      <c r="H34" s="294" t="s">
        <v>468</v>
      </c>
      <c r="I34" s="77"/>
      <c r="J34" s="82"/>
      <c r="K34" s="77" t="s">
        <v>469</v>
      </c>
      <c r="L34" s="77"/>
      <c r="M34" s="117" t="s">
        <v>145</v>
      </c>
      <c r="N34" s="117" t="s">
        <v>421</v>
      </c>
      <c r="O34" s="77" t="s">
        <v>422</v>
      </c>
      <c r="P34" s="140"/>
      <c r="Q34" s="119">
        <v>3.1</v>
      </c>
      <c r="R34" s="77" t="s">
        <v>470</v>
      </c>
      <c r="S34" s="294" t="s">
        <v>471</v>
      </c>
      <c r="T34" s="294" t="s">
        <v>472</v>
      </c>
      <c r="U34" s="77" t="s">
        <v>3699</v>
      </c>
      <c r="V34" s="295" t="s">
        <v>436</v>
      </c>
      <c r="AA34" s="204">
        <f>IF(OR(J34="Fail",ISBLANK(J34)),INDEX('Issue Code Table'!C:C,MATCH(N:N,'Issue Code Table'!A:A,0)),IF(M34="Critical",6,IF(M34="Significant",5,IF(M34="Moderate",3,2))))</f>
        <v>5</v>
      </c>
    </row>
    <row r="35" spans="1:27" ht="287.5" x14ac:dyDescent="0.35">
      <c r="A35" s="294" t="s">
        <v>473</v>
      </c>
      <c r="B35" s="337" t="s">
        <v>4148</v>
      </c>
      <c r="C35" s="338" t="s">
        <v>4149</v>
      </c>
      <c r="D35" s="294" t="s">
        <v>164</v>
      </c>
      <c r="E35" s="294" t="s">
        <v>474</v>
      </c>
      <c r="F35" s="294" t="s">
        <v>475</v>
      </c>
      <c r="G35" s="294" t="s">
        <v>476</v>
      </c>
      <c r="H35" s="294" t="s">
        <v>477</v>
      </c>
      <c r="I35" s="77"/>
      <c r="J35" s="82"/>
      <c r="K35" s="77" t="s">
        <v>478</v>
      </c>
      <c r="L35" s="77"/>
      <c r="M35" s="117" t="s">
        <v>145</v>
      </c>
      <c r="N35" s="117" t="s">
        <v>421</v>
      </c>
      <c r="O35" s="77" t="s">
        <v>422</v>
      </c>
      <c r="P35" s="140"/>
      <c r="Q35" s="119">
        <v>3.1</v>
      </c>
      <c r="R35" s="77" t="s">
        <v>479</v>
      </c>
      <c r="S35" s="294" t="s">
        <v>480</v>
      </c>
      <c r="T35" s="294" t="s">
        <v>481</v>
      </c>
      <c r="U35" s="77" t="s">
        <v>3700</v>
      </c>
      <c r="V35" s="295" t="s">
        <v>436</v>
      </c>
      <c r="AA35" s="204">
        <f>IF(OR(J35="Fail",ISBLANK(J35)),INDEX('Issue Code Table'!C:C,MATCH(N:N,'Issue Code Table'!A:A,0)),IF(M35="Critical",6,IF(M35="Significant",5,IF(M35="Moderate",3,2))))</f>
        <v>5</v>
      </c>
    </row>
    <row r="36" spans="1:27" ht="156" customHeight="1" x14ac:dyDescent="0.35">
      <c r="A36" s="294" t="s">
        <v>482</v>
      </c>
      <c r="B36" s="337" t="s">
        <v>4148</v>
      </c>
      <c r="C36" s="338" t="s">
        <v>4149</v>
      </c>
      <c r="D36" s="294" t="s">
        <v>164</v>
      </c>
      <c r="E36" s="294" t="s">
        <v>483</v>
      </c>
      <c r="F36" s="294" t="s">
        <v>484</v>
      </c>
      <c r="G36" s="294" t="s">
        <v>485</v>
      </c>
      <c r="H36" s="294" t="s">
        <v>486</v>
      </c>
      <c r="I36" s="77"/>
      <c r="J36" s="82"/>
      <c r="K36" s="77" t="s">
        <v>487</v>
      </c>
      <c r="L36" s="77"/>
      <c r="M36" s="117" t="s">
        <v>145</v>
      </c>
      <c r="N36" s="117" t="s">
        <v>421</v>
      </c>
      <c r="O36" s="77" t="s">
        <v>422</v>
      </c>
      <c r="P36" s="140"/>
      <c r="Q36" s="119">
        <v>3.1</v>
      </c>
      <c r="R36" s="77" t="s">
        <v>488</v>
      </c>
      <c r="S36" s="294" t="s">
        <v>489</v>
      </c>
      <c r="T36" s="294" t="s">
        <v>490</v>
      </c>
      <c r="U36" s="77" t="s">
        <v>3701</v>
      </c>
      <c r="V36" s="295" t="s">
        <v>436</v>
      </c>
      <c r="AA36" s="204">
        <f>IF(OR(J36="Fail",ISBLANK(J36)),INDEX('Issue Code Table'!C:C,MATCH(N:N,'Issue Code Table'!A:A,0)),IF(M36="Critical",6,IF(M36="Significant",5,IF(M36="Moderate",3,2))))</f>
        <v>5</v>
      </c>
    </row>
    <row r="37" spans="1:27" ht="300" x14ac:dyDescent="0.35">
      <c r="A37" s="294" t="s">
        <v>491</v>
      </c>
      <c r="B37" s="337" t="s">
        <v>4148</v>
      </c>
      <c r="C37" s="338" t="s">
        <v>4149</v>
      </c>
      <c r="D37" s="294" t="s">
        <v>164</v>
      </c>
      <c r="E37" s="294" t="s">
        <v>492</v>
      </c>
      <c r="F37" s="294" t="s">
        <v>493</v>
      </c>
      <c r="G37" s="294" t="s">
        <v>494</v>
      </c>
      <c r="H37" s="294" t="s">
        <v>495</v>
      </c>
      <c r="I37" s="77"/>
      <c r="J37" s="82"/>
      <c r="K37" s="77" t="s">
        <v>496</v>
      </c>
      <c r="L37" s="77"/>
      <c r="M37" s="117" t="s">
        <v>145</v>
      </c>
      <c r="N37" s="117" t="s">
        <v>421</v>
      </c>
      <c r="O37" s="77" t="s">
        <v>422</v>
      </c>
      <c r="P37" s="140"/>
      <c r="Q37" s="119">
        <v>3.1</v>
      </c>
      <c r="R37" s="77" t="s">
        <v>497</v>
      </c>
      <c r="S37" s="294" t="s">
        <v>498</v>
      </c>
      <c r="T37" s="294" t="s">
        <v>499</v>
      </c>
      <c r="U37" s="77" t="s">
        <v>3702</v>
      </c>
      <c r="V37" s="295" t="s">
        <v>436</v>
      </c>
      <c r="AA37" s="204">
        <f>IF(OR(J37="Fail",ISBLANK(J37)),INDEX('Issue Code Table'!C:C,MATCH(N:N,'Issue Code Table'!A:A,0)),IF(M37="Critical",6,IF(M37="Significant",5,IF(M37="Moderate",3,2))))</f>
        <v>5</v>
      </c>
    </row>
    <row r="38" spans="1:27" ht="247.5" customHeight="1" x14ac:dyDescent="0.35">
      <c r="A38" s="294" t="s">
        <v>500</v>
      </c>
      <c r="B38" s="337" t="s">
        <v>4148</v>
      </c>
      <c r="C38" s="338" t="s">
        <v>4149</v>
      </c>
      <c r="D38" s="294" t="s">
        <v>164</v>
      </c>
      <c r="E38" s="294" t="s">
        <v>501</v>
      </c>
      <c r="F38" s="294" t="s">
        <v>502</v>
      </c>
      <c r="G38" s="294" t="s">
        <v>503</v>
      </c>
      <c r="H38" s="294" t="s">
        <v>504</v>
      </c>
      <c r="I38" s="77"/>
      <c r="J38" s="82"/>
      <c r="K38" s="77" t="s">
        <v>505</v>
      </c>
      <c r="L38" s="77"/>
      <c r="M38" s="117" t="s">
        <v>145</v>
      </c>
      <c r="N38" s="117" t="s">
        <v>421</v>
      </c>
      <c r="O38" s="77" t="s">
        <v>422</v>
      </c>
      <c r="P38" s="140"/>
      <c r="Q38" s="119">
        <v>3.1</v>
      </c>
      <c r="R38" s="77" t="s">
        <v>506</v>
      </c>
      <c r="S38" s="294" t="s">
        <v>507</v>
      </c>
      <c r="T38" s="294" t="s">
        <v>508</v>
      </c>
      <c r="U38" s="77" t="s">
        <v>3703</v>
      </c>
      <c r="V38" s="295" t="s">
        <v>436</v>
      </c>
      <c r="AA38" s="204">
        <f>IF(OR(J38="Fail",ISBLANK(J38)),INDEX('Issue Code Table'!C:C,MATCH(N:N,'Issue Code Table'!A:A,0)),IF(M38="Critical",6,IF(M38="Significant",5,IF(M38="Moderate",3,2))))</f>
        <v>5</v>
      </c>
    </row>
    <row r="39" spans="1:27" ht="350" x14ac:dyDescent="0.35">
      <c r="A39" s="294" t="s">
        <v>509</v>
      </c>
      <c r="B39" s="337" t="s">
        <v>4148</v>
      </c>
      <c r="C39" s="338" t="s">
        <v>4149</v>
      </c>
      <c r="D39" s="294" t="s">
        <v>164</v>
      </c>
      <c r="E39" s="294" t="s">
        <v>510</v>
      </c>
      <c r="F39" s="294" t="s">
        <v>511</v>
      </c>
      <c r="G39" s="294" t="s">
        <v>512</v>
      </c>
      <c r="H39" s="294" t="s">
        <v>513</v>
      </c>
      <c r="I39" s="77"/>
      <c r="J39" s="82"/>
      <c r="K39" s="77" t="s">
        <v>514</v>
      </c>
      <c r="L39" s="77"/>
      <c r="M39" s="117" t="s">
        <v>145</v>
      </c>
      <c r="N39" s="117" t="s">
        <v>421</v>
      </c>
      <c r="O39" s="77" t="s">
        <v>422</v>
      </c>
      <c r="P39" s="140"/>
      <c r="Q39" s="119">
        <v>3.1</v>
      </c>
      <c r="R39" s="77" t="s">
        <v>515</v>
      </c>
      <c r="S39" s="294" t="s">
        <v>516</v>
      </c>
      <c r="T39" s="294" t="s">
        <v>517</v>
      </c>
      <c r="U39" s="77" t="s">
        <v>3704</v>
      </c>
      <c r="V39" s="295" t="s">
        <v>436</v>
      </c>
      <c r="AA39" s="204">
        <f>IF(OR(J39="Fail",ISBLANK(J39)),INDEX('Issue Code Table'!C:C,MATCH(N:N,'Issue Code Table'!A:A,0)),IF(M39="Critical",6,IF(M39="Significant",5,IF(M39="Moderate",3,2))))</f>
        <v>5</v>
      </c>
    </row>
    <row r="40" spans="1:27" ht="284.25" customHeight="1" x14ac:dyDescent="0.35">
      <c r="A40" s="294" t="s">
        <v>518</v>
      </c>
      <c r="B40" s="337" t="s">
        <v>4148</v>
      </c>
      <c r="C40" s="338" t="s">
        <v>4149</v>
      </c>
      <c r="D40" s="294" t="s">
        <v>164</v>
      </c>
      <c r="E40" s="294" t="s">
        <v>519</v>
      </c>
      <c r="F40" s="294" t="s">
        <v>520</v>
      </c>
      <c r="G40" s="294" t="s">
        <v>521</v>
      </c>
      <c r="H40" s="294" t="s">
        <v>522</v>
      </c>
      <c r="I40" s="77"/>
      <c r="J40" s="82"/>
      <c r="K40" s="77" t="s">
        <v>523</v>
      </c>
      <c r="L40" s="77"/>
      <c r="M40" s="117" t="s">
        <v>145</v>
      </c>
      <c r="N40" s="117" t="s">
        <v>421</v>
      </c>
      <c r="O40" s="77" t="s">
        <v>422</v>
      </c>
      <c r="P40" s="140"/>
      <c r="Q40" s="119">
        <v>3.1</v>
      </c>
      <c r="R40" s="77" t="s">
        <v>524</v>
      </c>
      <c r="S40" s="294" t="s">
        <v>525</v>
      </c>
      <c r="T40" s="294" t="s">
        <v>526</v>
      </c>
      <c r="U40" s="77" t="s">
        <v>3705</v>
      </c>
      <c r="V40" s="295" t="s">
        <v>436</v>
      </c>
      <c r="AA40" s="204">
        <f>IF(OR(J40="Fail",ISBLANK(J40)),INDEX('Issue Code Table'!C:C,MATCH(N:N,'Issue Code Table'!A:A,0)),IF(M40="Critical",6,IF(M40="Significant",5,IF(M40="Moderate",3,2))))</f>
        <v>5</v>
      </c>
    </row>
    <row r="41" spans="1:27" ht="189.75" customHeight="1" x14ac:dyDescent="0.35">
      <c r="A41" s="294" t="s">
        <v>527</v>
      </c>
      <c r="B41" s="337" t="s">
        <v>4148</v>
      </c>
      <c r="C41" s="338" t="s">
        <v>4149</v>
      </c>
      <c r="D41" s="294" t="s">
        <v>164</v>
      </c>
      <c r="E41" s="294" t="s">
        <v>528</v>
      </c>
      <c r="F41" s="294" t="s">
        <v>529</v>
      </c>
      <c r="G41" s="294" t="s">
        <v>530</v>
      </c>
      <c r="H41" s="294" t="s">
        <v>531</v>
      </c>
      <c r="I41" s="77"/>
      <c r="J41" s="82"/>
      <c r="K41" s="77" t="s">
        <v>532</v>
      </c>
      <c r="L41" s="77"/>
      <c r="M41" s="117" t="s">
        <v>145</v>
      </c>
      <c r="N41" s="117" t="s">
        <v>421</v>
      </c>
      <c r="O41" s="77" t="s">
        <v>422</v>
      </c>
      <c r="P41" s="140"/>
      <c r="Q41" s="119">
        <v>3.1</v>
      </c>
      <c r="R41" s="77" t="s">
        <v>533</v>
      </c>
      <c r="S41" s="294" t="s">
        <v>534</v>
      </c>
      <c r="T41" s="294" t="s">
        <v>535</v>
      </c>
      <c r="U41" s="77" t="s">
        <v>3706</v>
      </c>
      <c r="V41" s="295" t="s">
        <v>436</v>
      </c>
      <c r="AA41" s="204">
        <f>IF(OR(J41="Fail",ISBLANK(J41)),INDEX('Issue Code Table'!C:C,MATCH(N:N,'Issue Code Table'!A:A,0)),IF(M41="Critical",6,IF(M41="Significant",5,IF(M41="Moderate",3,2))))</f>
        <v>5</v>
      </c>
    </row>
    <row r="42" spans="1:27" ht="300" x14ac:dyDescent="0.35">
      <c r="A42" s="294" t="s">
        <v>536</v>
      </c>
      <c r="B42" s="337" t="s">
        <v>4148</v>
      </c>
      <c r="C42" s="338" t="s">
        <v>4149</v>
      </c>
      <c r="D42" s="294" t="s">
        <v>164</v>
      </c>
      <c r="E42" s="294" t="s">
        <v>537</v>
      </c>
      <c r="F42" s="294" t="s">
        <v>538</v>
      </c>
      <c r="G42" s="294" t="s">
        <v>539</v>
      </c>
      <c r="H42" s="294" t="s">
        <v>540</v>
      </c>
      <c r="I42" s="77"/>
      <c r="J42" s="82"/>
      <c r="K42" s="77" t="s">
        <v>541</v>
      </c>
      <c r="L42" s="77"/>
      <c r="M42" s="117" t="s">
        <v>145</v>
      </c>
      <c r="N42" s="117" t="s">
        <v>421</v>
      </c>
      <c r="O42" s="77" t="s">
        <v>422</v>
      </c>
      <c r="P42" s="140"/>
      <c r="Q42" s="119">
        <v>3.1</v>
      </c>
      <c r="R42" s="77" t="s">
        <v>542</v>
      </c>
      <c r="S42" s="294" t="s">
        <v>543</v>
      </c>
      <c r="T42" s="294" t="s">
        <v>544</v>
      </c>
      <c r="U42" s="77" t="s">
        <v>3707</v>
      </c>
      <c r="V42" s="295" t="s">
        <v>436</v>
      </c>
      <c r="AA42" s="204">
        <f>IF(OR(J42="Fail",ISBLANK(J42)),INDEX('Issue Code Table'!C:C,MATCH(N:N,'Issue Code Table'!A:A,0)),IF(M42="Critical",6,IF(M42="Significant",5,IF(M42="Moderate",3,2))))</f>
        <v>5</v>
      </c>
    </row>
    <row r="43" spans="1:27" ht="174" customHeight="1" x14ac:dyDescent="0.35">
      <c r="A43" s="294" t="s">
        <v>545</v>
      </c>
      <c r="B43" s="337" t="s">
        <v>4148</v>
      </c>
      <c r="C43" s="338" t="s">
        <v>4149</v>
      </c>
      <c r="D43" s="294" t="s">
        <v>164</v>
      </c>
      <c r="E43" s="294" t="s">
        <v>546</v>
      </c>
      <c r="F43" s="294" t="s">
        <v>547</v>
      </c>
      <c r="G43" s="294" t="s">
        <v>548</v>
      </c>
      <c r="H43" s="294" t="s">
        <v>549</v>
      </c>
      <c r="I43" s="77"/>
      <c r="J43" s="82"/>
      <c r="K43" s="77" t="s">
        <v>550</v>
      </c>
      <c r="L43" s="77"/>
      <c r="M43" s="117" t="s">
        <v>145</v>
      </c>
      <c r="N43" s="117" t="s">
        <v>421</v>
      </c>
      <c r="O43" s="77" t="s">
        <v>422</v>
      </c>
      <c r="P43" s="140"/>
      <c r="Q43" s="119">
        <v>3.1</v>
      </c>
      <c r="R43" s="77" t="s">
        <v>551</v>
      </c>
      <c r="S43" s="294" t="s">
        <v>552</v>
      </c>
      <c r="T43" s="294" t="s">
        <v>553</v>
      </c>
      <c r="U43" s="77" t="s">
        <v>3708</v>
      </c>
      <c r="V43" s="295" t="s">
        <v>554</v>
      </c>
      <c r="AA43" s="204">
        <f>IF(OR(J43="Fail",ISBLANK(J43)),INDEX('Issue Code Table'!C:C,MATCH(N:N,'Issue Code Table'!A:A,0)),IF(M43="Critical",6,IF(M43="Significant",5,IF(M43="Moderate",3,2))))</f>
        <v>5</v>
      </c>
    </row>
    <row r="44" spans="1:27" ht="192" customHeight="1" x14ac:dyDescent="0.35">
      <c r="A44" s="294" t="s">
        <v>555</v>
      </c>
      <c r="B44" s="337" t="s">
        <v>4148</v>
      </c>
      <c r="C44" s="338" t="s">
        <v>4149</v>
      </c>
      <c r="D44" s="294" t="s">
        <v>164</v>
      </c>
      <c r="E44" s="294" t="s">
        <v>556</v>
      </c>
      <c r="F44" s="294" t="s">
        <v>557</v>
      </c>
      <c r="G44" s="294" t="s">
        <v>558</v>
      </c>
      <c r="H44" s="294" t="s">
        <v>559</v>
      </c>
      <c r="I44" s="77"/>
      <c r="J44" s="82"/>
      <c r="K44" s="77" t="s">
        <v>560</v>
      </c>
      <c r="L44" s="77"/>
      <c r="M44" s="117" t="s">
        <v>145</v>
      </c>
      <c r="N44" s="117" t="s">
        <v>421</v>
      </c>
      <c r="O44" s="77" t="s">
        <v>422</v>
      </c>
      <c r="P44" s="140"/>
      <c r="Q44" s="119">
        <v>3.1</v>
      </c>
      <c r="R44" s="77" t="s">
        <v>561</v>
      </c>
      <c r="S44" s="294" t="s">
        <v>562</v>
      </c>
      <c r="T44" s="294" t="s">
        <v>563</v>
      </c>
      <c r="U44" s="77" t="s">
        <v>564</v>
      </c>
      <c r="V44" s="295" t="s">
        <v>565</v>
      </c>
      <c r="AA44" s="204">
        <f>IF(OR(J44="Fail",ISBLANK(J44)),INDEX('Issue Code Table'!C:C,MATCH(N:N,'Issue Code Table'!A:A,0)),IF(M44="Critical",6,IF(M44="Significant",5,IF(M44="Moderate",3,2))))</f>
        <v>5</v>
      </c>
    </row>
    <row r="45" spans="1:27" ht="132" customHeight="1" x14ac:dyDescent="0.35">
      <c r="A45" s="294" t="s">
        <v>566</v>
      </c>
      <c r="B45" s="337" t="s">
        <v>4148</v>
      </c>
      <c r="C45" s="338" t="s">
        <v>4149</v>
      </c>
      <c r="D45" s="294" t="s">
        <v>164</v>
      </c>
      <c r="E45" s="294" t="s">
        <v>567</v>
      </c>
      <c r="F45" s="294" t="s">
        <v>568</v>
      </c>
      <c r="G45" s="294" t="s">
        <v>569</v>
      </c>
      <c r="H45" s="294" t="s">
        <v>570</v>
      </c>
      <c r="I45" s="77"/>
      <c r="J45" s="82"/>
      <c r="K45" s="77" t="s">
        <v>571</v>
      </c>
      <c r="L45" s="77"/>
      <c r="M45" s="117" t="s">
        <v>145</v>
      </c>
      <c r="N45" s="117" t="s">
        <v>421</v>
      </c>
      <c r="O45" s="77" t="s">
        <v>422</v>
      </c>
      <c r="P45" s="140"/>
      <c r="Q45" s="119">
        <v>3.1</v>
      </c>
      <c r="R45" s="77" t="s">
        <v>572</v>
      </c>
      <c r="S45" s="294" t="s">
        <v>573</v>
      </c>
      <c r="T45" s="294" t="s">
        <v>574</v>
      </c>
      <c r="U45" s="77" t="s">
        <v>3709</v>
      </c>
      <c r="V45" s="295" t="s">
        <v>436</v>
      </c>
      <c r="AA45" s="204">
        <f>IF(OR(J45="Fail",ISBLANK(J45)),INDEX('Issue Code Table'!C:C,MATCH(N:N,'Issue Code Table'!A:A,0)),IF(M45="Critical",6,IF(M45="Significant",5,IF(M45="Moderate",3,2))))</f>
        <v>5</v>
      </c>
    </row>
    <row r="46" spans="1:27" ht="191.25" customHeight="1" x14ac:dyDescent="0.35">
      <c r="A46" s="294" t="s">
        <v>575</v>
      </c>
      <c r="B46" s="337" t="s">
        <v>4148</v>
      </c>
      <c r="C46" s="338" t="s">
        <v>4149</v>
      </c>
      <c r="D46" s="294" t="s">
        <v>164</v>
      </c>
      <c r="E46" s="294" t="s">
        <v>576</v>
      </c>
      <c r="F46" s="294" t="s">
        <v>577</v>
      </c>
      <c r="G46" s="294" t="s">
        <v>578</v>
      </c>
      <c r="H46" s="294" t="s">
        <v>579</v>
      </c>
      <c r="I46" s="77"/>
      <c r="J46" s="82"/>
      <c r="K46" s="77" t="s">
        <v>580</v>
      </c>
      <c r="L46" s="77"/>
      <c r="M46" s="117" t="s">
        <v>145</v>
      </c>
      <c r="N46" s="117" t="s">
        <v>410</v>
      </c>
      <c r="O46" s="77" t="s">
        <v>411</v>
      </c>
      <c r="P46" s="140"/>
      <c r="Q46" s="119">
        <v>3.1</v>
      </c>
      <c r="R46" s="77" t="s">
        <v>581</v>
      </c>
      <c r="S46" s="294" t="s">
        <v>582</v>
      </c>
      <c r="T46" s="294" t="s">
        <v>583</v>
      </c>
      <c r="U46" s="77" t="s">
        <v>584</v>
      </c>
      <c r="V46" s="295" t="s">
        <v>585</v>
      </c>
      <c r="AA46" s="204">
        <f>IF(OR(J46="Fail",ISBLANK(J46)),INDEX('Issue Code Table'!C:C,MATCH(N:N,'Issue Code Table'!A:A,0)),IF(M46="Critical",6,IF(M46="Significant",5,IF(M46="Moderate",3,2))))</f>
        <v>5</v>
      </c>
    </row>
    <row r="47" spans="1:27" ht="83.15" customHeight="1" x14ac:dyDescent="0.35">
      <c r="A47" s="294" t="s">
        <v>586</v>
      </c>
      <c r="B47" s="294" t="s">
        <v>587</v>
      </c>
      <c r="C47" s="121" t="s">
        <v>588</v>
      </c>
      <c r="D47" s="294" t="s">
        <v>164</v>
      </c>
      <c r="E47" s="294" t="s">
        <v>589</v>
      </c>
      <c r="F47" s="294" t="s">
        <v>590</v>
      </c>
      <c r="G47" s="294" t="s">
        <v>591</v>
      </c>
      <c r="H47" s="294" t="s">
        <v>592</v>
      </c>
      <c r="I47" s="77"/>
      <c r="J47" s="82"/>
      <c r="K47" s="77" t="s">
        <v>593</v>
      </c>
      <c r="L47" s="77"/>
      <c r="M47" s="117" t="s">
        <v>145</v>
      </c>
      <c r="N47" s="117" t="s">
        <v>410</v>
      </c>
      <c r="O47" s="77" t="s">
        <v>411</v>
      </c>
      <c r="P47" s="140"/>
      <c r="Q47" s="119">
        <v>3</v>
      </c>
      <c r="R47" s="77">
        <v>3.2</v>
      </c>
      <c r="S47" s="294" t="s">
        <v>594</v>
      </c>
      <c r="T47" s="294" t="s">
        <v>595</v>
      </c>
      <c r="U47" s="77" t="s">
        <v>3710</v>
      </c>
      <c r="V47" s="295" t="s">
        <v>596</v>
      </c>
      <c r="AA47" s="204">
        <f>IF(OR(J47="Fail",ISBLANK(J47)),INDEX('Issue Code Table'!C:C,MATCH(N:N,'Issue Code Table'!A:A,0)),IF(M47="Critical",6,IF(M47="Significant",5,IF(M47="Moderate",3,2))))</f>
        <v>5</v>
      </c>
    </row>
    <row r="48" spans="1:27" ht="198" customHeight="1" x14ac:dyDescent="0.35">
      <c r="A48" s="294" t="s">
        <v>597</v>
      </c>
      <c r="B48" s="294" t="s">
        <v>598</v>
      </c>
      <c r="C48" s="121" t="s">
        <v>599</v>
      </c>
      <c r="D48" s="294" t="s">
        <v>164</v>
      </c>
      <c r="E48" s="294" t="s">
        <v>600</v>
      </c>
      <c r="F48" s="294" t="s">
        <v>601</v>
      </c>
      <c r="G48" s="294" t="s">
        <v>602</v>
      </c>
      <c r="H48" s="294" t="s">
        <v>603</v>
      </c>
      <c r="I48" s="77"/>
      <c r="J48" s="82"/>
      <c r="K48" s="77" t="s">
        <v>604</v>
      </c>
      <c r="L48" s="77"/>
      <c r="M48" s="117" t="s">
        <v>145</v>
      </c>
      <c r="N48" s="117" t="s">
        <v>410</v>
      </c>
      <c r="O48" s="77" t="s">
        <v>411</v>
      </c>
      <c r="P48" s="140"/>
      <c r="Q48" s="119">
        <v>3</v>
      </c>
      <c r="R48" s="77">
        <v>3.3</v>
      </c>
      <c r="S48" s="294" t="s">
        <v>605</v>
      </c>
      <c r="T48" s="294" t="s">
        <v>606</v>
      </c>
      <c r="U48" s="77" t="s">
        <v>607</v>
      </c>
      <c r="V48" s="295" t="s">
        <v>426</v>
      </c>
      <c r="AA48" s="204">
        <f>IF(OR(J48="Fail",ISBLANK(J48)),INDEX('Issue Code Table'!C:C,MATCH(N:N,'Issue Code Table'!A:A,0)),IF(M48="Critical",6,IF(M48="Significant",5,IF(M48="Moderate",3,2))))</f>
        <v>5</v>
      </c>
    </row>
    <row r="49" spans="1:27" ht="141" customHeight="1" x14ac:dyDescent="0.35">
      <c r="A49" s="294" t="s">
        <v>608</v>
      </c>
      <c r="B49" s="337" t="s">
        <v>4148</v>
      </c>
      <c r="C49" s="338" t="s">
        <v>4149</v>
      </c>
      <c r="D49" s="294" t="s">
        <v>164</v>
      </c>
      <c r="E49" s="294" t="s">
        <v>609</v>
      </c>
      <c r="F49" s="294" t="s">
        <v>610</v>
      </c>
      <c r="G49" s="294" t="s">
        <v>611</v>
      </c>
      <c r="H49" s="294" t="s">
        <v>612</v>
      </c>
      <c r="I49" s="77"/>
      <c r="J49" s="82"/>
      <c r="K49" s="77" t="s">
        <v>613</v>
      </c>
      <c r="L49" s="77"/>
      <c r="M49" s="117" t="s">
        <v>145</v>
      </c>
      <c r="N49" s="117" t="s">
        <v>410</v>
      </c>
      <c r="O49" s="77" t="s">
        <v>411</v>
      </c>
      <c r="P49" s="140"/>
      <c r="Q49" s="119">
        <v>3</v>
      </c>
      <c r="R49" s="77">
        <v>3.4</v>
      </c>
      <c r="S49" s="294" t="s">
        <v>614</v>
      </c>
      <c r="T49" s="294" t="s">
        <v>615</v>
      </c>
      <c r="U49" s="77" t="s">
        <v>3711</v>
      </c>
      <c r="V49" s="295" t="s">
        <v>616</v>
      </c>
      <c r="AA49" s="204">
        <f>IF(OR(J49="Fail",ISBLANK(J49)),INDEX('Issue Code Table'!C:C,MATCH(N:N,'Issue Code Table'!A:A,0)),IF(M49="Critical",6,IF(M49="Significant",5,IF(M49="Moderate",3,2))))</f>
        <v>5</v>
      </c>
    </row>
    <row r="50" spans="1:27" ht="182.25" customHeight="1" x14ac:dyDescent="0.35">
      <c r="A50" s="294" t="s">
        <v>617</v>
      </c>
      <c r="B50" s="337" t="s">
        <v>4148</v>
      </c>
      <c r="C50" s="338" t="s">
        <v>4149</v>
      </c>
      <c r="D50" s="294" t="s">
        <v>164</v>
      </c>
      <c r="E50" s="294" t="s">
        <v>618</v>
      </c>
      <c r="F50" s="294" t="s">
        <v>619</v>
      </c>
      <c r="G50" s="294" t="s">
        <v>620</v>
      </c>
      <c r="H50" s="294" t="s">
        <v>621</v>
      </c>
      <c r="I50" s="77"/>
      <c r="J50" s="82"/>
      <c r="K50" s="77" t="s">
        <v>622</v>
      </c>
      <c r="L50" s="77"/>
      <c r="M50" s="117" t="s">
        <v>145</v>
      </c>
      <c r="N50" s="117" t="s">
        <v>182</v>
      </c>
      <c r="O50" s="77" t="s">
        <v>183</v>
      </c>
      <c r="P50" s="140"/>
      <c r="Q50" s="119">
        <v>3</v>
      </c>
      <c r="R50" s="77">
        <v>3.5</v>
      </c>
      <c r="S50" s="294" t="s">
        <v>623</v>
      </c>
      <c r="T50" s="294" t="s">
        <v>624</v>
      </c>
      <c r="U50" s="77" t="s">
        <v>3492</v>
      </c>
      <c r="V50" s="295" t="s">
        <v>625</v>
      </c>
      <c r="AA50" s="204">
        <f>IF(OR(J50="Fail",ISBLANK(J50)),INDEX('Issue Code Table'!C:C,MATCH(N:N,'Issue Code Table'!A:A,0)),IF(M50="Critical",6,IF(M50="Significant",5,IF(M50="Moderate",3,2))))</f>
        <v>5</v>
      </c>
    </row>
    <row r="51" spans="1:27" ht="83.25" customHeight="1" x14ac:dyDescent="0.35">
      <c r="A51" s="294" t="s">
        <v>626</v>
      </c>
      <c r="B51" s="294" t="s">
        <v>627</v>
      </c>
      <c r="C51" s="295" t="s">
        <v>628</v>
      </c>
      <c r="D51" s="294" t="s">
        <v>164</v>
      </c>
      <c r="E51" s="294" t="s">
        <v>629</v>
      </c>
      <c r="F51" s="294" t="s">
        <v>630</v>
      </c>
      <c r="G51" s="294" t="s">
        <v>631</v>
      </c>
      <c r="H51" s="294" t="s">
        <v>632</v>
      </c>
      <c r="I51" s="77"/>
      <c r="J51" s="82"/>
      <c r="K51" s="77" t="s">
        <v>633</v>
      </c>
      <c r="L51" s="77"/>
      <c r="M51" s="117" t="s">
        <v>145</v>
      </c>
      <c r="N51" s="117" t="s">
        <v>634</v>
      </c>
      <c r="O51" s="77" t="s">
        <v>635</v>
      </c>
      <c r="P51" s="140"/>
      <c r="Q51" s="119">
        <v>4</v>
      </c>
      <c r="R51" s="77">
        <v>4.0999999999999996</v>
      </c>
      <c r="S51" s="294" t="s">
        <v>636</v>
      </c>
      <c r="T51" s="294" t="s">
        <v>637</v>
      </c>
      <c r="U51" s="77" t="s">
        <v>3712</v>
      </c>
      <c r="V51" s="295" t="s">
        <v>638</v>
      </c>
      <c r="AA51" s="204">
        <f>IF(OR(J51="Fail",ISBLANK(J51)),INDEX('Issue Code Table'!C:C,MATCH(N:N,'Issue Code Table'!A:A,0)),IF(M51="Critical",6,IF(M51="Significant",5,IF(M51="Moderate",3,2))))</f>
        <v>5</v>
      </c>
    </row>
    <row r="52" spans="1:27" ht="165.75" customHeight="1" x14ac:dyDescent="0.35">
      <c r="A52" s="294" t="s">
        <v>639</v>
      </c>
      <c r="B52" s="294" t="s">
        <v>627</v>
      </c>
      <c r="C52" s="295" t="s">
        <v>628</v>
      </c>
      <c r="D52" s="294" t="s">
        <v>164</v>
      </c>
      <c r="E52" s="294" t="s">
        <v>640</v>
      </c>
      <c r="F52" s="294" t="s">
        <v>641</v>
      </c>
      <c r="G52" s="294" t="s">
        <v>642</v>
      </c>
      <c r="H52" s="294" t="s">
        <v>643</v>
      </c>
      <c r="I52" s="77"/>
      <c r="J52" s="82"/>
      <c r="K52" s="77" t="s">
        <v>644</v>
      </c>
      <c r="L52" s="77"/>
      <c r="M52" s="117" t="s">
        <v>145</v>
      </c>
      <c r="N52" s="117" t="s">
        <v>634</v>
      </c>
      <c r="O52" s="77" t="s">
        <v>635</v>
      </c>
      <c r="P52" s="140"/>
      <c r="Q52" s="119">
        <v>4</v>
      </c>
      <c r="R52" s="77">
        <v>4.2</v>
      </c>
      <c r="S52" s="294" t="s">
        <v>645</v>
      </c>
      <c r="T52" s="294" t="s">
        <v>646</v>
      </c>
      <c r="U52" s="77" t="s">
        <v>3731</v>
      </c>
      <c r="V52" s="295" t="s">
        <v>647</v>
      </c>
      <c r="AA52" s="204">
        <f>IF(OR(J52="Fail",ISBLANK(J52)),INDEX('Issue Code Table'!C:C,MATCH(N:N,'Issue Code Table'!A:A,0)),IF(M52="Critical",6,IF(M52="Significant",5,IF(M52="Moderate",3,2))))</f>
        <v>5</v>
      </c>
    </row>
    <row r="53" spans="1:27" ht="147" customHeight="1" x14ac:dyDescent="0.35">
      <c r="A53" s="294" t="s">
        <v>648</v>
      </c>
      <c r="B53" s="294" t="s">
        <v>627</v>
      </c>
      <c r="C53" s="295" t="s">
        <v>628</v>
      </c>
      <c r="D53" s="294" t="s">
        <v>164</v>
      </c>
      <c r="E53" s="294" t="s">
        <v>649</v>
      </c>
      <c r="F53" s="294" t="s">
        <v>650</v>
      </c>
      <c r="G53" s="294" t="s">
        <v>651</v>
      </c>
      <c r="H53" s="294" t="s">
        <v>652</v>
      </c>
      <c r="I53" s="77"/>
      <c r="J53" s="82"/>
      <c r="K53" s="77" t="s">
        <v>653</v>
      </c>
      <c r="L53" s="77"/>
      <c r="M53" s="117" t="s">
        <v>145</v>
      </c>
      <c r="N53" s="117" t="s">
        <v>634</v>
      </c>
      <c r="O53" s="77" t="s">
        <v>635</v>
      </c>
      <c r="P53" s="140"/>
      <c r="Q53" s="119">
        <v>4</v>
      </c>
      <c r="R53" s="77">
        <v>4.3</v>
      </c>
      <c r="S53" s="294" t="s">
        <v>654</v>
      </c>
      <c r="T53" s="294" t="s">
        <v>655</v>
      </c>
      <c r="U53" s="77" t="s">
        <v>3713</v>
      </c>
      <c r="V53" s="295" t="s">
        <v>656</v>
      </c>
      <c r="AA53" s="204">
        <f>IF(OR(J53="Fail",ISBLANK(J53)),INDEX('Issue Code Table'!C:C,MATCH(N:N,'Issue Code Table'!A:A,0)),IF(M53="Critical",6,IF(M53="Significant",5,IF(M53="Moderate",3,2))))</f>
        <v>5</v>
      </c>
    </row>
    <row r="54" spans="1:27" ht="135.75" customHeight="1" x14ac:dyDescent="0.35">
      <c r="A54" s="294" t="s">
        <v>657</v>
      </c>
      <c r="B54" s="294" t="s">
        <v>627</v>
      </c>
      <c r="C54" s="295" t="s">
        <v>628</v>
      </c>
      <c r="D54" s="294" t="s">
        <v>164</v>
      </c>
      <c r="E54" s="294" t="s">
        <v>658</v>
      </c>
      <c r="F54" s="294" t="s">
        <v>659</v>
      </c>
      <c r="G54" s="294" t="s">
        <v>660</v>
      </c>
      <c r="H54" s="294" t="s">
        <v>661</v>
      </c>
      <c r="I54" s="77"/>
      <c r="J54" s="82"/>
      <c r="K54" s="77" t="s">
        <v>662</v>
      </c>
      <c r="L54" s="77"/>
      <c r="M54" s="117" t="s">
        <v>145</v>
      </c>
      <c r="N54" s="117" t="s">
        <v>634</v>
      </c>
      <c r="O54" s="77" t="s">
        <v>635</v>
      </c>
      <c r="P54" s="140"/>
      <c r="Q54" s="119">
        <v>4</v>
      </c>
      <c r="R54" s="77">
        <v>4.4000000000000004</v>
      </c>
      <c r="S54" s="294" t="s">
        <v>663</v>
      </c>
      <c r="T54" s="294" t="s">
        <v>664</v>
      </c>
      <c r="U54" s="77" t="s">
        <v>3714</v>
      </c>
      <c r="V54" s="295" t="s">
        <v>665</v>
      </c>
      <c r="AA54" s="204">
        <f>IF(OR(J54="Fail",ISBLANK(J54)),INDEX('Issue Code Table'!C:C,MATCH(N:N,'Issue Code Table'!A:A,0)),IF(M54="Critical",6,IF(M54="Significant",5,IF(M54="Moderate",3,2))))</f>
        <v>5</v>
      </c>
    </row>
    <row r="55" spans="1:27" ht="148.5" customHeight="1" x14ac:dyDescent="0.35">
      <c r="A55" s="294" t="s">
        <v>666</v>
      </c>
      <c r="B55" s="294" t="s">
        <v>627</v>
      </c>
      <c r="C55" s="295" t="s">
        <v>628</v>
      </c>
      <c r="D55" s="294" t="s">
        <v>164</v>
      </c>
      <c r="E55" s="294" t="s">
        <v>667</v>
      </c>
      <c r="F55" s="294" t="s">
        <v>668</v>
      </c>
      <c r="G55" s="294" t="s">
        <v>669</v>
      </c>
      <c r="H55" s="294" t="s">
        <v>670</v>
      </c>
      <c r="I55" s="77"/>
      <c r="J55" s="82"/>
      <c r="K55" s="77" t="s">
        <v>671</v>
      </c>
      <c r="L55" s="77"/>
      <c r="M55" s="117" t="s">
        <v>145</v>
      </c>
      <c r="N55" s="117" t="s">
        <v>634</v>
      </c>
      <c r="O55" s="77" t="s">
        <v>635</v>
      </c>
      <c r="P55" s="140"/>
      <c r="Q55" s="119">
        <v>4</v>
      </c>
      <c r="R55" s="77">
        <v>4.5</v>
      </c>
      <c r="S55" s="294" t="s">
        <v>672</v>
      </c>
      <c r="T55" s="294" t="s">
        <v>673</v>
      </c>
      <c r="U55" s="77" t="s">
        <v>3715</v>
      </c>
      <c r="V55" s="295" t="s">
        <v>674</v>
      </c>
      <c r="AA55" s="204">
        <f>IF(OR(J55="Fail",ISBLANK(J55)),INDEX('Issue Code Table'!C:C,MATCH(N:N,'Issue Code Table'!A:A,0)),IF(M55="Critical",6,IF(M55="Significant",5,IF(M55="Moderate",3,2))))</f>
        <v>5</v>
      </c>
    </row>
    <row r="56" spans="1:27" ht="160.5" customHeight="1" x14ac:dyDescent="0.35">
      <c r="A56" s="294" t="s">
        <v>675</v>
      </c>
      <c r="B56" s="294" t="s">
        <v>627</v>
      </c>
      <c r="C56" s="295" t="s">
        <v>628</v>
      </c>
      <c r="D56" s="294" t="s">
        <v>164</v>
      </c>
      <c r="E56" s="294" t="s">
        <v>676</v>
      </c>
      <c r="F56" s="294" t="s">
        <v>677</v>
      </c>
      <c r="G56" s="294" t="s">
        <v>678</v>
      </c>
      <c r="H56" s="294" t="s">
        <v>679</v>
      </c>
      <c r="I56" s="77"/>
      <c r="J56" s="82"/>
      <c r="K56" s="77" t="s">
        <v>680</v>
      </c>
      <c r="L56" s="77"/>
      <c r="M56" s="117" t="s">
        <v>396</v>
      </c>
      <c r="N56" s="117" t="s">
        <v>681</v>
      </c>
      <c r="O56" s="77" t="s">
        <v>682</v>
      </c>
      <c r="P56" s="140"/>
      <c r="Q56" s="119">
        <v>4</v>
      </c>
      <c r="R56" s="77">
        <v>4.5999999999999996</v>
      </c>
      <c r="S56" s="294" t="s">
        <v>683</v>
      </c>
      <c r="T56" s="294" t="s">
        <v>684</v>
      </c>
      <c r="U56" s="77" t="s">
        <v>3716</v>
      </c>
      <c r="V56" s="294"/>
      <c r="AA56" s="204">
        <f>IF(OR(J56="Fail",ISBLANK(J56)),INDEX('Issue Code Table'!C:C,MATCH(N:N,'Issue Code Table'!A:A,0)),IF(M56="Critical",6,IF(M56="Significant",5,IF(M56="Moderate",3,2))))</f>
        <v>3</v>
      </c>
    </row>
    <row r="57" spans="1:27" ht="155.25" customHeight="1" x14ac:dyDescent="0.35">
      <c r="A57" s="294" t="s">
        <v>685</v>
      </c>
      <c r="B57" s="294" t="s">
        <v>627</v>
      </c>
      <c r="C57" s="295" t="s">
        <v>628</v>
      </c>
      <c r="D57" s="294" t="s">
        <v>164</v>
      </c>
      <c r="E57" s="294" t="s">
        <v>686</v>
      </c>
      <c r="F57" s="294" t="s">
        <v>687</v>
      </c>
      <c r="G57" s="294" t="s">
        <v>688</v>
      </c>
      <c r="H57" s="294" t="s">
        <v>689</v>
      </c>
      <c r="I57" s="77"/>
      <c r="J57" s="82"/>
      <c r="K57" s="77" t="s">
        <v>690</v>
      </c>
      <c r="L57" s="77"/>
      <c r="M57" s="117" t="s">
        <v>145</v>
      </c>
      <c r="N57" s="117" t="s">
        <v>634</v>
      </c>
      <c r="O57" s="77" t="s">
        <v>635</v>
      </c>
      <c r="P57" s="140"/>
      <c r="Q57" s="119">
        <v>4</v>
      </c>
      <c r="R57" s="77">
        <v>4.7</v>
      </c>
      <c r="S57" s="294" t="s">
        <v>691</v>
      </c>
      <c r="T57" s="294" t="s">
        <v>692</v>
      </c>
      <c r="U57" s="77" t="s">
        <v>3717</v>
      </c>
      <c r="V57" s="295" t="s">
        <v>693</v>
      </c>
      <c r="AA57" s="204">
        <f>IF(OR(J57="Fail",ISBLANK(J57)),INDEX('Issue Code Table'!C:C,MATCH(N:N,'Issue Code Table'!A:A,0)),IF(M57="Critical",6,IF(M57="Significant",5,IF(M57="Moderate",3,2))))</f>
        <v>5</v>
      </c>
    </row>
    <row r="58" spans="1:27" ht="159.75" customHeight="1" x14ac:dyDescent="0.35">
      <c r="A58" s="294" t="s">
        <v>694</v>
      </c>
      <c r="B58" s="294" t="s">
        <v>627</v>
      </c>
      <c r="C58" s="295" t="s">
        <v>628</v>
      </c>
      <c r="D58" s="294" t="s">
        <v>164</v>
      </c>
      <c r="E58" s="294" t="s">
        <v>695</v>
      </c>
      <c r="F58" s="294" t="s">
        <v>696</v>
      </c>
      <c r="G58" s="294" t="s">
        <v>697</v>
      </c>
      <c r="H58" s="294" t="s">
        <v>698</v>
      </c>
      <c r="I58" s="77"/>
      <c r="J58" s="82"/>
      <c r="K58" s="77" t="s">
        <v>699</v>
      </c>
      <c r="L58" s="77"/>
      <c r="M58" s="117" t="s">
        <v>145</v>
      </c>
      <c r="N58" s="117" t="s">
        <v>700</v>
      </c>
      <c r="O58" s="77" t="s">
        <v>701</v>
      </c>
      <c r="P58" s="140"/>
      <c r="Q58" s="119">
        <v>4</v>
      </c>
      <c r="R58" s="77">
        <v>4.8</v>
      </c>
      <c r="S58" s="294" t="s">
        <v>702</v>
      </c>
      <c r="T58" s="294" t="s">
        <v>703</v>
      </c>
      <c r="U58" s="77" t="s">
        <v>3718</v>
      </c>
      <c r="V58" s="295" t="s">
        <v>704</v>
      </c>
      <c r="AA58" s="204">
        <f>IF(OR(J58="Fail",ISBLANK(J58)),INDEX('Issue Code Table'!C:C,MATCH(N:N,'Issue Code Table'!A:A,0)),IF(M58="Critical",6,IF(M58="Significant",5,IF(M58="Moderate",3,2))))</f>
        <v>6</v>
      </c>
    </row>
    <row r="59" spans="1:27" ht="135" customHeight="1" x14ac:dyDescent="0.35">
      <c r="A59" s="294" t="s">
        <v>705</v>
      </c>
      <c r="B59" s="294" t="s">
        <v>627</v>
      </c>
      <c r="C59" s="295" t="s">
        <v>628</v>
      </c>
      <c r="D59" s="294" t="s">
        <v>164</v>
      </c>
      <c r="E59" s="294" t="s">
        <v>706</v>
      </c>
      <c r="F59" s="294" t="s">
        <v>707</v>
      </c>
      <c r="G59" s="294" t="s">
        <v>708</v>
      </c>
      <c r="H59" s="294" t="s">
        <v>709</v>
      </c>
      <c r="I59" s="77"/>
      <c r="J59" s="82"/>
      <c r="K59" s="77" t="s">
        <v>710</v>
      </c>
      <c r="L59" s="77"/>
      <c r="M59" s="117" t="s">
        <v>396</v>
      </c>
      <c r="N59" s="117" t="s">
        <v>711</v>
      </c>
      <c r="O59" s="77" t="s">
        <v>712</v>
      </c>
      <c r="P59" s="140"/>
      <c r="Q59" s="119">
        <v>4</v>
      </c>
      <c r="R59" s="77">
        <v>4.9000000000000004</v>
      </c>
      <c r="S59" s="294" t="s">
        <v>713</v>
      </c>
      <c r="T59" s="294" t="s">
        <v>714</v>
      </c>
      <c r="U59" s="77" t="s">
        <v>715</v>
      </c>
      <c r="V59" s="294"/>
      <c r="AA59" s="204">
        <f>IF(OR(J59="Fail",ISBLANK(J59)),INDEX('Issue Code Table'!C:C,MATCH(N:N,'Issue Code Table'!A:A,0)),IF(M59="Critical",6,IF(M59="Significant",5,IF(M59="Moderate",3,2))))</f>
        <v>4</v>
      </c>
    </row>
    <row r="60" spans="1:27" ht="207.75" customHeight="1" x14ac:dyDescent="0.35">
      <c r="A60" s="294" t="s">
        <v>716</v>
      </c>
      <c r="B60" s="294" t="s">
        <v>717</v>
      </c>
      <c r="C60" s="295" t="s">
        <v>718</v>
      </c>
      <c r="D60" s="294" t="s">
        <v>164</v>
      </c>
      <c r="E60" s="294" t="s">
        <v>719</v>
      </c>
      <c r="F60" s="294" t="s">
        <v>720</v>
      </c>
      <c r="G60" s="294" t="s">
        <v>721</v>
      </c>
      <c r="H60" s="294" t="s">
        <v>722</v>
      </c>
      <c r="I60" s="77"/>
      <c r="J60" s="82"/>
      <c r="K60" s="77" t="s">
        <v>723</v>
      </c>
      <c r="L60" s="77"/>
      <c r="M60" s="117" t="s">
        <v>396</v>
      </c>
      <c r="N60" s="117" t="s">
        <v>724</v>
      </c>
      <c r="O60" s="77" t="s">
        <v>725</v>
      </c>
      <c r="P60" s="140"/>
      <c r="Q60" s="119">
        <v>5</v>
      </c>
      <c r="R60" s="77">
        <v>5.0999999999999996</v>
      </c>
      <c r="S60" s="294" t="s">
        <v>726</v>
      </c>
      <c r="T60" s="294" t="s">
        <v>727</v>
      </c>
      <c r="U60" s="78" t="s">
        <v>728</v>
      </c>
      <c r="V60" s="294"/>
      <c r="AA60" s="204">
        <f>IF(OR(J60="Fail",ISBLANK(J60)),INDEX('Issue Code Table'!C:C,MATCH(N:N,'Issue Code Table'!A:A,0)),IF(M60="Critical",6,IF(M60="Significant",5,IF(M60="Moderate",3,2))))</f>
        <v>5</v>
      </c>
    </row>
    <row r="61" spans="1:27" ht="309.75" customHeight="1" x14ac:dyDescent="0.35">
      <c r="A61" s="294" t="s">
        <v>729</v>
      </c>
      <c r="B61" s="294" t="s">
        <v>717</v>
      </c>
      <c r="C61" s="295" t="s">
        <v>718</v>
      </c>
      <c r="D61" s="294" t="s">
        <v>164</v>
      </c>
      <c r="E61" s="294" t="s">
        <v>730</v>
      </c>
      <c r="F61" s="294" t="s">
        <v>731</v>
      </c>
      <c r="G61" s="294" t="s">
        <v>732</v>
      </c>
      <c r="H61" s="294" t="s">
        <v>733</v>
      </c>
      <c r="I61" s="77"/>
      <c r="J61" s="82"/>
      <c r="K61" s="77" t="s">
        <v>734</v>
      </c>
      <c r="L61" s="77"/>
      <c r="M61" s="117" t="s">
        <v>396</v>
      </c>
      <c r="N61" s="117" t="s">
        <v>724</v>
      </c>
      <c r="O61" s="77" t="s">
        <v>725</v>
      </c>
      <c r="P61" s="140"/>
      <c r="Q61" s="119">
        <v>5</v>
      </c>
      <c r="R61" s="77">
        <v>5.2</v>
      </c>
      <c r="S61" s="294" t="s">
        <v>735</v>
      </c>
      <c r="T61" s="294" t="s">
        <v>736</v>
      </c>
      <c r="U61" s="77" t="s">
        <v>737</v>
      </c>
      <c r="V61" s="294"/>
      <c r="AA61" s="204">
        <f>IF(OR(J61="Fail",ISBLANK(J61)),INDEX('Issue Code Table'!C:C,MATCH(N:N,'Issue Code Table'!A:A,0)),IF(M61="Critical",6,IF(M61="Significant",5,IF(M61="Moderate",3,2))))</f>
        <v>5</v>
      </c>
    </row>
    <row r="62" spans="1:27" ht="189.75" customHeight="1" x14ac:dyDescent="0.35">
      <c r="A62" s="294" t="s">
        <v>738</v>
      </c>
      <c r="B62" s="298" t="s">
        <v>175</v>
      </c>
      <c r="C62" s="297" t="s">
        <v>176</v>
      </c>
      <c r="D62" s="294" t="s">
        <v>164</v>
      </c>
      <c r="E62" s="294" t="s">
        <v>739</v>
      </c>
      <c r="F62" s="294" t="s">
        <v>740</v>
      </c>
      <c r="G62" s="294" t="s">
        <v>741</v>
      </c>
      <c r="H62" s="294" t="s">
        <v>742</v>
      </c>
      <c r="I62" s="77"/>
      <c r="J62" s="82"/>
      <c r="K62" s="77" t="s">
        <v>3732</v>
      </c>
      <c r="L62" s="77"/>
      <c r="M62" s="117" t="s">
        <v>396</v>
      </c>
      <c r="N62" s="117" t="s">
        <v>743</v>
      </c>
      <c r="O62" s="77" t="s">
        <v>744</v>
      </c>
      <c r="P62" s="140"/>
      <c r="Q62" s="119">
        <v>5</v>
      </c>
      <c r="R62" s="77">
        <v>5.3</v>
      </c>
      <c r="S62" s="294" t="s">
        <v>745</v>
      </c>
      <c r="T62" s="294" t="s">
        <v>746</v>
      </c>
      <c r="U62" s="78" t="s">
        <v>747</v>
      </c>
      <c r="V62" s="294"/>
      <c r="AA62" s="204">
        <f>IF(OR(J62="Fail",ISBLANK(J62)),INDEX('Issue Code Table'!C:C,MATCH(N:N,'Issue Code Table'!A:A,0)),IF(M62="Critical",6,IF(M62="Significant",5,IF(M62="Moderate",3,2))))</f>
        <v>4</v>
      </c>
    </row>
    <row r="63" spans="1:27" ht="189.75" customHeight="1" x14ac:dyDescent="0.35">
      <c r="A63" s="294" t="s">
        <v>748</v>
      </c>
      <c r="B63" s="123" t="s">
        <v>136</v>
      </c>
      <c r="C63" s="121" t="s">
        <v>137</v>
      </c>
      <c r="D63" s="294" t="s">
        <v>164</v>
      </c>
      <c r="E63" s="294" t="s">
        <v>749</v>
      </c>
      <c r="F63" s="294" t="s">
        <v>4121</v>
      </c>
      <c r="G63" s="294" t="s">
        <v>750</v>
      </c>
      <c r="H63" s="294" t="s">
        <v>751</v>
      </c>
      <c r="I63" s="77"/>
      <c r="J63" s="82"/>
      <c r="K63" s="77" t="s">
        <v>752</v>
      </c>
      <c r="L63" s="77"/>
      <c r="M63" s="117" t="s">
        <v>145</v>
      </c>
      <c r="N63" s="117" t="s">
        <v>753</v>
      </c>
      <c r="O63" s="77" t="s">
        <v>754</v>
      </c>
      <c r="P63" s="140"/>
      <c r="Q63" s="119">
        <v>6.1</v>
      </c>
      <c r="R63" s="77" t="s">
        <v>755</v>
      </c>
      <c r="S63" s="294" t="s">
        <v>756</v>
      </c>
      <c r="T63" s="294" t="s">
        <v>757</v>
      </c>
      <c r="U63" s="77" t="s">
        <v>3719</v>
      </c>
      <c r="V63" s="295" t="s">
        <v>758</v>
      </c>
      <c r="AA63" s="204">
        <f>IF(OR(J63="Fail",ISBLANK(J63)),INDEX('Issue Code Table'!C:C,MATCH(N:N,'Issue Code Table'!A:A,0)),IF(M63="Critical",6,IF(M63="Significant",5,IF(M63="Moderate",3,2))))</f>
        <v>5</v>
      </c>
    </row>
    <row r="64" spans="1:27" ht="128.25" customHeight="1" x14ac:dyDescent="0.35">
      <c r="A64" s="294" t="s">
        <v>759</v>
      </c>
      <c r="B64" s="294" t="s">
        <v>760</v>
      </c>
      <c r="C64" s="295" t="s">
        <v>718</v>
      </c>
      <c r="D64" s="294" t="s">
        <v>164</v>
      </c>
      <c r="E64" s="294" t="s">
        <v>761</v>
      </c>
      <c r="F64" s="294" t="s">
        <v>4122</v>
      </c>
      <c r="G64" s="294" t="s">
        <v>762</v>
      </c>
      <c r="H64" s="294" t="s">
        <v>763</v>
      </c>
      <c r="I64" s="77"/>
      <c r="J64" s="82"/>
      <c r="K64" s="77" t="s">
        <v>764</v>
      </c>
      <c r="L64" s="77"/>
      <c r="M64" s="117" t="s">
        <v>145</v>
      </c>
      <c r="N64" s="117" t="s">
        <v>753</v>
      </c>
      <c r="O64" s="77" t="s">
        <v>754</v>
      </c>
      <c r="P64" s="140"/>
      <c r="Q64" s="119">
        <v>6.1</v>
      </c>
      <c r="R64" s="77" t="s">
        <v>765</v>
      </c>
      <c r="S64" s="294" t="s">
        <v>766</v>
      </c>
      <c r="T64" s="294" t="s">
        <v>767</v>
      </c>
      <c r="U64" s="77" t="s">
        <v>3720</v>
      </c>
      <c r="V64" s="295" t="s">
        <v>768</v>
      </c>
      <c r="AA64" s="204">
        <f>IF(OR(J64="Fail",ISBLANK(J64)),INDEX('Issue Code Table'!C:C,MATCH(N:N,'Issue Code Table'!A:A,0)),IF(M64="Critical",6,IF(M64="Significant",5,IF(M64="Moderate",3,2))))</f>
        <v>5</v>
      </c>
    </row>
    <row r="65" spans="1:27" ht="114.75" customHeight="1" x14ac:dyDescent="0.35">
      <c r="A65" s="294" t="s">
        <v>769</v>
      </c>
      <c r="B65" s="294" t="s">
        <v>770</v>
      </c>
      <c r="C65" s="295" t="s">
        <v>771</v>
      </c>
      <c r="D65" s="294" t="s">
        <v>164</v>
      </c>
      <c r="E65" s="294" t="s">
        <v>772</v>
      </c>
      <c r="F65" s="294" t="s">
        <v>4123</v>
      </c>
      <c r="G65" s="294" t="s">
        <v>773</v>
      </c>
      <c r="H65" s="294" t="s">
        <v>774</v>
      </c>
      <c r="I65" s="77"/>
      <c r="J65" s="82"/>
      <c r="K65" s="77" t="s">
        <v>775</v>
      </c>
      <c r="L65" s="77"/>
      <c r="M65" s="117" t="s">
        <v>145</v>
      </c>
      <c r="N65" s="117" t="s">
        <v>421</v>
      </c>
      <c r="O65" s="77" t="s">
        <v>422</v>
      </c>
      <c r="P65" s="140"/>
      <c r="Q65" s="119">
        <v>6.1</v>
      </c>
      <c r="R65" s="77" t="s">
        <v>776</v>
      </c>
      <c r="S65" s="294" t="s">
        <v>777</v>
      </c>
      <c r="T65" s="294" t="s">
        <v>778</v>
      </c>
      <c r="U65" s="77" t="s">
        <v>3493</v>
      </c>
      <c r="V65" s="295" t="s">
        <v>758</v>
      </c>
      <c r="AA65" s="204">
        <f>IF(OR(J65="Fail",ISBLANK(J65)),INDEX('Issue Code Table'!C:C,MATCH(N:N,'Issue Code Table'!A:A,0)),IF(M65="Critical",6,IF(M65="Significant",5,IF(M65="Moderate",3,2))))</f>
        <v>5</v>
      </c>
    </row>
    <row r="66" spans="1:27" ht="138" customHeight="1" x14ac:dyDescent="0.35">
      <c r="A66" s="294" t="s">
        <v>779</v>
      </c>
      <c r="B66" s="294" t="s">
        <v>627</v>
      </c>
      <c r="C66" s="295" t="s">
        <v>628</v>
      </c>
      <c r="D66" s="294" t="s">
        <v>164</v>
      </c>
      <c r="E66" s="294" t="s">
        <v>780</v>
      </c>
      <c r="F66" s="294" t="s">
        <v>4124</v>
      </c>
      <c r="G66" s="294" t="s">
        <v>781</v>
      </c>
      <c r="H66" s="294" t="s">
        <v>782</v>
      </c>
      <c r="I66" s="77"/>
      <c r="J66" s="82"/>
      <c r="K66" s="77" t="s">
        <v>783</v>
      </c>
      <c r="L66" s="77"/>
      <c r="M66" s="117" t="s">
        <v>396</v>
      </c>
      <c r="N66" s="117" t="s">
        <v>681</v>
      </c>
      <c r="O66" s="77" t="s">
        <v>682</v>
      </c>
      <c r="P66" s="140"/>
      <c r="Q66" s="119">
        <v>6.1</v>
      </c>
      <c r="R66" s="77" t="s">
        <v>784</v>
      </c>
      <c r="S66" s="294" t="s">
        <v>785</v>
      </c>
      <c r="T66" s="294" t="s">
        <v>786</v>
      </c>
      <c r="U66" s="77" t="s">
        <v>787</v>
      </c>
      <c r="V66" s="294"/>
      <c r="AA66" s="204">
        <f>IF(OR(J66="Fail",ISBLANK(J66)),INDEX('Issue Code Table'!C:C,MATCH(N:N,'Issue Code Table'!A:A,0)),IF(M66="Critical",6,IF(M66="Significant",5,IF(M66="Moderate",3,2))))</f>
        <v>3</v>
      </c>
    </row>
    <row r="67" spans="1:27" ht="250" x14ac:dyDescent="0.35">
      <c r="A67" s="294" t="s">
        <v>788</v>
      </c>
      <c r="B67" s="294" t="s">
        <v>760</v>
      </c>
      <c r="C67" s="295" t="s">
        <v>718</v>
      </c>
      <c r="D67" s="294" t="s">
        <v>164</v>
      </c>
      <c r="E67" s="294" t="s">
        <v>789</v>
      </c>
      <c r="F67" s="294" t="s">
        <v>4125</v>
      </c>
      <c r="G67" s="294" t="s">
        <v>790</v>
      </c>
      <c r="H67" s="294" t="s">
        <v>791</v>
      </c>
      <c r="I67" s="77"/>
      <c r="J67" s="82"/>
      <c r="K67" s="77" t="s">
        <v>792</v>
      </c>
      <c r="L67" s="77"/>
      <c r="M67" s="117" t="s">
        <v>145</v>
      </c>
      <c r="N67" s="117" t="s">
        <v>410</v>
      </c>
      <c r="O67" s="77" t="s">
        <v>411</v>
      </c>
      <c r="P67" s="140"/>
      <c r="Q67" s="119">
        <v>6.1</v>
      </c>
      <c r="R67" s="77" t="s">
        <v>793</v>
      </c>
      <c r="S67" s="294" t="s">
        <v>794</v>
      </c>
      <c r="T67" s="294" t="s">
        <v>795</v>
      </c>
      <c r="U67" s="77" t="s">
        <v>3733</v>
      </c>
      <c r="V67" s="295" t="s">
        <v>758</v>
      </c>
      <c r="AA67" s="204">
        <f>IF(OR(J67="Fail",ISBLANK(J67)),INDEX('Issue Code Table'!C:C,MATCH(N:N,'Issue Code Table'!A:A,0)),IF(M67="Critical",6,IF(M67="Significant",5,IF(M67="Moderate",3,2))))</f>
        <v>5</v>
      </c>
    </row>
    <row r="68" spans="1:27" ht="250" x14ac:dyDescent="0.35">
      <c r="A68" s="294" t="s">
        <v>796</v>
      </c>
      <c r="B68" s="294" t="s">
        <v>760</v>
      </c>
      <c r="C68" s="295" t="s">
        <v>718</v>
      </c>
      <c r="D68" s="294" t="s">
        <v>164</v>
      </c>
      <c r="E68" s="294" t="s">
        <v>797</v>
      </c>
      <c r="F68" s="294" t="s">
        <v>4126</v>
      </c>
      <c r="G68" s="294" t="s">
        <v>798</v>
      </c>
      <c r="H68" s="294" t="s">
        <v>799</v>
      </c>
      <c r="I68" s="77"/>
      <c r="J68" s="82"/>
      <c r="K68" s="77" t="s">
        <v>792</v>
      </c>
      <c r="L68" s="77"/>
      <c r="M68" s="117" t="s">
        <v>145</v>
      </c>
      <c r="N68" s="117" t="s">
        <v>410</v>
      </c>
      <c r="O68" s="77" t="s">
        <v>411</v>
      </c>
      <c r="P68" s="140"/>
      <c r="Q68" s="119">
        <v>6.1</v>
      </c>
      <c r="R68" s="77" t="s">
        <v>800</v>
      </c>
      <c r="S68" s="294" t="s">
        <v>801</v>
      </c>
      <c r="T68" s="294" t="s">
        <v>802</v>
      </c>
      <c r="U68" s="77" t="s">
        <v>3494</v>
      </c>
      <c r="V68" s="295" t="s">
        <v>758</v>
      </c>
      <c r="AA68" s="204">
        <f>IF(OR(J68="Fail",ISBLANK(J68)),INDEX('Issue Code Table'!C:C,MATCH(N:N,'Issue Code Table'!A:A,0)),IF(M68="Critical",6,IF(M68="Significant",5,IF(M68="Moderate",3,2))))</f>
        <v>5</v>
      </c>
    </row>
    <row r="69" spans="1:27" ht="262.5" x14ac:dyDescent="0.35">
      <c r="A69" s="294" t="s">
        <v>803</v>
      </c>
      <c r="B69" s="294" t="s">
        <v>760</v>
      </c>
      <c r="C69" s="295" t="s">
        <v>718</v>
      </c>
      <c r="D69" s="294" t="s">
        <v>164</v>
      </c>
      <c r="E69" s="294" t="s">
        <v>804</v>
      </c>
      <c r="F69" s="294" t="s">
        <v>4127</v>
      </c>
      <c r="G69" s="294" t="s">
        <v>805</v>
      </c>
      <c r="H69" s="294" t="s">
        <v>806</v>
      </c>
      <c r="I69" s="77"/>
      <c r="J69" s="82"/>
      <c r="K69" s="77" t="s">
        <v>807</v>
      </c>
      <c r="L69" s="77"/>
      <c r="M69" s="117" t="s">
        <v>145</v>
      </c>
      <c r="N69" s="117" t="s">
        <v>410</v>
      </c>
      <c r="O69" s="77" t="s">
        <v>411</v>
      </c>
      <c r="P69" s="140"/>
      <c r="Q69" s="119">
        <v>6.1</v>
      </c>
      <c r="R69" s="77" t="s">
        <v>808</v>
      </c>
      <c r="S69" s="294" t="s">
        <v>809</v>
      </c>
      <c r="T69" s="294" t="s">
        <v>810</v>
      </c>
      <c r="U69" s="77" t="s">
        <v>3734</v>
      </c>
      <c r="V69" s="295" t="s">
        <v>758</v>
      </c>
      <c r="AA69" s="204">
        <f>IF(OR(J69="Fail",ISBLANK(J69)),INDEX('Issue Code Table'!C:C,MATCH(N:N,'Issue Code Table'!A:A,0)),IF(M69="Critical",6,IF(M69="Significant",5,IF(M69="Moderate",3,2))))</f>
        <v>5</v>
      </c>
    </row>
    <row r="70" spans="1:27" ht="231.75" customHeight="1" x14ac:dyDescent="0.35">
      <c r="A70" s="294" t="s">
        <v>811</v>
      </c>
      <c r="B70" s="294" t="s">
        <v>760</v>
      </c>
      <c r="C70" s="295" t="s">
        <v>718</v>
      </c>
      <c r="D70" s="294" t="s">
        <v>164</v>
      </c>
      <c r="E70" s="294" t="s">
        <v>812</v>
      </c>
      <c r="F70" s="294" t="s">
        <v>4128</v>
      </c>
      <c r="G70" s="294" t="s">
        <v>813</v>
      </c>
      <c r="H70" s="294" t="s">
        <v>814</v>
      </c>
      <c r="I70" s="77"/>
      <c r="J70" s="82"/>
      <c r="K70" s="77" t="s">
        <v>815</v>
      </c>
      <c r="L70" s="77"/>
      <c r="M70" s="117" t="s">
        <v>145</v>
      </c>
      <c r="N70" s="117" t="s">
        <v>816</v>
      </c>
      <c r="O70" s="77" t="s">
        <v>817</v>
      </c>
      <c r="P70" s="140"/>
      <c r="Q70" s="119">
        <v>6.1</v>
      </c>
      <c r="R70" s="77" t="s">
        <v>818</v>
      </c>
      <c r="S70" s="294" t="s">
        <v>819</v>
      </c>
      <c r="T70" s="294" t="s">
        <v>820</v>
      </c>
      <c r="U70" s="77" t="s">
        <v>3721</v>
      </c>
      <c r="V70" s="295" t="s">
        <v>758</v>
      </c>
      <c r="AA70" s="204">
        <f>IF(OR(J70="Fail",ISBLANK(J70)),INDEX('Issue Code Table'!C:C,MATCH(N:N,'Issue Code Table'!A:A,0)),IF(M70="Critical",6,IF(M70="Significant",5,IF(M70="Moderate",3,2))))</f>
        <v>6</v>
      </c>
    </row>
    <row r="71" spans="1:27" ht="262.5" x14ac:dyDescent="0.35">
      <c r="A71" s="294" t="s">
        <v>821</v>
      </c>
      <c r="B71" s="294" t="s">
        <v>760</v>
      </c>
      <c r="C71" s="295" t="s">
        <v>718</v>
      </c>
      <c r="D71" s="294" t="s">
        <v>164</v>
      </c>
      <c r="E71" s="294" t="s">
        <v>822</v>
      </c>
      <c r="F71" s="294" t="s">
        <v>4129</v>
      </c>
      <c r="G71" s="294" t="s">
        <v>823</v>
      </c>
      <c r="H71" s="294" t="s">
        <v>824</v>
      </c>
      <c r="I71" s="77"/>
      <c r="J71" s="82"/>
      <c r="K71" s="77" t="s">
        <v>825</v>
      </c>
      <c r="L71" s="77"/>
      <c r="M71" s="117" t="s">
        <v>826</v>
      </c>
      <c r="N71" s="117" t="s">
        <v>827</v>
      </c>
      <c r="O71" s="77" t="s">
        <v>828</v>
      </c>
      <c r="P71" s="140"/>
      <c r="Q71" s="119">
        <v>6.1</v>
      </c>
      <c r="R71" s="77" t="s">
        <v>829</v>
      </c>
      <c r="S71" s="294" t="s">
        <v>830</v>
      </c>
      <c r="T71" s="294" t="s">
        <v>831</v>
      </c>
      <c r="U71" s="77" t="s">
        <v>3722</v>
      </c>
      <c r="V71" s="295" t="s">
        <v>758</v>
      </c>
      <c r="AA71" s="204">
        <f>IF(OR(J71="Fail",ISBLANK(J71)),INDEX('Issue Code Table'!C:C,MATCH(N:N,'Issue Code Table'!A:A,0)),IF(M71="Critical",6,IF(M71="Significant",5,IF(M71="Moderate",3,2))))</f>
        <v>7</v>
      </c>
    </row>
    <row r="72" spans="1:27" ht="187.5" x14ac:dyDescent="0.35">
      <c r="A72" s="294" t="s">
        <v>832</v>
      </c>
      <c r="B72" s="294" t="s">
        <v>833</v>
      </c>
      <c r="C72" s="295" t="s">
        <v>834</v>
      </c>
      <c r="D72" s="294" t="s">
        <v>138</v>
      </c>
      <c r="E72" s="294" t="s">
        <v>835</v>
      </c>
      <c r="F72" s="294" t="s">
        <v>4130</v>
      </c>
      <c r="G72" s="294" t="s">
        <v>836</v>
      </c>
      <c r="H72" s="294" t="s">
        <v>837</v>
      </c>
      <c r="I72" s="77"/>
      <c r="J72" s="82"/>
      <c r="K72" s="77" t="s">
        <v>838</v>
      </c>
      <c r="L72" s="132" t="s">
        <v>839</v>
      </c>
      <c r="M72" s="130" t="s">
        <v>840</v>
      </c>
      <c r="N72" s="131" t="s">
        <v>841</v>
      </c>
      <c r="O72" s="77" t="s">
        <v>842</v>
      </c>
      <c r="P72" s="140"/>
      <c r="Q72" s="119">
        <v>6.1</v>
      </c>
      <c r="R72" s="77" t="s">
        <v>843</v>
      </c>
      <c r="S72" s="294" t="s">
        <v>844</v>
      </c>
      <c r="T72" s="294" t="s">
        <v>845</v>
      </c>
      <c r="U72" s="306" t="s">
        <v>4137</v>
      </c>
      <c r="V72" s="294"/>
      <c r="X72"/>
      <c r="AA72" s="204">
        <f>IF(OR(J72="Fail",ISBLANK(J72)),INDEX('Issue Code Table'!C:C,MATCH(N:N,'Issue Code Table'!A:A,0)),IF(M72="Critical",6,IF(M72="Significant",5,IF(M72="Moderate",3,2))))</f>
        <v>1</v>
      </c>
    </row>
    <row r="73" spans="1:27" ht="112.5" x14ac:dyDescent="0.35">
      <c r="A73" s="294" t="s">
        <v>846</v>
      </c>
      <c r="B73" s="294" t="s">
        <v>175</v>
      </c>
      <c r="C73" s="295" t="s">
        <v>176</v>
      </c>
      <c r="D73" s="294" t="s">
        <v>164</v>
      </c>
      <c r="E73" s="294" t="s">
        <v>847</v>
      </c>
      <c r="F73" s="294" t="s">
        <v>848</v>
      </c>
      <c r="G73" s="294" t="s">
        <v>849</v>
      </c>
      <c r="H73" s="294" t="s">
        <v>850</v>
      </c>
      <c r="I73" s="77"/>
      <c r="J73" s="82"/>
      <c r="K73" s="77" t="s">
        <v>851</v>
      </c>
      <c r="L73" s="77"/>
      <c r="M73" s="117" t="s">
        <v>396</v>
      </c>
      <c r="N73" s="117" t="s">
        <v>724</v>
      </c>
      <c r="O73" s="77" t="s">
        <v>725</v>
      </c>
      <c r="P73" s="140"/>
      <c r="Q73" s="119">
        <v>6</v>
      </c>
      <c r="R73" s="77">
        <v>6.2</v>
      </c>
      <c r="S73" s="294" t="s">
        <v>852</v>
      </c>
      <c r="T73" s="294" t="s">
        <v>853</v>
      </c>
      <c r="U73" s="77" t="s">
        <v>3495</v>
      </c>
      <c r="V73" s="294"/>
      <c r="AA73" s="204">
        <f>IF(OR(J73="Fail",ISBLANK(J73)),INDEX('Issue Code Table'!C:C,MATCH(N:N,'Issue Code Table'!A:A,0)),IF(M73="Critical",6,IF(M73="Significant",5,IF(M73="Moderate",3,2))))</f>
        <v>5</v>
      </c>
    </row>
    <row r="74" spans="1:27" ht="82.5" customHeight="1" x14ac:dyDescent="0.35">
      <c r="A74" s="294" t="s">
        <v>854</v>
      </c>
      <c r="B74" s="294" t="s">
        <v>760</v>
      </c>
      <c r="C74" s="295" t="s">
        <v>718</v>
      </c>
      <c r="D74" s="294" t="s">
        <v>164</v>
      </c>
      <c r="E74" s="294" t="s">
        <v>855</v>
      </c>
      <c r="F74" s="294" t="s">
        <v>856</v>
      </c>
      <c r="G74" s="294" t="s">
        <v>857</v>
      </c>
      <c r="H74" s="294" t="s">
        <v>858</v>
      </c>
      <c r="I74" s="77"/>
      <c r="J74" s="82"/>
      <c r="K74" s="77" t="s">
        <v>859</v>
      </c>
      <c r="L74" s="77"/>
      <c r="M74" s="117" t="s">
        <v>145</v>
      </c>
      <c r="N74" s="117" t="s">
        <v>860</v>
      </c>
      <c r="O74" s="77" t="s">
        <v>861</v>
      </c>
      <c r="P74" s="140"/>
      <c r="Q74" s="119">
        <v>6</v>
      </c>
      <c r="R74" s="77">
        <v>6.3</v>
      </c>
      <c r="S74" s="294" t="s">
        <v>862</v>
      </c>
      <c r="T74" s="294" t="s">
        <v>863</v>
      </c>
      <c r="U74" s="77" t="s">
        <v>3496</v>
      </c>
      <c r="V74" s="295" t="s">
        <v>864</v>
      </c>
      <c r="AA74" s="204">
        <f>IF(OR(J74="Fail",ISBLANK(J74)),INDEX('Issue Code Table'!C:C,MATCH(N:N,'Issue Code Table'!A:A,0)),IF(M74="Critical",6,IF(M74="Significant",5,IF(M74="Moderate",3,2))))</f>
        <v>5</v>
      </c>
    </row>
    <row r="75" spans="1:27" ht="150" x14ac:dyDescent="0.35">
      <c r="A75" s="294" t="s">
        <v>865</v>
      </c>
      <c r="B75" s="294" t="s">
        <v>760</v>
      </c>
      <c r="C75" s="295" t="s">
        <v>718</v>
      </c>
      <c r="D75" s="294" t="s">
        <v>164</v>
      </c>
      <c r="E75" s="294" t="s">
        <v>866</v>
      </c>
      <c r="F75" s="294" t="s">
        <v>867</v>
      </c>
      <c r="G75" s="294" t="s">
        <v>868</v>
      </c>
      <c r="H75" s="294" t="s">
        <v>869</v>
      </c>
      <c r="I75" s="77"/>
      <c r="J75" s="82"/>
      <c r="K75" s="77" t="s">
        <v>870</v>
      </c>
      <c r="L75" s="77"/>
      <c r="M75" s="117" t="s">
        <v>145</v>
      </c>
      <c r="N75" s="117" t="s">
        <v>410</v>
      </c>
      <c r="O75" s="77" t="s">
        <v>411</v>
      </c>
      <c r="P75" s="140"/>
      <c r="Q75" s="119">
        <v>6</v>
      </c>
      <c r="R75" s="77">
        <v>6.4</v>
      </c>
      <c r="S75" s="294" t="s">
        <v>871</v>
      </c>
      <c r="T75" s="294" t="s">
        <v>872</v>
      </c>
      <c r="U75" s="77" t="s">
        <v>3723</v>
      </c>
      <c r="V75" s="295" t="s">
        <v>873</v>
      </c>
      <c r="AA75" s="204">
        <f>IF(OR(J75="Fail",ISBLANK(J75)),INDEX('Issue Code Table'!C:C,MATCH(N:N,'Issue Code Table'!A:A,0)),IF(M75="Critical",6,IF(M75="Significant",5,IF(M75="Moderate",3,2))))</f>
        <v>5</v>
      </c>
    </row>
    <row r="76" spans="1:27" ht="127.4" customHeight="1" x14ac:dyDescent="0.35">
      <c r="A76" s="294" t="s">
        <v>874</v>
      </c>
      <c r="B76" s="294" t="s">
        <v>760</v>
      </c>
      <c r="C76" s="295" t="s">
        <v>718</v>
      </c>
      <c r="D76" s="294" t="s">
        <v>164</v>
      </c>
      <c r="E76" s="294" t="s">
        <v>875</v>
      </c>
      <c r="F76" s="294" t="s">
        <v>876</v>
      </c>
      <c r="G76" s="294" t="s">
        <v>877</v>
      </c>
      <c r="H76" s="294" t="s">
        <v>878</v>
      </c>
      <c r="I76" s="77"/>
      <c r="J76" s="82"/>
      <c r="K76" s="77" t="s">
        <v>879</v>
      </c>
      <c r="L76" s="77"/>
      <c r="M76" s="117" t="s">
        <v>145</v>
      </c>
      <c r="N76" s="117" t="s">
        <v>410</v>
      </c>
      <c r="O76" s="77" t="s">
        <v>411</v>
      </c>
      <c r="P76" s="140"/>
      <c r="Q76" s="119">
        <v>6</v>
      </c>
      <c r="R76" s="77">
        <v>6.5</v>
      </c>
      <c r="S76" s="294" t="s">
        <v>880</v>
      </c>
      <c r="T76" s="294" t="s">
        <v>881</v>
      </c>
      <c r="U76" s="77" t="s">
        <v>3735</v>
      </c>
      <c r="V76" s="295" t="s">
        <v>882</v>
      </c>
      <c r="AA76" s="204">
        <f>IF(OR(J76="Fail",ISBLANK(J76)),INDEX('Issue Code Table'!C:C,MATCH(N:N,'Issue Code Table'!A:A,0)),IF(M76="Critical",6,IF(M76="Significant",5,IF(M76="Moderate",3,2))))</f>
        <v>5</v>
      </c>
    </row>
    <row r="77" spans="1:27" ht="112.5" customHeight="1" x14ac:dyDescent="0.35">
      <c r="A77" s="294" t="s">
        <v>883</v>
      </c>
      <c r="B77" s="294" t="s">
        <v>770</v>
      </c>
      <c r="C77" s="295" t="s">
        <v>771</v>
      </c>
      <c r="D77" s="294" t="s">
        <v>164</v>
      </c>
      <c r="E77" s="294" t="s">
        <v>884</v>
      </c>
      <c r="F77" s="294" t="s">
        <v>885</v>
      </c>
      <c r="G77" s="294" t="s">
        <v>886</v>
      </c>
      <c r="H77" s="294" t="s">
        <v>887</v>
      </c>
      <c r="I77" s="77"/>
      <c r="J77" s="82"/>
      <c r="K77" s="77" t="s">
        <v>888</v>
      </c>
      <c r="L77" s="77"/>
      <c r="M77" s="117" t="s">
        <v>145</v>
      </c>
      <c r="N77" s="117" t="s">
        <v>421</v>
      </c>
      <c r="O77" s="77" t="s">
        <v>422</v>
      </c>
      <c r="P77" s="140"/>
      <c r="Q77" s="119">
        <v>6</v>
      </c>
      <c r="R77" s="77">
        <v>6.6</v>
      </c>
      <c r="S77" s="294" t="s">
        <v>889</v>
      </c>
      <c r="T77" s="294" t="s">
        <v>890</v>
      </c>
      <c r="U77" s="77" t="s">
        <v>3497</v>
      </c>
      <c r="V77" s="295" t="s">
        <v>891</v>
      </c>
      <c r="AA77" s="204">
        <f>IF(OR(J77="Fail",ISBLANK(J77)),INDEX('Issue Code Table'!C:C,MATCH(N:N,'Issue Code Table'!A:A,0)),IF(M77="Critical",6,IF(M77="Significant",5,IF(M77="Moderate",3,2))))</f>
        <v>5</v>
      </c>
    </row>
    <row r="78" spans="1:27" ht="112.5" customHeight="1" x14ac:dyDescent="0.35">
      <c r="A78" s="294" t="s">
        <v>892</v>
      </c>
      <c r="B78" s="294" t="s">
        <v>893</v>
      </c>
      <c r="C78" s="294" t="s">
        <v>3969</v>
      </c>
      <c r="D78" s="294" t="s">
        <v>164</v>
      </c>
      <c r="E78" s="294" t="s">
        <v>894</v>
      </c>
      <c r="F78" s="294" t="s">
        <v>895</v>
      </c>
      <c r="G78" s="294" t="s">
        <v>896</v>
      </c>
      <c r="H78" s="294" t="s">
        <v>897</v>
      </c>
      <c r="I78" s="77"/>
      <c r="J78" s="82"/>
      <c r="K78" s="77" t="s">
        <v>898</v>
      </c>
      <c r="L78" s="132" t="s">
        <v>899</v>
      </c>
      <c r="M78" s="117" t="s">
        <v>396</v>
      </c>
      <c r="N78" s="117" t="s">
        <v>900</v>
      </c>
      <c r="O78" s="77" t="s">
        <v>901</v>
      </c>
      <c r="P78" s="140"/>
      <c r="Q78" s="119">
        <v>6</v>
      </c>
      <c r="R78" s="77">
        <v>6.7</v>
      </c>
      <c r="S78" s="294" t="s">
        <v>902</v>
      </c>
      <c r="T78" s="294" t="s">
        <v>903</v>
      </c>
      <c r="U78" s="77" t="s">
        <v>3994</v>
      </c>
      <c r="V78" s="294"/>
      <c r="AA78" s="204">
        <f>IF(OR(J78="Fail",ISBLANK(J78)),INDEX('Issue Code Table'!C:C,MATCH(N:N,'Issue Code Table'!A:A,0)),IF(M78="Critical",6,IF(M78="Significant",5,IF(M78="Moderate",3,2))))</f>
        <v>4</v>
      </c>
    </row>
    <row r="79" spans="1:27" ht="112.5" customHeight="1" x14ac:dyDescent="0.35">
      <c r="A79" s="294" t="s">
        <v>904</v>
      </c>
      <c r="B79" s="294" t="s">
        <v>893</v>
      </c>
      <c r="C79" s="294" t="s">
        <v>3969</v>
      </c>
      <c r="D79" s="294" t="s">
        <v>164</v>
      </c>
      <c r="E79" s="294" t="s">
        <v>905</v>
      </c>
      <c r="F79" s="294" t="s">
        <v>3996</v>
      </c>
      <c r="G79" s="294" t="s">
        <v>906</v>
      </c>
      <c r="H79" s="294" t="s">
        <v>907</v>
      </c>
      <c r="I79" s="77"/>
      <c r="J79" s="82"/>
      <c r="K79" s="77" t="s">
        <v>898</v>
      </c>
      <c r="L79" s="132" t="s">
        <v>899</v>
      </c>
      <c r="M79" s="117" t="s">
        <v>396</v>
      </c>
      <c r="N79" s="117" t="s">
        <v>900</v>
      </c>
      <c r="O79" s="77" t="s">
        <v>901</v>
      </c>
      <c r="P79" s="140"/>
      <c r="Q79" s="119">
        <v>6</v>
      </c>
      <c r="R79" s="77">
        <v>6.8</v>
      </c>
      <c r="S79" s="294" t="s">
        <v>902</v>
      </c>
      <c r="T79" s="294" t="s">
        <v>3995</v>
      </c>
      <c r="U79" s="77" t="s">
        <v>3736</v>
      </c>
      <c r="V79" s="294"/>
      <c r="AA79" s="204">
        <f>IF(OR(J79="Fail",ISBLANK(J79)),INDEX('Issue Code Table'!C:C,MATCH(N:N,'Issue Code Table'!A:A,0)),IF(M79="Critical",6,IF(M79="Significant",5,IF(M79="Moderate",3,2))))</f>
        <v>4</v>
      </c>
    </row>
    <row r="80" spans="1:27" ht="112.5" customHeight="1" x14ac:dyDescent="0.35">
      <c r="A80" s="294" t="s">
        <v>908</v>
      </c>
      <c r="B80" s="294" t="s">
        <v>909</v>
      </c>
      <c r="C80" s="294" t="s">
        <v>910</v>
      </c>
      <c r="D80" s="294" t="s">
        <v>138</v>
      </c>
      <c r="E80" s="294" t="s">
        <v>911</v>
      </c>
      <c r="F80" s="294" t="s">
        <v>912</v>
      </c>
      <c r="G80" s="294" t="s">
        <v>913</v>
      </c>
      <c r="H80" s="294" t="s">
        <v>914</v>
      </c>
      <c r="I80" s="77"/>
      <c r="J80" s="82"/>
      <c r="K80" s="77" t="s">
        <v>915</v>
      </c>
      <c r="L80" s="77"/>
      <c r="M80" s="117" t="s">
        <v>145</v>
      </c>
      <c r="N80" s="117" t="s">
        <v>860</v>
      </c>
      <c r="O80" s="77" t="s">
        <v>861</v>
      </c>
      <c r="P80" s="140"/>
      <c r="Q80" s="119">
        <v>6</v>
      </c>
      <c r="R80" s="77">
        <v>6.9</v>
      </c>
      <c r="S80" s="294" t="s">
        <v>916</v>
      </c>
      <c r="T80" s="294" t="s">
        <v>917</v>
      </c>
      <c r="U80" s="78" t="s">
        <v>3724</v>
      </c>
      <c r="V80" s="295" t="s">
        <v>891</v>
      </c>
      <c r="AA80" s="204">
        <f>IF(OR(J80="Fail",ISBLANK(J80)),INDEX('Issue Code Table'!C:C,MATCH(N:N,'Issue Code Table'!A:A,0)),IF(M80="Critical",6,IF(M80="Significant",5,IF(M80="Moderate",3,2))))</f>
        <v>5</v>
      </c>
    </row>
    <row r="81" spans="1:27" ht="112.5" customHeight="1" x14ac:dyDescent="0.35">
      <c r="A81" s="294" t="s">
        <v>918</v>
      </c>
      <c r="B81" s="294" t="s">
        <v>909</v>
      </c>
      <c r="C81" s="294" t="s">
        <v>910</v>
      </c>
      <c r="D81" s="294" t="s">
        <v>164</v>
      </c>
      <c r="E81" s="294" t="s">
        <v>919</v>
      </c>
      <c r="F81" s="294" t="s">
        <v>920</v>
      </c>
      <c r="G81" s="294" t="s">
        <v>921</v>
      </c>
      <c r="H81" s="294" t="s">
        <v>922</v>
      </c>
      <c r="I81" s="77"/>
      <c r="J81" s="82"/>
      <c r="K81" s="77" t="s">
        <v>923</v>
      </c>
      <c r="L81" s="77"/>
      <c r="M81" s="117" t="s">
        <v>145</v>
      </c>
      <c r="N81" s="117" t="s">
        <v>860</v>
      </c>
      <c r="O81" s="77" t="s">
        <v>861</v>
      </c>
      <c r="P81" s="140"/>
      <c r="Q81" s="119">
        <v>6</v>
      </c>
      <c r="R81" s="77">
        <v>6.1</v>
      </c>
      <c r="S81" s="294" t="s">
        <v>924</v>
      </c>
      <c r="T81" s="294" t="s">
        <v>925</v>
      </c>
      <c r="U81" s="77" t="s">
        <v>3498</v>
      </c>
      <c r="V81" s="295" t="s">
        <v>926</v>
      </c>
      <c r="AA81" s="204">
        <f>IF(OR(J81="Fail",ISBLANK(J81)),INDEX('Issue Code Table'!C:C,MATCH(N:N,'Issue Code Table'!A:A,0)),IF(M81="Critical",6,IF(M81="Significant",5,IF(M81="Moderate",3,2))))</f>
        <v>5</v>
      </c>
    </row>
    <row r="82" spans="1:27" ht="112.5" customHeight="1" x14ac:dyDescent="0.35">
      <c r="A82" s="294" t="s">
        <v>927</v>
      </c>
      <c r="B82" s="294" t="s">
        <v>770</v>
      </c>
      <c r="C82" s="294" t="s">
        <v>771</v>
      </c>
      <c r="D82" s="294" t="s">
        <v>164</v>
      </c>
      <c r="E82" s="294" t="s">
        <v>928</v>
      </c>
      <c r="F82" s="294" t="s">
        <v>929</v>
      </c>
      <c r="G82" s="294" t="s">
        <v>930</v>
      </c>
      <c r="H82" s="294" t="s">
        <v>931</v>
      </c>
      <c r="I82" s="77"/>
      <c r="J82" s="82"/>
      <c r="K82" s="77" t="s">
        <v>932</v>
      </c>
      <c r="L82" s="77"/>
      <c r="M82" s="117" t="s">
        <v>145</v>
      </c>
      <c r="N82" s="117" t="s">
        <v>421</v>
      </c>
      <c r="O82" s="77" t="s">
        <v>422</v>
      </c>
      <c r="P82" s="140"/>
      <c r="Q82" s="119">
        <v>6</v>
      </c>
      <c r="R82" s="77">
        <v>6.11</v>
      </c>
      <c r="S82" s="294" t="s">
        <v>933</v>
      </c>
      <c r="T82" s="294" t="s">
        <v>934</v>
      </c>
      <c r="U82" s="77" t="s">
        <v>935</v>
      </c>
      <c r="V82" s="295" t="s">
        <v>936</v>
      </c>
      <c r="AA82" s="204">
        <f>IF(OR(J82="Fail",ISBLANK(J82)),INDEX('Issue Code Table'!C:C,MATCH(N:N,'Issue Code Table'!A:A,0)),IF(M82="Critical",6,IF(M82="Significant",5,IF(M82="Moderate",3,2))))</f>
        <v>5</v>
      </c>
    </row>
    <row r="83" spans="1:27" ht="112.5" customHeight="1" x14ac:dyDescent="0.35">
      <c r="A83" s="294" t="s">
        <v>937</v>
      </c>
      <c r="B83" s="294" t="s">
        <v>909</v>
      </c>
      <c r="C83" s="294" t="s">
        <v>910</v>
      </c>
      <c r="D83" s="294" t="s">
        <v>164</v>
      </c>
      <c r="E83" s="294" t="s">
        <v>938</v>
      </c>
      <c r="F83" s="294" t="s">
        <v>939</v>
      </c>
      <c r="G83" s="294" t="s">
        <v>940</v>
      </c>
      <c r="H83" s="294" t="s">
        <v>941</v>
      </c>
      <c r="I83" s="77"/>
      <c r="J83" s="82"/>
      <c r="K83" s="77" t="s">
        <v>942</v>
      </c>
      <c r="L83" s="77" t="s">
        <v>943</v>
      </c>
      <c r="M83" s="117" t="s">
        <v>826</v>
      </c>
      <c r="N83" s="117" t="s">
        <v>827</v>
      </c>
      <c r="O83" s="77" t="s">
        <v>828</v>
      </c>
      <c r="P83" s="140"/>
      <c r="Q83" s="119">
        <v>6</v>
      </c>
      <c r="R83" s="77">
        <v>6.12</v>
      </c>
      <c r="S83" s="294" t="s">
        <v>944</v>
      </c>
      <c r="T83" s="294" t="s">
        <v>945</v>
      </c>
      <c r="U83" s="77" t="s">
        <v>946</v>
      </c>
      <c r="V83" s="295" t="s">
        <v>947</v>
      </c>
      <c r="AA83" s="204">
        <f>IF(OR(J83="Fail",ISBLANK(J83)),INDEX('Issue Code Table'!C:C,MATCH(N:N,'Issue Code Table'!A:A,0)),IF(M83="Critical",6,IF(M83="Significant",5,IF(M83="Moderate",3,2))))</f>
        <v>7</v>
      </c>
    </row>
    <row r="84" spans="1:27" ht="112.5" customHeight="1" x14ac:dyDescent="0.35">
      <c r="A84" s="294" t="s">
        <v>948</v>
      </c>
      <c r="B84" s="294" t="s">
        <v>909</v>
      </c>
      <c r="C84" s="294" t="s">
        <v>910</v>
      </c>
      <c r="D84" s="294" t="s">
        <v>164</v>
      </c>
      <c r="E84" s="294" t="s">
        <v>949</v>
      </c>
      <c r="F84" s="294" t="s">
        <v>950</v>
      </c>
      <c r="G84" s="294" t="s">
        <v>951</v>
      </c>
      <c r="H84" s="294" t="s">
        <v>952</v>
      </c>
      <c r="I84" s="77"/>
      <c r="J84" s="82"/>
      <c r="K84" s="77" t="s">
        <v>953</v>
      </c>
      <c r="L84" s="77"/>
      <c r="M84" s="117" t="s">
        <v>826</v>
      </c>
      <c r="N84" s="117" t="s">
        <v>827</v>
      </c>
      <c r="O84" s="77" t="s">
        <v>828</v>
      </c>
      <c r="P84" s="140"/>
      <c r="Q84" s="119">
        <v>6</v>
      </c>
      <c r="R84" s="77">
        <v>6.13</v>
      </c>
      <c r="S84" s="294" t="s">
        <v>954</v>
      </c>
      <c r="T84" s="294" t="s">
        <v>955</v>
      </c>
      <c r="U84" s="77" t="s">
        <v>3725</v>
      </c>
      <c r="V84" s="295" t="s">
        <v>956</v>
      </c>
      <c r="AA84" s="204">
        <f>IF(OR(J84="Fail",ISBLANK(J84)),INDEX('Issue Code Table'!C:C,MATCH(N:N,'Issue Code Table'!A:A,0)),IF(M84="Critical",6,IF(M84="Significant",5,IF(M84="Moderate",3,2))))</f>
        <v>7</v>
      </c>
    </row>
    <row r="85" spans="1:27" ht="112.5" customHeight="1" x14ac:dyDescent="0.35">
      <c r="A85" s="294" t="s">
        <v>957</v>
      </c>
      <c r="B85" s="294" t="s">
        <v>909</v>
      </c>
      <c r="C85" s="295" t="s">
        <v>910</v>
      </c>
      <c r="D85" s="294" t="s">
        <v>164</v>
      </c>
      <c r="E85" s="294" t="s">
        <v>958</v>
      </c>
      <c r="F85" s="294" t="s">
        <v>959</v>
      </c>
      <c r="G85" s="294" t="s">
        <v>960</v>
      </c>
      <c r="H85" s="294" t="s">
        <v>961</v>
      </c>
      <c r="I85" s="77"/>
      <c r="J85" s="82"/>
      <c r="K85" s="77" t="s">
        <v>962</v>
      </c>
      <c r="L85" s="77"/>
      <c r="M85" s="117" t="s">
        <v>145</v>
      </c>
      <c r="N85" s="117" t="s">
        <v>963</v>
      </c>
      <c r="O85" s="77" t="s">
        <v>964</v>
      </c>
      <c r="P85" s="140"/>
      <c r="Q85" s="119">
        <v>7</v>
      </c>
      <c r="R85" s="77">
        <v>7.1</v>
      </c>
      <c r="S85" s="294" t="s">
        <v>965</v>
      </c>
      <c r="T85" s="294" t="s">
        <v>966</v>
      </c>
      <c r="U85" s="78" t="s">
        <v>967</v>
      </c>
      <c r="V85" s="295" t="s">
        <v>426</v>
      </c>
      <c r="AA85" s="204">
        <f>IF(OR(J85="Fail",ISBLANK(J85)),INDEX('Issue Code Table'!C:C,MATCH(N:N,'Issue Code Table'!A:A,0)),IF(M85="Critical",6,IF(M85="Significant",5,IF(M85="Moderate",3,2))))</f>
        <v>6</v>
      </c>
    </row>
    <row r="86" spans="1:27" s="129" customFormat="1" ht="112.5" customHeight="1" x14ac:dyDescent="0.25">
      <c r="A86" s="294" t="s">
        <v>968</v>
      </c>
      <c r="B86" s="123" t="s">
        <v>909</v>
      </c>
      <c r="C86" s="124" t="s">
        <v>969</v>
      </c>
      <c r="D86" s="294" t="s">
        <v>138</v>
      </c>
      <c r="E86" s="294" t="s">
        <v>970</v>
      </c>
      <c r="F86" s="294" t="s">
        <v>3936</v>
      </c>
      <c r="G86" s="294" t="s">
        <v>971</v>
      </c>
      <c r="H86" s="294" t="s">
        <v>3937</v>
      </c>
      <c r="I86" s="132"/>
      <c r="J86" s="82"/>
      <c r="K86" s="89" t="s">
        <v>972</v>
      </c>
      <c r="L86" s="126" t="s">
        <v>3934</v>
      </c>
      <c r="M86" s="133" t="s">
        <v>145</v>
      </c>
      <c r="N86" s="133" t="s">
        <v>973</v>
      </c>
      <c r="O86" s="77" t="s">
        <v>974</v>
      </c>
      <c r="P86" s="140"/>
      <c r="Q86" s="134">
        <v>7</v>
      </c>
      <c r="R86" s="132">
        <v>7.2</v>
      </c>
      <c r="S86" s="294" t="s">
        <v>975</v>
      </c>
      <c r="T86" s="294" t="s">
        <v>976</v>
      </c>
      <c r="U86" s="132" t="s">
        <v>3950</v>
      </c>
      <c r="V86" s="295" t="s">
        <v>977</v>
      </c>
      <c r="X86" s="135"/>
      <c r="AA86" s="204">
        <f>IF(OR(J86="Fail",ISBLANK(J86)),INDEX('Issue Code Table'!C:C,MATCH(N:N,'Issue Code Table'!A:A,0)),IF(M86="Critical",6,IF(M86="Significant",5,IF(M86="Moderate",3,2))))</f>
        <v>5</v>
      </c>
    </row>
    <row r="87" spans="1:27" ht="112.5" customHeight="1" x14ac:dyDescent="0.35">
      <c r="A87" s="294" t="s">
        <v>978</v>
      </c>
      <c r="B87" s="123" t="s">
        <v>909</v>
      </c>
      <c r="C87" s="124" t="s">
        <v>969</v>
      </c>
      <c r="D87" s="294" t="s">
        <v>164</v>
      </c>
      <c r="E87" s="294" t="s">
        <v>979</v>
      </c>
      <c r="F87" s="320" t="s">
        <v>980</v>
      </c>
      <c r="G87" s="320" t="s">
        <v>3946</v>
      </c>
      <c r="H87" s="320" t="s">
        <v>3947</v>
      </c>
      <c r="I87" s="77"/>
      <c r="J87" s="82"/>
      <c r="K87" s="77" t="s">
        <v>981</v>
      </c>
      <c r="L87" s="132" t="s">
        <v>982</v>
      </c>
      <c r="M87" s="117" t="s">
        <v>396</v>
      </c>
      <c r="N87" s="117" t="s">
        <v>983</v>
      </c>
      <c r="O87" s="77" t="s">
        <v>984</v>
      </c>
      <c r="P87" s="140"/>
      <c r="Q87" s="119">
        <v>7</v>
      </c>
      <c r="R87" s="77">
        <v>7.3</v>
      </c>
      <c r="S87" s="320" t="s">
        <v>985</v>
      </c>
      <c r="T87" s="320" t="s">
        <v>3948</v>
      </c>
      <c r="U87" s="327" t="s">
        <v>3949</v>
      </c>
      <c r="V87" s="294"/>
      <c r="AA87" s="204">
        <f>IF(OR(J87="Fail",ISBLANK(J87)),INDEX('Issue Code Table'!C:C,MATCH(N:N,'Issue Code Table'!A:A,0)),IF(M87="Critical",6,IF(M87="Significant",5,IF(M87="Moderate",3,2))))</f>
        <v>4</v>
      </c>
    </row>
    <row r="88" spans="1:27" ht="112.5" customHeight="1" x14ac:dyDescent="0.35">
      <c r="A88" s="294" t="s">
        <v>986</v>
      </c>
      <c r="B88" s="298" t="s">
        <v>760</v>
      </c>
      <c r="C88" s="297" t="s">
        <v>718</v>
      </c>
      <c r="D88" s="294" t="s">
        <v>164</v>
      </c>
      <c r="E88" s="294" t="s">
        <v>987</v>
      </c>
      <c r="F88" s="294" t="s">
        <v>988</v>
      </c>
      <c r="G88" s="294" t="s">
        <v>989</v>
      </c>
      <c r="H88" s="294" t="s">
        <v>990</v>
      </c>
      <c r="I88" s="77"/>
      <c r="J88" s="82"/>
      <c r="K88" s="77" t="s">
        <v>991</v>
      </c>
      <c r="L88" s="77"/>
      <c r="M88" s="117" t="s">
        <v>396</v>
      </c>
      <c r="N88" s="117" t="s">
        <v>860</v>
      </c>
      <c r="O88" s="77" t="s">
        <v>861</v>
      </c>
      <c r="P88" s="140"/>
      <c r="Q88" s="119">
        <v>7</v>
      </c>
      <c r="R88" s="77">
        <v>7.4</v>
      </c>
      <c r="S88" s="294" t="s">
        <v>992</v>
      </c>
      <c r="T88" s="294" t="s">
        <v>993</v>
      </c>
      <c r="U88" s="77" t="s">
        <v>3726</v>
      </c>
      <c r="V88" s="294"/>
      <c r="AA88" s="204">
        <f>IF(OR(J88="Fail",ISBLANK(J88)),INDEX('Issue Code Table'!C:C,MATCH(N:N,'Issue Code Table'!A:A,0)),IF(M88="Critical",6,IF(M88="Significant",5,IF(M88="Moderate",3,2))))</f>
        <v>5</v>
      </c>
    </row>
    <row r="89" spans="1:27" ht="112.5" customHeight="1" x14ac:dyDescent="0.35">
      <c r="A89" s="294" t="s">
        <v>994</v>
      </c>
      <c r="B89" s="298" t="s">
        <v>760</v>
      </c>
      <c r="C89" s="297" t="s">
        <v>718</v>
      </c>
      <c r="D89" s="294" t="s">
        <v>164</v>
      </c>
      <c r="E89" s="294" t="s">
        <v>995</v>
      </c>
      <c r="F89" s="294" t="s">
        <v>996</v>
      </c>
      <c r="G89" s="294" t="s">
        <v>997</v>
      </c>
      <c r="H89" s="294" t="s">
        <v>998</v>
      </c>
      <c r="I89" s="77"/>
      <c r="J89" s="82"/>
      <c r="K89" s="77" t="s">
        <v>999</v>
      </c>
      <c r="L89" s="77"/>
      <c r="M89" s="117" t="s">
        <v>396</v>
      </c>
      <c r="N89" s="117" t="s">
        <v>860</v>
      </c>
      <c r="O89" s="77" t="s">
        <v>861</v>
      </c>
      <c r="P89" s="140"/>
      <c r="Q89" s="119">
        <v>7</v>
      </c>
      <c r="R89" s="77">
        <v>7.5</v>
      </c>
      <c r="S89" s="294" t="s">
        <v>1000</v>
      </c>
      <c r="T89" s="294" t="s">
        <v>1001</v>
      </c>
      <c r="U89" s="77" t="s">
        <v>3727</v>
      </c>
      <c r="V89" s="294"/>
      <c r="AA89" s="204">
        <f>IF(OR(J89="Fail",ISBLANK(J89)),INDEX('Issue Code Table'!C:C,MATCH(N:N,'Issue Code Table'!A:A,0)),IF(M89="Critical",6,IF(M89="Significant",5,IF(M89="Moderate",3,2))))</f>
        <v>5</v>
      </c>
    </row>
    <row r="90" spans="1:27" ht="112.5" customHeight="1" x14ac:dyDescent="0.35">
      <c r="A90" s="294" t="s">
        <v>1002</v>
      </c>
      <c r="B90" s="298" t="s">
        <v>760</v>
      </c>
      <c r="C90" s="297" t="s">
        <v>718</v>
      </c>
      <c r="D90" s="294" t="s">
        <v>164</v>
      </c>
      <c r="E90" s="294" t="s">
        <v>1003</v>
      </c>
      <c r="F90" s="294" t="s">
        <v>1004</v>
      </c>
      <c r="G90" s="294" t="s">
        <v>1005</v>
      </c>
      <c r="H90" s="294" t="s">
        <v>1006</v>
      </c>
      <c r="I90" s="77"/>
      <c r="J90" s="82"/>
      <c r="K90" s="77" t="s">
        <v>1007</v>
      </c>
      <c r="L90" s="77"/>
      <c r="M90" s="117" t="s">
        <v>396</v>
      </c>
      <c r="N90" s="117" t="s">
        <v>860</v>
      </c>
      <c r="O90" s="77" t="s">
        <v>861</v>
      </c>
      <c r="P90" s="140"/>
      <c r="Q90" s="119">
        <v>7</v>
      </c>
      <c r="R90" s="77">
        <v>7.6</v>
      </c>
      <c r="S90" s="294" t="s">
        <v>1008</v>
      </c>
      <c r="T90" s="294" t="s">
        <v>1009</v>
      </c>
      <c r="U90" s="78" t="s">
        <v>1010</v>
      </c>
      <c r="V90" s="294"/>
      <c r="AA90" s="204">
        <f>IF(OR(J90="Fail",ISBLANK(J90)),INDEX('Issue Code Table'!C:C,MATCH(N:N,'Issue Code Table'!A:A,0)),IF(M90="Critical",6,IF(M90="Significant",5,IF(M90="Moderate",3,2))))</f>
        <v>5</v>
      </c>
    </row>
    <row r="91" spans="1:27" ht="112.5" customHeight="1" x14ac:dyDescent="0.35">
      <c r="A91" s="294" t="s">
        <v>1011</v>
      </c>
      <c r="B91" s="298" t="s">
        <v>760</v>
      </c>
      <c r="C91" s="297" t="s">
        <v>718</v>
      </c>
      <c r="D91" s="294" t="s">
        <v>164</v>
      </c>
      <c r="E91" s="294" t="s">
        <v>1012</v>
      </c>
      <c r="F91" s="294" t="s">
        <v>1013</v>
      </c>
      <c r="G91" s="294" t="s">
        <v>1014</v>
      </c>
      <c r="H91" s="294" t="s">
        <v>1015</v>
      </c>
      <c r="I91" s="77"/>
      <c r="J91" s="82"/>
      <c r="K91" s="77" t="s">
        <v>1016</v>
      </c>
      <c r="L91" s="77"/>
      <c r="M91" s="117" t="s">
        <v>396</v>
      </c>
      <c r="N91" s="117" t="s">
        <v>860</v>
      </c>
      <c r="O91" s="77" t="s">
        <v>861</v>
      </c>
      <c r="P91" s="140"/>
      <c r="Q91" s="119">
        <v>7</v>
      </c>
      <c r="R91" s="77">
        <v>7.7</v>
      </c>
      <c r="S91" s="294" t="s">
        <v>1017</v>
      </c>
      <c r="T91" s="294" t="s">
        <v>1018</v>
      </c>
      <c r="U91" s="78" t="s">
        <v>1019</v>
      </c>
      <c r="V91" s="294"/>
      <c r="AA91" s="204">
        <f>IF(OR(J91="Fail",ISBLANK(J91)),INDEX('Issue Code Table'!C:C,MATCH(N:N,'Issue Code Table'!A:A,0)),IF(M91="Critical",6,IF(M91="Significant",5,IF(M91="Moderate",3,2))))</f>
        <v>5</v>
      </c>
    </row>
    <row r="92" spans="1:27" s="129" customFormat="1" ht="112.5" customHeight="1" x14ac:dyDescent="0.25">
      <c r="A92" s="294" t="s">
        <v>1020</v>
      </c>
      <c r="B92" s="298" t="s">
        <v>717</v>
      </c>
      <c r="C92" s="297" t="s">
        <v>718</v>
      </c>
      <c r="D92" s="294" t="s">
        <v>164</v>
      </c>
      <c r="E92" s="294" t="s">
        <v>1021</v>
      </c>
      <c r="F92" s="294" t="s">
        <v>1022</v>
      </c>
      <c r="G92" s="294" t="s">
        <v>1023</v>
      </c>
      <c r="H92" s="294" t="s">
        <v>1024</v>
      </c>
      <c r="I92" s="132"/>
      <c r="J92" s="82"/>
      <c r="K92" s="132" t="s">
        <v>1025</v>
      </c>
      <c r="L92" s="141" t="s">
        <v>1026</v>
      </c>
      <c r="M92" s="133" t="s">
        <v>396</v>
      </c>
      <c r="N92" s="133" t="s">
        <v>860</v>
      </c>
      <c r="O92" s="77" t="s">
        <v>861</v>
      </c>
      <c r="P92" s="140"/>
      <c r="Q92" s="134">
        <v>7</v>
      </c>
      <c r="R92" s="132">
        <v>7.8</v>
      </c>
      <c r="S92" s="294" t="s">
        <v>1027</v>
      </c>
      <c r="T92" s="294" t="s">
        <v>1028</v>
      </c>
      <c r="U92" s="132" t="s">
        <v>1029</v>
      </c>
      <c r="V92" s="294"/>
      <c r="X92" s="135"/>
      <c r="AA92" s="204">
        <f>IF(OR(J92="Fail",ISBLANK(J92)),INDEX('Issue Code Table'!C:C,MATCH(N:N,'Issue Code Table'!A:A,0)),IF(M92="Critical",6,IF(M92="Significant",5,IF(M92="Moderate",3,2))))</f>
        <v>5</v>
      </c>
    </row>
    <row r="93" spans="1:27" ht="112.5" customHeight="1" x14ac:dyDescent="0.35">
      <c r="A93" s="294" t="s">
        <v>1030</v>
      </c>
      <c r="B93" s="298" t="s">
        <v>909</v>
      </c>
      <c r="C93" s="121" t="s">
        <v>969</v>
      </c>
      <c r="D93" s="294" t="s">
        <v>138</v>
      </c>
      <c r="E93" s="294" t="s">
        <v>1031</v>
      </c>
      <c r="F93" s="294" t="s">
        <v>1032</v>
      </c>
      <c r="G93" s="294" t="s">
        <v>1033</v>
      </c>
      <c r="H93" s="294" t="s">
        <v>1034</v>
      </c>
      <c r="I93" s="77"/>
      <c r="J93" s="82"/>
      <c r="K93" s="77" t="s">
        <v>1035</v>
      </c>
      <c r="L93" s="132" t="s">
        <v>1036</v>
      </c>
      <c r="M93" s="117" t="s">
        <v>396</v>
      </c>
      <c r="N93" s="117" t="s">
        <v>1037</v>
      </c>
      <c r="O93" s="77" t="s">
        <v>1038</v>
      </c>
      <c r="P93" s="140"/>
      <c r="Q93" s="119">
        <v>7</v>
      </c>
      <c r="R93" s="77">
        <v>7.9</v>
      </c>
      <c r="S93" s="294" t="s">
        <v>1039</v>
      </c>
      <c r="T93" s="294" t="s">
        <v>1040</v>
      </c>
      <c r="U93" s="305" t="s">
        <v>1041</v>
      </c>
      <c r="V93" s="294"/>
      <c r="AA93" s="204">
        <f>IF(OR(J93="Fail",ISBLANK(J93)),INDEX('Issue Code Table'!C:C,MATCH(N:N,'Issue Code Table'!A:A,0)),IF(M93="Critical",6,IF(M93="Significant",5,IF(M93="Moderate",3,2))))</f>
        <v>5</v>
      </c>
    </row>
    <row r="94" spans="1:27" ht="112.5" customHeight="1" x14ac:dyDescent="0.35">
      <c r="A94" s="294" t="s">
        <v>1042</v>
      </c>
      <c r="B94" s="294" t="s">
        <v>833</v>
      </c>
      <c r="C94" s="295" t="s">
        <v>834</v>
      </c>
      <c r="D94" s="294" t="s">
        <v>138</v>
      </c>
      <c r="E94" s="294" t="s">
        <v>1043</v>
      </c>
      <c r="F94" s="294" t="s">
        <v>1044</v>
      </c>
      <c r="G94" s="294" t="s">
        <v>1045</v>
      </c>
      <c r="H94" s="294" t="s">
        <v>837</v>
      </c>
      <c r="I94" s="77"/>
      <c r="J94" s="82"/>
      <c r="K94" s="77" t="s">
        <v>1046</v>
      </c>
      <c r="L94" s="132" t="s">
        <v>839</v>
      </c>
      <c r="M94" s="117" t="s">
        <v>840</v>
      </c>
      <c r="N94" s="117" t="s">
        <v>841</v>
      </c>
      <c r="O94" s="77" t="s">
        <v>842</v>
      </c>
      <c r="P94" s="140"/>
      <c r="Q94" s="119">
        <v>8</v>
      </c>
      <c r="R94" s="77">
        <v>8.1</v>
      </c>
      <c r="S94" s="294" t="s">
        <v>1047</v>
      </c>
      <c r="T94" s="294" t="s">
        <v>1048</v>
      </c>
      <c r="U94" s="77" t="s">
        <v>4136</v>
      </c>
      <c r="V94" s="294"/>
      <c r="AA94" s="204">
        <f>IF(OR(J94="Fail",ISBLANK(J94)),INDEX('Issue Code Table'!C:C,MATCH(N:N,'Issue Code Table'!A:A,0)),IF(M94="Critical",6,IF(M94="Significant",5,IF(M94="Moderate",3,2))))</f>
        <v>1</v>
      </c>
    </row>
    <row r="95" spans="1:27" ht="112.5" customHeight="1" x14ac:dyDescent="0.35">
      <c r="A95" s="294" t="s">
        <v>1049</v>
      </c>
      <c r="B95" s="294" t="s">
        <v>833</v>
      </c>
      <c r="C95" s="295" t="s">
        <v>834</v>
      </c>
      <c r="D95" s="294" t="s">
        <v>138</v>
      </c>
      <c r="E95" s="294" t="s">
        <v>1050</v>
      </c>
      <c r="F95" s="294" t="s">
        <v>1051</v>
      </c>
      <c r="G95" s="294" t="s">
        <v>1052</v>
      </c>
      <c r="H95" s="294" t="s">
        <v>837</v>
      </c>
      <c r="I95" s="77"/>
      <c r="J95" s="82"/>
      <c r="K95" s="77" t="s">
        <v>1046</v>
      </c>
      <c r="L95" s="132" t="s">
        <v>839</v>
      </c>
      <c r="M95" s="117" t="s">
        <v>840</v>
      </c>
      <c r="N95" s="117" t="s">
        <v>841</v>
      </c>
      <c r="O95" s="77" t="s">
        <v>842</v>
      </c>
      <c r="P95" s="140"/>
      <c r="Q95" s="119">
        <v>8</v>
      </c>
      <c r="R95" s="77">
        <v>8.1999999999999993</v>
      </c>
      <c r="S95" s="294" t="s">
        <v>1047</v>
      </c>
      <c r="T95" s="294" t="s">
        <v>1053</v>
      </c>
      <c r="U95" s="77" t="s">
        <v>4135</v>
      </c>
      <c r="V95" s="294"/>
      <c r="AA95" s="204">
        <f>IF(OR(J95="Fail",ISBLANK(J95)),INDEX('Issue Code Table'!C:C,MATCH(N:N,'Issue Code Table'!A:A,0)),IF(M95="Critical",6,IF(M95="Significant",5,IF(M95="Moderate",3,2))))</f>
        <v>1</v>
      </c>
    </row>
    <row r="96" spans="1:27" ht="112.5" customHeight="1" x14ac:dyDescent="0.35">
      <c r="A96" s="294" t="s">
        <v>1054</v>
      </c>
      <c r="B96" s="294" t="s">
        <v>833</v>
      </c>
      <c r="C96" s="295" t="s">
        <v>834</v>
      </c>
      <c r="D96" s="294" t="s">
        <v>138</v>
      </c>
      <c r="E96" s="294" t="s">
        <v>1055</v>
      </c>
      <c r="F96" s="294" t="s">
        <v>1056</v>
      </c>
      <c r="G96" s="294" t="s">
        <v>1057</v>
      </c>
      <c r="H96" s="294" t="s">
        <v>837</v>
      </c>
      <c r="I96" s="77"/>
      <c r="J96" s="82"/>
      <c r="K96" s="77" t="s">
        <v>1046</v>
      </c>
      <c r="L96" s="132" t="s">
        <v>839</v>
      </c>
      <c r="M96" s="117" t="s">
        <v>840</v>
      </c>
      <c r="N96" s="117" t="s">
        <v>841</v>
      </c>
      <c r="O96" s="77" t="s">
        <v>842</v>
      </c>
      <c r="P96" s="140"/>
      <c r="Q96" s="119">
        <v>8</v>
      </c>
      <c r="R96" s="77">
        <v>8.3000000000000007</v>
      </c>
      <c r="S96" s="294" t="s">
        <v>1058</v>
      </c>
      <c r="T96" s="294" t="s">
        <v>1059</v>
      </c>
      <c r="U96" s="304" t="s">
        <v>4133</v>
      </c>
      <c r="V96" s="294"/>
      <c r="AA96" s="204">
        <f>IF(OR(J96="Fail",ISBLANK(J96)),INDEX('Issue Code Table'!C:C,MATCH(N:N,'Issue Code Table'!A:A,0)),IF(M96="Critical",6,IF(M96="Significant",5,IF(M96="Moderate",3,2))))</f>
        <v>1</v>
      </c>
    </row>
    <row r="97" spans="1:27" ht="112.5" customHeight="1" x14ac:dyDescent="0.35">
      <c r="A97" s="294" t="s">
        <v>1060</v>
      </c>
      <c r="B97" s="294" t="s">
        <v>833</v>
      </c>
      <c r="C97" s="295" t="s">
        <v>834</v>
      </c>
      <c r="D97" s="294" t="s">
        <v>138</v>
      </c>
      <c r="E97" s="294" t="s">
        <v>1061</v>
      </c>
      <c r="F97" s="294" t="s">
        <v>1062</v>
      </c>
      <c r="G97" s="294" t="s">
        <v>1063</v>
      </c>
      <c r="H97" s="294" t="s">
        <v>837</v>
      </c>
      <c r="I97" s="77"/>
      <c r="J97" s="82"/>
      <c r="K97" s="77" t="s">
        <v>1046</v>
      </c>
      <c r="L97" s="132" t="s">
        <v>839</v>
      </c>
      <c r="M97" s="117" t="s">
        <v>840</v>
      </c>
      <c r="N97" s="117" t="s">
        <v>841</v>
      </c>
      <c r="O97" s="77" t="s">
        <v>842</v>
      </c>
      <c r="P97" s="140"/>
      <c r="Q97" s="119">
        <v>8</v>
      </c>
      <c r="R97" s="77">
        <v>8.4</v>
      </c>
      <c r="S97" s="294" t="s">
        <v>1064</v>
      </c>
      <c r="T97" s="294" t="s">
        <v>1065</v>
      </c>
      <c r="U97" s="77" t="s">
        <v>4131</v>
      </c>
      <c r="V97" s="294"/>
      <c r="AA97" s="204">
        <f>IF(OR(J97="Fail",ISBLANK(J97)),INDEX('Issue Code Table'!C:C,MATCH(N:N,'Issue Code Table'!A:A,0)),IF(M97="Critical",6,IF(M97="Significant",5,IF(M97="Moderate",3,2))))</f>
        <v>1</v>
      </c>
    </row>
    <row r="98" spans="1:27" ht="112.5" customHeight="1" x14ac:dyDescent="0.35">
      <c r="A98" s="294" t="s">
        <v>1066</v>
      </c>
      <c r="B98" s="294" t="s">
        <v>833</v>
      </c>
      <c r="C98" s="295" t="s">
        <v>834</v>
      </c>
      <c r="D98" s="294" t="s">
        <v>138</v>
      </c>
      <c r="E98" s="294" t="s">
        <v>1067</v>
      </c>
      <c r="F98" s="294" t="s">
        <v>1068</v>
      </c>
      <c r="G98" s="294" t="s">
        <v>1069</v>
      </c>
      <c r="H98" s="294" t="s">
        <v>837</v>
      </c>
      <c r="I98" s="77"/>
      <c r="J98" s="82"/>
      <c r="K98" s="77" t="s">
        <v>1046</v>
      </c>
      <c r="L98" s="132" t="s">
        <v>839</v>
      </c>
      <c r="M98" s="117" t="s">
        <v>840</v>
      </c>
      <c r="N98" s="117" t="s">
        <v>841</v>
      </c>
      <c r="O98" s="77" t="s">
        <v>842</v>
      </c>
      <c r="P98" s="140"/>
      <c r="Q98" s="119">
        <v>8</v>
      </c>
      <c r="R98" s="77">
        <v>8.5</v>
      </c>
      <c r="S98" s="294" t="s">
        <v>1070</v>
      </c>
      <c r="T98" s="294" t="s">
        <v>1071</v>
      </c>
      <c r="U98" s="306" t="s">
        <v>4134</v>
      </c>
      <c r="V98" s="294"/>
      <c r="AA98" s="204">
        <f>IF(OR(J98="Fail",ISBLANK(J98)),INDEX('Issue Code Table'!C:C,MATCH(N:N,'Issue Code Table'!A:A,0)),IF(M98="Critical",6,IF(M98="Significant",5,IF(M98="Moderate",3,2))))</f>
        <v>1</v>
      </c>
    </row>
    <row r="99" spans="1:27" ht="112.5" customHeight="1" x14ac:dyDescent="0.35">
      <c r="A99" s="294" t="s">
        <v>1072</v>
      </c>
      <c r="B99" s="294" t="s">
        <v>760</v>
      </c>
      <c r="C99" s="295" t="s">
        <v>718</v>
      </c>
      <c r="D99" s="294" t="s">
        <v>164</v>
      </c>
      <c r="E99" s="294" t="s">
        <v>1073</v>
      </c>
      <c r="F99" s="294" t="s">
        <v>1074</v>
      </c>
      <c r="G99" s="294" t="s">
        <v>1075</v>
      </c>
      <c r="H99" s="294" t="s">
        <v>961</v>
      </c>
      <c r="I99" s="77"/>
      <c r="J99" s="82"/>
      <c r="K99" s="77" t="s">
        <v>1076</v>
      </c>
      <c r="L99" s="77"/>
      <c r="M99" s="117" t="s">
        <v>145</v>
      </c>
      <c r="N99" s="117" t="s">
        <v>1077</v>
      </c>
      <c r="O99" s="77" t="s">
        <v>1078</v>
      </c>
      <c r="P99" s="140"/>
      <c r="Q99" s="119">
        <v>9</v>
      </c>
      <c r="R99" s="77">
        <v>9.1</v>
      </c>
      <c r="S99" s="294" t="s">
        <v>1079</v>
      </c>
      <c r="T99" s="294" t="s">
        <v>1080</v>
      </c>
      <c r="U99" s="77" t="s">
        <v>1081</v>
      </c>
      <c r="V99" s="295" t="s">
        <v>1082</v>
      </c>
      <c r="AA99" s="204">
        <f>IF(OR(J99="Fail",ISBLANK(J99)),INDEX('Issue Code Table'!C:C,MATCH(N:N,'Issue Code Table'!A:A,0)),IF(M99="Critical",6,IF(M99="Significant",5,IF(M99="Moderate",3,2))))</f>
        <v>6</v>
      </c>
    </row>
    <row r="100" spans="1:27" ht="112.5" customHeight="1" x14ac:dyDescent="0.35">
      <c r="A100" s="294" t="s">
        <v>1083</v>
      </c>
      <c r="B100" s="298" t="s">
        <v>760</v>
      </c>
      <c r="C100" s="297" t="s">
        <v>718</v>
      </c>
      <c r="D100" s="294" t="s">
        <v>164</v>
      </c>
      <c r="E100" s="294" t="s">
        <v>1084</v>
      </c>
      <c r="F100" s="294" t="s">
        <v>1085</v>
      </c>
      <c r="G100" s="294" t="s">
        <v>1086</v>
      </c>
      <c r="H100" s="294" t="s">
        <v>961</v>
      </c>
      <c r="I100" s="77"/>
      <c r="J100" s="82"/>
      <c r="K100" s="77" t="s">
        <v>1087</v>
      </c>
      <c r="L100" s="77"/>
      <c r="M100" s="117" t="s">
        <v>145</v>
      </c>
      <c r="N100" s="117" t="s">
        <v>410</v>
      </c>
      <c r="O100" s="77" t="s">
        <v>411</v>
      </c>
      <c r="P100" s="140"/>
      <c r="Q100" s="119">
        <v>9</v>
      </c>
      <c r="R100" s="77">
        <v>9.1999999999999993</v>
      </c>
      <c r="S100" s="294" t="s">
        <v>1088</v>
      </c>
      <c r="T100" s="294" t="s">
        <v>1089</v>
      </c>
      <c r="U100" s="77" t="s">
        <v>1090</v>
      </c>
      <c r="V100" s="295" t="s">
        <v>1091</v>
      </c>
      <c r="AA100" s="204">
        <f>IF(OR(J100="Fail",ISBLANK(J100)),INDEX('Issue Code Table'!C:C,MATCH(N:N,'Issue Code Table'!A:A,0)),IF(M100="Critical",6,IF(M100="Significant",5,IF(M100="Moderate",3,2))))</f>
        <v>5</v>
      </c>
    </row>
    <row r="101" spans="1:27" ht="112.5" customHeight="1" x14ac:dyDescent="0.35">
      <c r="A101" s="294" t="s">
        <v>1092</v>
      </c>
      <c r="B101" s="294" t="s">
        <v>909</v>
      </c>
      <c r="C101" s="295" t="s">
        <v>910</v>
      </c>
      <c r="D101" s="294" t="s">
        <v>164</v>
      </c>
      <c r="E101" s="294" t="s">
        <v>1093</v>
      </c>
      <c r="F101" s="294" t="s">
        <v>1094</v>
      </c>
      <c r="G101" s="294" t="s">
        <v>1095</v>
      </c>
      <c r="H101" s="294" t="s">
        <v>961</v>
      </c>
      <c r="I101" s="77"/>
      <c r="J101" s="82"/>
      <c r="K101" s="77" t="s">
        <v>1096</v>
      </c>
      <c r="L101" s="77"/>
      <c r="M101" s="117" t="s">
        <v>826</v>
      </c>
      <c r="N101" s="117" t="s">
        <v>827</v>
      </c>
      <c r="O101" s="77" t="s">
        <v>828</v>
      </c>
      <c r="P101" s="140"/>
      <c r="Q101" s="119">
        <v>9</v>
      </c>
      <c r="R101" s="77">
        <v>9.3000000000000007</v>
      </c>
      <c r="S101" s="294" t="s">
        <v>1097</v>
      </c>
      <c r="T101" s="294" t="s">
        <v>1098</v>
      </c>
      <c r="U101" s="78" t="s">
        <v>1099</v>
      </c>
      <c r="V101" s="295" t="s">
        <v>1100</v>
      </c>
      <c r="AA101" s="204">
        <f>IF(OR(J101="Fail",ISBLANK(J101)),INDEX('Issue Code Table'!C:C,MATCH(N:N,'Issue Code Table'!A:A,0)),IF(M101="Critical",6,IF(M101="Significant",5,IF(M101="Moderate",3,2))))</f>
        <v>7</v>
      </c>
    </row>
    <row r="102" spans="1:27" ht="112.5" customHeight="1" x14ac:dyDescent="0.35">
      <c r="A102" s="294" t="s">
        <v>1101</v>
      </c>
      <c r="B102" s="298" t="s">
        <v>175</v>
      </c>
      <c r="C102" s="297" t="s">
        <v>176</v>
      </c>
      <c r="D102" s="294" t="s">
        <v>164</v>
      </c>
      <c r="E102" s="294" t="s">
        <v>1102</v>
      </c>
      <c r="F102" s="294" t="s">
        <v>1103</v>
      </c>
      <c r="G102" s="294" t="s">
        <v>1104</v>
      </c>
      <c r="H102" s="294" t="s">
        <v>961</v>
      </c>
      <c r="I102" s="77"/>
      <c r="J102" s="82"/>
      <c r="K102" s="77" t="s">
        <v>1105</v>
      </c>
      <c r="L102" s="77"/>
      <c r="M102" s="117" t="s">
        <v>145</v>
      </c>
      <c r="N102" s="117" t="s">
        <v>410</v>
      </c>
      <c r="O102" s="77" t="s">
        <v>411</v>
      </c>
      <c r="P102" s="140"/>
      <c r="Q102" s="119">
        <v>9</v>
      </c>
      <c r="R102" s="77">
        <v>9.4</v>
      </c>
      <c r="S102" s="294" t="s">
        <v>1106</v>
      </c>
      <c r="T102" s="294" t="s">
        <v>1107</v>
      </c>
      <c r="U102" s="307" t="s">
        <v>1108</v>
      </c>
      <c r="V102" s="295" t="s">
        <v>1109</v>
      </c>
      <c r="AA102" s="204">
        <f>IF(OR(J102="Fail",ISBLANK(J102)),INDEX('Issue Code Table'!C:C,MATCH(N:N,'Issue Code Table'!A:A,0)),IF(M102="Critical",6,IF(M102="Significant",5,IF(M102="Moderate",3,2))))</f>
        <v>5</v>
      </c>
    </row>
    <row r="103" spans="1:27" ht="112.5" customHeight="1" x14ac:dyDescent="0.35">
      <c r="A103" s="294" t="s">
        <v>1110</v>
      </c>
      <c r="B103" s="298" t="s">
        <v>909</v>
      </c>
      <c r="C103" s="121" t="s">
        <v>969</v>
      </c>
      <c r="D103" s="294" t="s">
        <v>164</v>
      </c>
      <c r="E103" s="294" t="s">
        <v>1111</v>
      </c>
      <c r="F103" s="294" t="s">
        <v>1112</v>
      </c>
      <c r="G103" s="294" t="s">
        <v>1113</v>
      </c>
      <c r="H103" s="294" t="s">
        <v>1114</v>
      </c>
      <c r="I103" s="77"/>
      <c r="J103" s="82"/>
      <c r="K103" s="77" t="s">
        <v>1115</v>
      </c>
      <c r="L103" s="77"/>
      <c r="M103" s="117" t="s">
        <v>145</v>
      </c>
      <c r="N103" s="117" t="s">
        <v>410</v>
      </c>
      <c r="O103" s="77" t="s">
        <v>411</v>
      </c>
      <c r="P103" s="140"/>
      <c r="Q103" s="119">
        <v>9</v>
      </c>
      <c r="R103" s="77">
        <v>9.5</v>
      </c>
      <c r="S103" s="294" t="s">
        <v>1116</v>
      </c>
      <c r="T103" s="294" t="s">
        <v>1117</v>
      </c>
      <c r="U103" s="78" t="s">
        <v>3728</v>
      </c>
      <c r="V103" s="295" t="s">
        <v>1118</v>
      </c>
      <c r="AA103" s="204">
        <f>IF(OR(J103="Fail",ISBLANK(J103)),INDEX('Issue Code Table'!C:C,MATCH(N:N,'Issue Code Table'!A:A,0)),IF(M103="Critical",6,IF(M103="Significant",5,IF(M103="Moderate",3,2))))</f>
        <v>5</v>
      </c>
    </row>
    <row r="104" spans="1:27" ht="112.5" customHeight="1" x14ac:dyDescent="0.35">
      <c r="A104" s="294" t="s">
        <v>1119</v>
      </c>
      <c r="B104" s="298" t="s">
        <v>909</v>
      </c>
      <c r="C104" s="121" t="s">
        <v>969</v>
      </c>
      <c r="D104" s="294" t="s">
        <v>164</v>
      </c>
      <c r="E104" s="294" t="s">
        <v>1120</v>
      </c>
      <c r="F104" s="294" t="s">
        <v>1121</v>
      </c>
      <c r="G104" s="294" t="s">
        <v>1122</v>
      </c>
      <c r="H104" s="294" t="s">
        <v>1123</v>
      </c>
      <c r="I104" s="77"/>
      <c r="J104" s="82"/>
      <c r="K104" s="77" t="s">
        <v>1124</v>
      </c>
      <c r="L104" s="77"/>
      <c r="M104" s="117" t="s">
        <v>145</v>
      </c>
      <c r="N104" s="117" t="s">
        <v>410</v>
      </c>
      <c r="O104" s="77" t="s">
        <v>411</v>
      </c>
      <c r="P104" s="140"/>
      <c r="Q104" s="119">
        <v>9</v>
      </c>
      <c r="R104" s="77">
        <v>9.6</v>
      </c>
      <c r="S104" s="294" t="s">
        <v>1125</v>
      </c>
      <c r="T104" s="294" t="s">
        <v>1126</v>
      </c>
      <c r="U104" s="78" t="s">
        <v>1127</v>
      </c>
      <c r="V104" s="295" t="s">
        <v>1128</v>
      </c>
      <c r="AA104" s="204">
        <f>IF(OR(J104="Fail",ISBLANK(J104)),INDEX('Issue Code Table'!C:C,MATCH(N:N,'Issue Code Table'!A:A,0)),IF(M104="Critical",6,IF(M104="Significant",5,IF(M104="Moderate",3,2))))</f>
        <v>5</v>
      </c>
    </row>
    <row r="105" spans="1:27" ht="112.5" customHeight="1" x14ac:dyDescent="0.35">
      <c r="A105" s="294" t="s">
        <v>1129</v>
      </c>
      <c r="B105" s="298" t="s">
        <v>760</v>
      </c>
      <c r="C105" s="297" t="s">
        <v>718</v>
      </c>
      <c r="D105" s="294" t="s">
        <v>164</v>
      </c>
      <c r="E105" s="294" t="s">
        <v>1130</v>
      </c>
      <c r="F105" s="294" t="s">
        <v>1131</v>
      </c>
      <c r="G105" s="294" t="s">
        <v>1132</v>
      </c>
      <c r="H105" s="294" t="s">
        <v>1133</v>
      </c>
      <c r="I105" s="77"/>
      <c r="J105" s="82"/>
      <c r="K105" s="77" t="s">
        <v>1134</v>
      </c>
      <c r="L105" s="77"/>
      <c r="M105" s="117" t="s">
        <v>145</v>
      </c>
      <c r="N105" s="117" t="s">
        <v>410</v>
      </c>
      <c r="O105" s="77" t="s">
        <v>411</v>
      </c>
      <c r="P105" s="140"/>
      <c r="Q105" s="119">
        <v>9</v>
      </c>
      <c r="R105" s="77">
        <v>9.6999999999999993</v>
      </c>
      <c r="S105" s="294" t="s">
        <v>1135</v>
      </c>
      <c r="T105" s="294" t="s">
        <v>1136</v>
      </c>
      <c r="U105" s="78" t="s">
        <v>3646</v>
      </c>
      <c r="V105" s="295" t="s">
        <v>1137</v>
      </c>
      <c r="AA105" s="204">
        <f>IF(OR(J105="Fail",ISBLANK(J105)),INDEX('Issue Code Table'!C:C,MATCH(N:N,'Issue Code Table'!A:A,0)),IF(M105="Critical",6,IF(M105="Significant",5,IF(M105="Moderate",3,2))))</f>
        <v>5</v>
      </c>
    </row>
    <row r="106" spans="1:27" ht="112.5" customHeight="1" x14ac:dyDescent="0.35">
      <c r="A106" s="294" t="s">
        <v>1138</v>
      </c>
      <c r="B106" s="298" t="s">
        <v>760</v>
      </c>
      <c r="C106" s="297" t="s">
        <v>718</v>
      </c>
      <c r="D106" s="294" t="s">
        <v>164</v>
      </c>
      <c r="E106" s="294" t="s">
        <v>1139</v>
      </c>
      <c r="F106" s="294" t="s">
        <v>1140</v>
      </c>
      <c r="G106" s="294" t="s">
        <v>1141</v>
      </c>
      <c r="H106" s="294" t="s">
        <v>961</v>
      </c>
      <c r="I106" s="77"/>
      <c r="J106" s="82"/>
      <c r="K106" s="77" t="s">
        <v>1142</v>
      </c>
      <c r="L106" s="77"/>
      <c r="M106" s="117" t="s">
        <v>145</v>
      </c>
      <c r="N106" s="117" t="s">
        <v>410</v>
      </c>
      <c r="O106" s="77" t="s">
        <v>411</v>
      </c>
      <c r="P106" s="140"/>
      <c r="Q106" s="119">
        <v>9</v>
      </c>
      <c r="R106" s="77">
        <v>9.8000000000000007</v>
      </c>
      <c r="S106" s="294" t="s">
        <v>1143</v>
      </c>
      <c r="T106" s="294" t="s">
        <v>1144</v>
      </c>
      <c r="U106" s="78" t="s">
        <v>3561</v>
      </c>
      <c r="V106" s="295" t="s">
        <v>1145</v>
      </c>
      <c r="AA106" s="204">
        <f>IF(OR(J106="Fail",ISBLANK(J106)),INDEX('Issue Code Table'!C:C,MATCH(N:N,'Issue Code Table'!A:A,0)),IF(M106="Critical",6,IF(M106="Significant",5,IF(M106="Moderate",3,2))))</f>
        <v>5</v>
      </c>
    </row>
    <row r="107" spans="1:27" ht="112.5" customHeight="1" x14ac:dyDescent="0.35">
      <c r="A107" s="294" t="s">
        <v>1146</v>
      </c>
      <c r="B107" s="298" t="s">
        <v>760</v>
      </c>
      <c r="C107" s="297" t="s">
        <v>718</v>
      </c>
      <c r="D107" s="294" t="s">
        <v>164</v>
      </c>
      <c r="E107" s="294" t="s">
        <v>1147</v>
      </c>
      <c r="F107" s="294" t="s">
        <v>1148</v>
      </c>
      <c r="G107" s="294" t="s">
        <v>1149</v>
      </c>
      <c r="H107" s="294" t="s">
        <v>961</v>
      </c>
      <c r="I107" s="77"/>
      <c r="J107" s="82"/>
      <c r="K107" s="77" t="s">
        <v>1150</v>
      </c>
      <c r="L107" s="77"/>
      <c r="M107" s="117" t="s">
        <v>145</v>
      </c>
      <c r="N107" s="117" t="s">
        <v>410</v>
      </c>
      <c r="O107" s="77" t="s">
        <v>411</v>
      </c>
      <c r="P107" s="140"/>
      <c r="Q107" s="119">
        <v>9</v>
      </c>
      <c r="R107" s="77">
        <v>9.9</v>
      </c>
      <c r="S107" s="294" t="s">
        <v>1151</v>
      </c>
      <c r="T107" s="294" t="s">
        <v>1152</v>
      </c>
      <c r="U107" s="78" t="s">
        <v>3562</v>
      </c>
      <c r="V107" s="295" t="s">
        <v>426</v>
      </c>
      <c r="AA107" s="204">
        <f>IF(OR(J107="Fail",ISBLANK(J107)),INDEX('Issue Code Table'!C:C,MATCH(N:N,'Issue Code Table'!A:A,0)),IF(M107="Critical",6,IF(M107="Significant",5,IF(M107="Moderate",3,2))))</f>
        <v>5</v>
      </c>
    </row>
    <row r="108" spans="1:27" ht="112.5" customHeight="1" x14ac:dyDescent="0.35">
      <c r="A108" s="294" t="s">
        <v>1153</v>
      </c>
      <c r="B108" s="298" t="s">
        <v>760</v>
      </c>
      <c r="C108" s="297" t="s">
        <v>718</v>
      </c>
      <c r="D108" s="294" t="s">
        <v>164</v>
      </c>
      <c r="E108" s="294" t="s">
        <v>1154</v>
      </c>
      <c r="F108" s="294" t="s">
        <v>1155</v>
      </c>
      <c r="G108" s="294" t="s">
        <v>1156</v>
      </c>
      <c r="H108" s="294" t="s">
        <v>961</v>
      </c>
      <c r="I108" s="77"/>
      <c r="J108" s="82"/>
      <c r="K108" s="77" t="s">
        <v>1157</v>
      </c>
      <c r="L108" s="77"/>
      <c r="M108" s="117" t="s">
        <v>145</v>
      </c>
      <c r="N108" s="117" t="s">
        <v>410</v>
      </c>
      <c r="O108" s="77" t="s">
        <v>411</v>
      </c>
      <c r="P108" s="140"/>
      <c r="Q108" s="119">
        <v>9</v>
      </c>
      <c r="R108" s="77">
        <v>9.1</v>
      </c>
      <c r="S108" s="294" t="s">
        <v>1158</v>
      </c>
      <c r="T108" s="294" t="s">
        <v>1159</v>
      </c>
      <c r="U108" s="78" t="s">
        <v>1160</v>
      </c>
      <c r="V108" s="295" t="s">
        <v>426</v>
      </c>
      <c r="AA108" s="204">
        <f>IF(OR(J108="Fail",ISBLANK(J108)),INDEX('Issue Code Table'!C:C,MATCH(N:N,'Issue Code Table'!A:A,0)),IF(M108="Critical",6,IF(M108="Significant",5,IF(M108="Moderate",3,2))))</f>
        <v>5</v>
      </c>
    </row>
    <row r="109" spans="1:27" ht="112.5" customHeight="1" x14ac:dyDescent="0.35">
      <c r="A109" s="294" t="s">
        <v>1161</v>
      </c>
      <c r="B109" s="298" t="s">
        <v>909</v>
      </c>
      <c r="C109" s="121" t="s">
        <v>969</v>
      </c>
      <c r="D109" s="294" t="s">
        <v>164</v>
      </c>
      <c r="E109" s="294" t="s">
        <v>1162</v>
      </c>
      <c r="F109" s="294" t="s">
        <v>1163</v>
      </c>
      <c r="G109" s="294" t="s">
        <v>1164</v>
      </c>
      <c r="H109" s="294" t="s">
        <v>961</v>
      </c>
      <c r="I109" s="77"/>
      <c r="J109" s="82"/>
      <c r="K109" s="77" t="s">
        <v>1165</v>
      </c>
      <c r="L109" s="77"/>
      <c r="M109" s="117" t="s">
        <v>145</v>
      </c>
      <c r="N109" s="117" t="s">
        <v>410</v>
      </c>
      <c r="O109" s="77" t="s">
        <v>411</v>
      </c>
      <c r="P109" s="140"/>
      <c r="Q109" s="119">
        <v>9</v>
      </c>
      <c r="R109" s="77">
        <v>9.11</v>
      </c>
      <c r="S109" s="294" t="s">
        <v>1166</v>
      </c>
      <c r="T109" s="294" t="s">
        <v>1167</v>
      </c>
      <c r="U109" s="78" t="s">
        <v>1168</v>
      </c>
      <c r="V109" s="295" t="s">
        <v>426</v>
      </c>
      <c r="AA109" s="204">
        <f>IF(OR(J109="Fail",ISBLANK(J109)),INDEX('Issue Code Table'!C:C,MATCH(N:N,'Issue Code Table'!A:A,0)),IF(M109="Critical",6,IF(M109="Significant",5,IF(M109="Moderate",3,2))))</f>
        <v>5</v>
      </c>
    </row>
    <row r="110" spans="1:27" ht="112.5" customHeight="1" x14ac:dyDescent="0.35">
      <c r="A110" s="294" t="s">
        <v>1169</v>
      </c>
      <c r="B110" s="298" t="s">
        <v>909</v>
      </c>
      <c r="C110" s="121" t="s">
        <v>969</v>
      </c>
      <c r="D110" s="294" t="s">
        <v>164</v>
      </c>
      <c r="E110" s="294" t="s">
        <v>1170</v>
      </c>
      <c r="F110" s="294" t="s">
        <v>1171</v>
      </c>
      <c r="G110" s="294" t="s">
        <v>1172</v>
      </c>
      <c r="H110" s="294" t="s">
        <v>961</v>
      </c>
      <c r="I110" s="77"/>
      <c r="J110" s="82"/>
      <c r="K110" s="77" t="s">
        <v>1173</v>
      </c>
      <c r="L110" s="77"/>
      <c r="M110" s="117" t="s">
        <v>145</v>
      </c>
      <c r="N110" s="117" t="s">
        <v>860</v>
      </c>
      <c r="O110" s="77" t="s">
        <v>861</v>
      </c>
      <c r="P110" s="140"/>
      <c r="Q110" s="119">
        <v>9</v>
      </c>
      <c r="R110" s="77">
        <v>9.1199999999999992</v>
      </c>
      <c r="S110" s="294" t="s">
        <v>1174</v>
      </c>
      <c r="T110" s="294" t="s">
        <v>1175</v>
      </c>
      <c r="U110" s="78" t="s">
        <v>3563</v>
      </c>
      <c r="V110" s="295" t="s">
        <v>426</v>
      </c>
      <c r="AA110" s="204">
        <f>IF(OR(J110="Fail",ISBLANK(J110)),INDEX('Issue Code Table'!C:C,MATCH(N:N,'Issue Code Table'!A:A,0)),IF(M110="Critical",6,IF(M110="Significant",5,IF(M110="Moderate",3,2))))</f>
        <v>5</v>
      </c>
    </row>
    <row r="111" spans="1:27" ht="112.5" customHeight="1" x14ac:dyDescent="0.35">
      <c r="A111" s="294" t="s">
        <v>1176</v>
      </c>
      <c r="B111" s="298" t="s">
        <v>909</v>
      </c>
      <c r="C111" s="121" t="s">
        <v>969</v>
      </c>
      <c r="D111" s="294" t="s">
        <v>164</v>
      </c>
      <c r="E111" s="294" t="s">
        <v>1177</v>
      </c>
      <c r="F111" s="294" t="s">
        <v>1178</v>
      </c>
      <c r="G111" s="294" t="s">
        <v>1179</v>
      </c>
      <c r="H111" s="294" t="s">
        <v>961</v>
      </c>
      <c r="I111" s="77"/>
      <c r="J111" s="82"/>
      <c r="K111" s="77" t="s">
        <v>1180</v>
      </c>
      <c r="L111" s="77"/>
      <c r="M111" s="117" t="s">
        <v>145</v>
      </c>
      <c r="N111" s="117" t="s">
        <v>860</v>
      </c>
      <c r="O111" s="77" t="s">
        <v>861</v>
      </c>
      <c r="P111" s="140"/>
      <c r="Q111" s="119">
        <v>9</v>
      </c>
      <c r="R111" s="77">
        <v>9.1300000000000008</v>
      </c>
      <c r="S111" s="294" t="s">
        <v>1181</v>
      </c>
      <c r="T111" s="294" t="s">
        <v>1182</v>
      </c>
      <c r="U111" s="78" t="s">
        <v>3564</v>
      </c>
      <c r="V111" s="295" t="s">
        <v>426</v>
      </c>
      <c r="AA111" s="204">
        <f>IF(OR(J111="Fail",ISBLANK(J111)),INDEX('Issue Code Table'!C:C,MATCH(N:N,'Issue Code Table'!A:A,0)),IF(M111="Critical",6,IF(M111="Significant",5,IF(M111="Moderate",3,2))))</f>
        <v>5</v>
      </c>
    </row>
    <row r="112" spans="1:27" ht="112.5" customHeight="1" x14ac:dyDescent="0.35">
      <c r="A112" s="294" t="s">
        <v>1183</v>
      </c>
      <c r="B112" s="298" t="s">
        <v>909</v>
      </c>
      <c r="C112" s="121" t="s">
        <v>969</v>
      </c>
      <c r="D112" s="294" t="s">
        <v>164</v>
      </c>
      <c r="E112" s="294" t="s">
        <v>1184</v>
      </c>
      <c r="F112" s="294" t="s">
        <v>1185</v>
      </c>
      <c r="G112" s="294" t="s">
        <v>1186</v>
      </c>
      <c r="H112" s="294" t="s">
        <v>961</v>
      </c>
      <c r="I112" s="77"/>
      <c r="J112" s="82"/>
      <c r="K112" s="77" t="s">
        <v>1187</v>
      </c>
      <c r="L112" s="77"/>
      <c r="M112" s="117" t="s">
        <v>145</v>
      </c>
      <c r="N112" s="117" t="s">
        <v>860</v>
      </c>
      <c r="O112" s="77" t="s">
        <v>861</v>
      </c>
      <c r="P112" s="140"/>
      <c r="Q112" s="119">
        <v>9</v>
      </c>
      <c r="R112" s="77">
        <v>9.14</v>
      </c>
      <c r="S112" s="294" t="s">
        <v>1188</v>
      </c>
      <c r="T112" s="294" t="s">
        <v>1189</v>
      </c>
      <c r="U112" s="78" t="s">
        <v>3565</v>
      </c>
      <c r="V112" s="295" t="s">
        <v>426</v>
      </c>
      <c r="AA112" s="204">
        <f>IF(OR(J112="Fail",ISBLANK(J112)),INDEX('Issue Code Table'!C:C,MATCH(N:N,'Issue Code Table'!A:A,0)),IF(M112="Critical",6,IF(M112="Significant",5,IF(M112="Moderate",3,2))))</f>
        <v>5</v>
      </c>
    </row>
    <row r="113" spans="1:27" ht="112.5" customHeight="1" x14ac:dyDescent="0.35">
      <c r="A113" s="294" t="s">
        <v>1190</v>
      </c>
      <c r="B113" s="298" t="s">
        <v>909</v>
      </c>
      <c r="C113" s="121" t="s">
        <v>969</v>
      </c>
      <c r="D113" s="294" t="s">
        <v>164</v>
      </c>
      <c r="E113" s="294" t="s">
        <v>1191</v>
      </c>
      <c r="F113" s="294" t="s">
        <v>1192</v>
      </c>
      <c r="G113" s="294" t="s">
        <v>1193</v>
      </c>
      <c r="H113" s="294" t="s">
        <v>961</v>
      </c>
      <c r="I113" s="77"/>
      <c r="J113" s="82"/>
      <c r="K113" s="77" t="s">
        <v>1194</v>
      </c>
      <c r="L113" s="77"/>
      <c r="M113" s="117" t="s">
        <v>145</v>
      </c>
      <c r="N113" s="117" t="s">
        <v>860</v>
      </c>
      <c r="O113" s="77" t="s">
        <v>861</v>
      </c>
      <c r="P113" s="140"/>
      <c r="Q113" s="119">
        <v>9</v>
      </c>
      <c r="R113" s="77">
        <v>9.15</v>
      </c>
      <c r="S113" s="294" t="s">
        <v>1195</v>
      </c>
      <c r="T113" s="294" t="s">
        <v>1196</v>
      </c>
      <c r="U113" s="307" t="s">
        <v>3566</v>
      </c>
      <c r="V113" s="295" t="s">
        <v>426</v>
      </c>
      <c r="AA113" s="204">
        <f>IF(OR(J113="Fail",ISBLANK(J113)),INDEX('Issue Code Table'!C:C,MATCH(N:N,'Issue Code Table'!A:A,0)),IF(M113="Critical",6,IF(M113="Significant",5,IF(M113="Moderate",3,2))))</f>
        <v>5</v>
      </c>
    </row>
    <row r="114" spans="1:27" ht="112.5" customHeight="1" x14ac:dyDescent="0.35">
      <c r="A114" s="294" t="s">
        <v>1197</v>
      </c>
      <c r="B114" s="298" t="s">
        <v>909</v>
      </c>
      <c r="C114" s="121" t="s">
        <v>969</v>
      </c>
      <c r="D114" s="294" t="s">
        <v>164</v>
      </c>
      <c r="E114" s="294" t="s">
        <v>1198</v>
      </c>
      <c r="F114" s="294" t="s">
        <v>1199</v>
      </c>
      <c r="G114" s="294" t="s">
        <v>1200</v>
      </c>
      <c r="H114" s="294" t="s">
        <v>961</v>
      </c>
      <c r="I114" s="77"/>
      <c r="J114" s="82"/>
      <c r="K114" s="77" t="s">
        <v>1201</v>
      </c>
      <c r="L114" s="77"/>
      <c r="M114" s="117" t="s">
        <v>145</v>
      </c>
      <c r="N114" s="117" t="s">
        <v>860</v>
      </c>
      <c r="O114" s="77" t="s">
        <v>861</v>
      </c>
      <c r="P114" s="140"/>
      <c r="Q114" s="119">
        <v>9</v>
      </c>
      <c r="R114" s="77">
        <v>9.16</v>
      </c>
      <c r="S114" s="294" t="s">
        <v>1202</v>
      </c>
      <c r="T114" s="294" t="s">
        <v>1203</v>
      </c>
      <c r="U114" s="78" t="s">
        <v>1204</v>
      </c>
      <c r="V114" s="295" t="s">
        <v>426</v>
      </c>
      <c r="AA114" s="204">
        <f>IF(OR(J114="Fail",ISBLANK(J114)),INDEX('Issue Code Table'!C:C,MATCH(N:N,'Issue Code Table'!A:A,0)),IF(M114="Critical",6,IF(M114="Significant",5,IF(M114="Moderate",3,2))))</f>
        <v>5</v>
      </c>
    </row>
    <row r="115" spans="1:27" ht="112.5" customHeight="1" x14ac:dyDescent="0.35">
      <c r="A115" s="294" t="s">
        <v>1205</v>
      </c>
      <c r="B115" s="298" t="s">
        <v>909</v>
      </c>
      <c r="C115" s="121" t="s">
        <v>969</v>
      </c>
      <c r="D115" s="294" t="s">
        <v>164</v>
      </c>
      <c r="E115" s="294" t="s">
        <v>1206</v>
      </c>
      <c r="F115" s="294" t="s">
        <v>1207</v>
      </c>
      <c r="G115" s="294" t="s">
        <v>1208</v>
      </c>
      <c r="H115" s="294" t="s">
        <v>961</v>
      </c>
      <c r="I115" s="77"/>
      <c r="J115" s="82"/>
      <c r="K115" s="77" t="s">
        <v>1209</v>
      </c>
      <c r="L115" s="77"/>
      <c r="M115" s="117" t="s">
        <v>145</v>
      </c>
      <c r="N115" s="117" t="s">
        <v>860</v>
      </c>
      <c r="O115" s="77" t="s">
        <v>861</v>
      </c>
      <c r="P115" s="140"/>
      <c r="Q115" s="119">
        <v>9</v>
      </c>
      <c r="R115" s="77">
        <v>9.17</v>
      </c>
      <c r="S115" s="294" t="s">
        <v>1210</v>
      </c>
      <c r="T115" s="294" t="s">
        <v>1211</v>
      </c>
      <c r="U115" s="78" t="s">
        <v>3567</v>
      </c>
      <c r="V115" s="295" t="s">
        <v>426</v>
      </c>
      <c r="AA115" s="204">
        <f>IF(OR(J115="Fail",ISBLANK(J115)),INDEX('Issue Code Table'!C:C,MATCH(N:N,'Issue Code Table'!A:A,0)),IF(M115="Critical",6,IF(M115="Significant",5,IF(M115="Moderate",3,2))))</f>
        <v>5</v>
      </c>
    </row>
    <row r="116" spans="1:27" ht="112.5" customHeight="1" x14ac:dyDescent="0.35">
      <c r="A116" s="294" t="s">
        <v>1212</v>
      </c>
      <c r="B116" s="298" t="s">
        <v>909</v>
      </c>
      <c r="C116" s="121" t="s">
        <v>969</v>
      </c>
      <c r="D116" s="294" t="s">
        <v>164</v>
      </c>
      <c r="E116" s="294" t="s">
        <v>1213</v>
      </c>
      <c r="F116" s="294" t="s">
        <v>1214</v>
      </c>
      <c r="G116" s="294" t="s">
        <v>1215</v>
      </c>
      <c r="H116" s="294" t="s">
        <v>961</v>
      </c>
      <c r="I116" s="77"/>
      <c r="J116" s="82"/>
      <c r="K116" s="89" t="s">
        <v>3737</v>
      </c>
      <c r="L116" s="77"/>
      <c r="M116" s="117" t="s">
        <v>396</v>
      </c>
      <c r="N116" s="117" t="s">
        <v>1216</v>
      </c>
      <c r="O116" s="77" t="s">
        <v>1217</v>
      </c>
      <c r="P116" s="140"/>
      <c r="Q116" s="119">
        <v>9</v>
      </c>
      <c r="R116" s="77">
        <v>9.18</v>
      </c>
      <c r="S116" s="294" t="s">
        <v>1218</v>
      </c>
      <c r="T116" s="294" t="s">
        <v>1219</v>
      </c>
      <c r="U116" s="78" t="s">
        <v>1220</v>
      </c>
      <c r="V116" s="294"/>
      <c r="AA116" s="204">
        <f>IF(OR(J116="Fail",ISBLANK(J116)),INDEX('Issue Code Table'!C:C,MATCH(N:N,'Issue Code Table'!A:A,0)),IF(M116="Critical",6,IF(M116="Significant",5,IF(M116="Moderate",3,2))))</f>
        <v>7</v>
      </c>
    </row>
    <row r="117" spans="1:27" ht="112.5" customHeight="1" x14ac:dyDescent="0.35">
      <c r="A117" s="294" t="s">
        <v>1221</v>
      </c>
      <c r="B117" s="298" t="s">
        <v>909</v>
      </c>
      <c r="C117" s="121" t="s">
        <v>969</v>
      </c>
      <c r="D117" s="294" t="s">
        <v>164</v>
      </c>
      <c r="E117" s="294" t="s">
        <v>1222</v>
      </c>
      <c r="F117" s="294" t="s">
        <v>1223</v>
      </c>
      <c r="G117" s="294" t="s">
        <v>1224</v>
      </c>
      <c r="H117" s="294" t="s">
        <v>961</v>
      </c>
      <c r="I117" s="77"/>
      <c r="J117" s="82"/>
      <c r="K117" s="89" t="s">
        <v>3738</v>
      </c>
      <c r="L117" s="77"/>
      <c r="M117" s="117" t="s">
        <v>396</v>
      </c>
      <c r="N117" s="117" t="s">
        <v>1216</v>
      </c>
      <c r="O117" s="77" t="s">
        <v>1217</v>
      </c>
      <c r="P117" s="140"/>
      <c r="Q117" s="119">
        <v>9</v>
      </c>
      <c r="R117" s="77">
        <v>9.19</v>
      </c>
      <c r="S117" s="294" t="s">
        <v>1225</v>
      </c>
      <c r="T117" s="294" t="s">
        <v>1226</v>
      </c>
      <c r="U117" s="78" t="s">
        <v>1227</v>
      </c>
      <c r="V117" s="294"/>
      <c r="AA117" s="204">
        <f>IF(OR(J117="Fail",ISBLANK(J117)),INDEX('Issue Code Table'!C:C,MATCH(N:N,'Issue Code Table'!A:A,0)),IF(M117="Critical",6,IF(M117="Significant",5,IF(M117="Moderate",3,2))))</f>
        <v>7</v>
      </c>
    </row>
    <row r="118" spans="1:27" ht="112.5" customHeight="1" x14ac:dyDescent="0.35">
      <c r="A118" s="294" t="s">
        <v>1228</v>
      </c>
      <c r="B118" s="294" t="s">
        <v>760</v>
      </c>
      <c r="C118" s="294" t="s">
        <v>718</v>
      </c>
      <c r="D118" s="294" t="s">
        <v>164</v>
      </c>
      <c r="E118" s="294" t="s">
        <v>1229</v>
      </c>
      <c r="F118" s="294" t="s">
        <v>1230</v>
      </c>
      <c r="G118" s="294" t="s">
        <v>1231</v>
      </c>
      <c r="H118" s="294" t="s">
        <v>961</v>
      </c>
      <c r="I118" s="77"/>
      <c r="J118" s="82"/>
      <c r="K118" s="77" t="s">
        <v>1232</v>
      </c>
      <c r="L118" s="77"/>
      <c r="M118" s="117" t="s">
        <v>145</v>
      </c>
      <c r="N118" s="117" t="s">
        <v>410</v>
      </c>
      <c r="O118" s="77" t="s">
        <v>411</v>
      </c>
      <c r="P118" s="140"/>
      <c r="Q118" s="119">
        <v>9</v>
      </c>
      <c r="R118" s="138">
        <v>9.1999999999999993</v>
      </c>
      <c r="S118" s="294" t="s">
        <v>1233</v>
      </c>
      <c r="T118" s="294" t="s">
        <v>1234</v>
      </c>
      <c r="U118" s="78" t="s">
        <v>3729</v>
      </c>
      <c r="V118" s="295" t="s">
        <v>426</v>
      </c>
      <c r="AA118" s="204">
        <f>IF(OR(J118="Fail",ISBLANK(J118)),INDEX('Issue Code Table'!C:C,MATCH(N:N,'Issue Code Table'!A:A,0)),IF(M118="Critical",6,IF(M118="Significant",5,IF(M118="Moderate",3,2))))</f>
        <v>5</v>
      </c>
    </row>
    <row r="119" spans="1:27" ht="112.5" customHeight="1" x14ac:dyDescent="0.35">
      <c r="A119" s="294" t="s">
        <v>1235</v>
      </c>
      <c r="B119" s="294" t="s">
        <v>760</v>
      </c>
      <c r="C119" s="294" t="s">
        <v>718</v>
      </c>
      <c r="D119" s="294" t="s">
        <v>164</v>
      </c>
      <c r="E119" s="294" t="s">
        <v>1236</v>
      </c>
      <c r="F119" s="294" t="s">
        <v>1237</v>
      </c>
      <c r="G119" s="294" t="s">
        <v>1238</v>
      </c>
      <c r="H119" s="294" t="s">
        <v>961</v>
      </c>
      <c r="I119" s="77"/>
      <c r="J119" s="82"/>
      <c r="K119" s="77" t="s">
        <v>1239</v>
      </c>
      <c r="L119" s="77"/>
      <c r="M119" s="117" t="s">
        <v>145</v>
      </c>
      <c r="N119" s="117" t="s">
        <v>410</v>
      </c>
      <c r="O119" s="77" t="s">
        <v>411</v>
      </c>
      <c r="P119" s="140"/>
      <c r="Q119" s="119">
        <v>9</v>
      </c>
      <c r="R119" s="77">
        <v>9.2100000000000009</v>
      </c>
      <c r="S119" s="294" t="s">
        <v>1240</v>
      </c>
      <c r="T119" s="294" t="s">
        <v>1241</v>
      </c>
      <c r="U119" s="308" t="s">
        <v>3621</v>
      </c>
      <c r="V119" s="295" t="s">
        <v>426</v>
      </c>
      <c r="AA119" s="204">
        <f>IF(OR(J119="Fail",ISBLANK(J119)),INDEX('Issue Code Table'!C:C,MATCH(N:N,'Issue Code Table'!A:A,0)),IF(M119="Critical",6,IF(M119="Significant",5,IF(M119="Moderate",3,2))))</f>
        <v>5</v>
      </c>
    </row>
    <row r="120" spans="1:27" ht="122.15" customHeight="1" x14ac:dyDescent="0.35">
      <c r="A120" s="294" t="s">
        <v>1242</v>
      </c>
      <c r="B120" s="298" t="s">
        <v>175</v>
      </c>
      <c r="C120" s="297" t="s">
        <v>176</v>
      </c>
      <c r="D120" s="294" t="s">
        <v>138</v>
      </c>
      <c r="E120" s="294" t="s">
        <v>1243</v>
      </c>
      <c r="F120" s="294" t="s">
        <v>1244</v>
      </c>
      <c r="G120" s="294" t="s">
        <v>1245</v>
      </c>
      <c r="H120" s="294" t="s">
        <v>961</v>
      </c>
      <c r="I120" s="77"/>
      <c r="J120" s="82"/>
      <c r="K120" s="77" t="s">
        <v>1246</v>
      </c>
      <c r="L120" s="77"/>
      <c r="M120" s="117" t="s">
        <v>145</v>
      </c>
      <c r="N120" s="117" t="s">
        <v>410</v>
      </c>
      <c r="O120" s="77" t="s">
        <v>411</v>
      </c>
      <c r="P120" s="140"/>
      <c r="Q120" s="119">
        <v>9</v>
      </c>
      <c r="R120" s="77">
        <v>9.2200000000000006</v>
      </c>
      <c r="S120" s="294" t="s">
        <v>1247</v>
      </c>
      <c r="T120" s="294" t="s">
        <v>1248</v>
      </c>
      <c r="U120" s="78" t="s">
        <v>1249</v>
      </c>
      <c r="V120" s="295" t="s">
        <v>426</v>
      </c>
      <c r="AA120" s="204">
        <f>IF(OR(J120="Fail",ISBLANK(J120)),INDEX('Issue Code Table'!C:C,MATCH(N:N,'Issue Code Table'!A:A,0)),IF(M120="Critical",6,IF(M120="Significant",5,IF(M120="Moderate",3,2))))</f>
        <v>5</v>
      </c>
    </row>
    <row r="121" spans="1:27" ht="183" customHeight="1" x14ac:dyDescent="0.35">
      <c r="A121" s="294" t="s">
        <v>1250</v>
      </c>
      <c r="B121" s="298" t="s">
        <v>175</v>
      </c>
      <c r="C121" s="297" t="s">
        <v>176</v>
      </c>
      <c r="D121" s="294" t="s">
        <v>138</v>
      </c>
      <c r="E121" s="294" t="s">
        <v>1251</v>
      </c>
      <c r="F121" s="294" t="s">
        <v>1252</v>
      </c>
      <c r="G121" s="294" t="s">
        <v>1253</v>
      </c>
      <c r="H121" s="294" t="s">
        <v>961</v>
      </c>
      <c r="I121" s="77"/>
      <c r="J121" s="82"/>
      <c r="K121" s="77" t="s">
        <v>1254</v>
      </c>
      <c r="L121" s="77"/>
      <c r="M121" s="117" t="s">
        <v>145</v>
      </c>
      <c r="N121" s="117" t="s">
        <v>410</v>
      </c>
      <c r="O121" s="77" t="s">
        <v>411</v>
      </c>
      <c r="P121" s="140"/>
      <c r="Q121" s="119">
        <v>9</v>
      </c>
      <c r="R121" s="77">
        <v>9.23</v>
      </c>
      <c r="S121" s="294" t="s">
        <v>1255</v>
      </c>
      <c r="T121" s="294" t="s">
        <v>1256</v>
      </c>
      <c r="U121" s="78" t="s">
        <v>1257</v>
      </c>
      <c r="V121" s="295" t="s">
        <v>1258</v>
      </c>
      <c r="AA121" s="204">
        <f>IF(OR(J121="Fail",ISBLANK(J121)),INDEX('Issue Code Table'!C:C,MATCH(N:N,'Issue Code Table'!A:A,0)),IF(M121="Critical",6,IF(M121="Significant",5,IF(M121="Moderate",3,2))))</f>
        <v>5</v>
      </c>
    </row>
    <row r="122" spans="1:27" ht="126.65" customHeight="1" x14ac:dyDescent="0.35">
      <c r="A122" s="294" t="s">
        <v>1259</v>
      </c>
      <c r="B122" s="299" t="s">
        <v>909</v>
      </c>
      <c r="C122" s="121" t="s">
        <v>969</v>
      </c>
      <c r="D122" s="294" t="s">
        <v>138</v>
      </c>
      <c r="E122" s="294" t="s">
        <v>1260</v>
      </c>
      <c r="F122" s="294" t="s">
        <v>1261</v>
      </c>
      <c r="G122" s="294" t="s">
        <v>1262</v>
      </c>
      <c r="H122" s="294" t="s">
        <v>961</v>
      </c>
      <c r="I122" s="77"/>
      <c r="J122" s="82"/>
      <c r="K122" s="77" t="s">
        <v>1263</v>
      </c>
      <c r="L122" s="77"/>
      <c r="M122" s="117" t="s">
        <v>145</v>
      </c>
      <c r="N122" s="117" t="s">
        <v>410</v>
      </c>
      <c r="O122" s="77" t="s">
        <v>411</v>
      </c>
      <c r="P122" s="140"/>
      <c r="Q122" s="119">
        <v>9</v>
      </c>
      <c r="R122" s="77">
        <v>9.24</v>
      </c>
      <c r="S122" s="294" t="s">
        <v>1264</v>
      </c>
      <c r="T122" s="294" t="s">
        <v>1265</v>
      </c>
      <c r="U122" s="307" t="s">
        <v>1266</v>
      </c>
      <c r="V122" s="295" t="s">
        <v>426</v>
      </c>
      <c r="AA122" s="204">
        <f>IF(OR(J122="Fail",ISBLANK(J122)),INDEX('Issue Code Table'!C:C,MATCH(N:N,'Issue Code Table'!A:A,0)),IF(M122="Critical",6,IF(M122="Significant",5,IF(M122="Moderate",3,2))))</f>
        <v>5</v>
      </c>
    </row>
    <row r="123" spans="1:27" ht="112.5" customHeight="1" x14ac:dyDescent="0.35">
      <c r="A123" s="294" t="s">
        <v>1267</v>
      </c>
      <c r="B123" s="299" t="s">
        <v>909</v>
      </c>
      <c r="C123" s="121" t="s">
        <v>969</v>
      </c>
      <c r="D123" s="294" t="s">
        <v>138</v>
      </c>
      <c r="E123" s="294" t="s">
        <v>1268</v>
      </c>
      <c r="F123" s="294" t="s">
        <v>1269</v>
      </c>
      <c r="G123" s="294" t="s">
        <v>1270</v>
      </c>
      <c r="H123" s="294" t="s">
        <v>961</v>
      </c>
      <c r="I123" s="77"/>
      <c r="J123" s="82"/>
      <c r="K123" s="77" t="s">
        <v>1271</v>
      </c>
      <c r="L123" s="77"/>
      <c r="M123" s="117" t="s">
        <v>145</v>
      </c>
      <c r="N123" s="117" t="s">
        <v>410</v>
      </c>
      <c r="O123" s="77" t="s">
        <v>411</v>
      </c>
      <c r="P123" s="140"/>
      <c r="Q123" s="119">
        <v>9</v>
      </c>
      <c r="R123" s="77">
        <v>9.25</v>
      </c>
      <c r="S123" s="294" t="s">
        <v>1272</v>
      </c>
      <c r="T123" s="294" t="s">
        <v>1273</v>
      </c>
      <c r="U123" s="307" t="s">
        <v>1274</v>
      </c>
      <c r="V123" s="295" t="s">
        <v>426</v>
      </c>
      <c r="AA123" s="204">
        <f>IF(OR(J123="Fail",ISBLANK(J123)),INDEX('Issue Code Table'!C:C,MATCH(N:N,'Issue Code Table'!A:A,0)),IF(M123="Critical",6,IF(M123="Significant",5,IF(M123="Moderate",3,2))))</f>
        <v>5</v>
      </c>
    </row>
    <row r="124" spans="1:27" ht="14.5" x14ac:dyDescent="0.35">
      <c r="A124" s="205"/>
      <c r="B124" s="278" t="s">
        <v>1275</v>
      </c>
      <c r="C124" s="205"/>
      <c r="D124" s="205"/>
      <c r="E124" s="205"/>
      <c r="F124" s="205"/>
      <c r="G124" s="205"/>
      <c r="H124" s="205"/>
      <c r="I124" s="205"/>
      <c r="J124" s="205"/>
      <c r="K124" s="205"/>
      <c r="L124" s="205"/>
      <c r="M124" s="205"/>
      <c r="N124" s="205"/>
      <c r="O124" s="258"/>
      <c r="P124" s="205"/>
      <c r="Q124" s="205"/>
      <c r="R124" s="205"/>
      <c r="S124" s="205"/>
      <c r="T124" s="205"/>
      <c r="U124" s="205"/>
      <c r="V124" s="205"/>
      <c r="AA124" s="205"/>
    </row>
    <row r="125" spans="1:27" ht="14.5" hidden="1" x14ac:dyDescent="0.35"/>
    <row r="126" spans="1:27" ht="14.5" hidden="1" x14ac:dyDescent="0.35">
      <c r="I126" s="83" t="s">
        <v>57</v>
      </c>
    </row>
    <row r="127" spans="1:27" ht="14.5" hidden="1" x14ac:dyDescent="0.35">
      <c r="I127" s="83" t="s">
        <v>58</v>
      </c>
    </row>
    <row r="128" spans="1:27" ht="14.5" hidden="1" x14ac:dyDescent="0.35">
      <c r="I128" s="83" t="s">
        <v>46</v>
      </c>
    </row>
    <row r="129" spans="9:9" ht="14.5" hidden="1" x14ac:dyDescent="0.35">
      <c r="I129" s="83" t="s">
        <v>1276</v>
      </c>
    </row>
    <row r="130" spans="9:9" ht="14.5" hidden="1" x14ac:dyDescent="0.35"/>
    <row r="131" spans="9:9" ht="14.5" hidden="1" x14ac:dyDescent="0.35">
      <c r="I131" s="83" t="s">
        <v>1277</v>
      </c>
    </row>
    <row r="132" spans="9:9" ht="14.5" hidden="1" x14ac:dyDescent="0.35">
      <c r="I132" s="83" t="s">
        <v>826</v>
      </c>
    </row>
    <row r="133" spans="9:9" ht="14.5" hidden="1" x14ac:dyDescent="0.35">
      <c r="I133" s="83" t="s">
        <v>145</v>
      </c>
    </row>
    <row r="134" spans="9:9" ht="14.5" hidden="1" x14ac:dyDescent="0.35">
      <c r="I134" s="83" t="s">
        <v>396</v>
      </c>
    </row>
    <row r="135" spans="9:9" ht="14.5" hidden="1" x14ac:dyDescent="0.35">
      <c r="I135" s="83" t="s">
        <v>840</v>
      </c>
    </row>
  </sheetData>
  <protectedRanges>
    <protectedRange password="E1A2" sqref="N2:O2 AA2 X2" name="Range1_1"/>
    <protectedRange password="E1A2" sqref="AA3:AA123" name="Range1_1_1_1"/>
    <protectedRange password="E1A2" sqref="O4" name="Range1_2"/>
    <protectedRange password="E1A2" sqref="O3" name="Range1_2_1"/>
    <protectedRange password="E1A2" sqref="U2" name="Range1_14"/>
  </protectedRanges>
  <autoFilter ref="A2:AA124" xr:uid="{00000000-0001-0000-0400-000000000000}"/>
  <conditionalFormatting sqref="O5:O123 N3:N123">
    <cfRule type="expression" dxfId="184" priority="2" stopIfTrue="1">
      <formula>ISERROR(AA3)</formula>
    </cfRule>
  </conditionalFormatting>
  <conditionalFormatting sqref="J3:J123">
    <cfRule type="cellIs" dxfId="183" priority="1" operator="equal">
      <formula>"Fail"</formula>
    </cfRule>
    <cfRule type="cellIs" dxfId="182" priority="3" operator="equal">
      <formula>"Pass"</formula>
    </cfRule>
    <cfRule type="cellIs" dxfId="181" priority="4" operator="equal">
      <formula>"Info"</formula>
    </cfRule>
  </conditionalFormatting>
  <dataValidations count="2">
    <dataValidation type="list" allowBlank="1" showInputMessage="1" showErrorMessage="1" sqref="J3:J123" xr:uid="{00000000-0002-0000-0400-000000000000}">
      <formula1>$I$126:$I$129</formula1>
    </dataValidation>
    <dataValidation type="list" allowBlank="1" showInputMessage="1" showErrorMessage="1" sqref="M3:M123" xr:uid="{00000000-0002-0000-0400-000001000000}">
      <formula1>$I$132:$I$135</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249977111117893"/>
  </sheetPr>
  <dimension ref="A1:AA105"/>
  <sheetViews>
    <sheetView zoomScale="80" zoomScaleNormal="80" workbookViewId="0">
      <pane ySplit="2" topLeftCell="A3" activePane="bottomLeft" state="frozen"/>
      <selection activeCell="F1" sqref="F1"/>
      <selection pane="bottomLeft" activeCell="L32" sqref="L31:L32"/>
    </sheetView>
  </sheetViews>
  <sheetFormatPr defaultColWidth="9.26953125" defaultRowHeight="12.75" customHeight="1" x14ac:dyDescent="0.35"/>
  <cols>
    <col min="1" max="2" width="10" style="71" customWidth="1"/>
    <col min="3" max="3" width="16.26953125" style="81" customWidth="1"/>
    <col min="4" max="4" width="12.26953125" style="114" customWidth="1"/>
    <col min="5" max="5" width="40.26953125" style="115" customWidth="1"/>
    <col min="6" max="7" width="46.26953125" style="115" customWidth="1"/>
    <col min="8" max="8" width="26.7265625" style="71" customWidth="1"/>
    <col min="9" max="9" width="23" style="71" customWidth="1"/>
    <col min="10" max="10" width="15.26953125" style="71" customWidth="1"/>
    <col min="11" max="11" width="29.26953125" style="71" hidden="1" customWidth="1"/>
    <col min="12" max="12" width="23" style="71" customWidth="1"/>
    <col min="13" max="13" width="14" style="115" customWidth="1"/>
    <col min="14" max="14" width="15.7265625" style="115" customWidth="1"/>
    <col min="15" max="15" width="39" style="254" customWidth="1"/>
    <col min="16" max="16" width="5" style="71" customWidth="1"/>
    <col min="17" max="17" width="14.7265625" style="115" customWidth="1"/>
    <col min="18" max="18" width="10" style="115" customWidth="1"/>
    <col min="19" max="19" width="35.26953125" style="114" customWidth="1"/>
    <col min="20" max="20" width="46.26953125" style="114" customWidth="1"/>
    <col min="21" max="21" width="70.54296875" style="71" hidden="1" customWidth="1"/>
    <col min="22" max="22" width="29.453125" hidden="1" customWidth="1"/>
    <col min="23" max="23" width="8.7265625" customWidth="1"/>
    <col min="24" max="24" width="9.26953125" style="115" customWidth="1"/>
    <col min="25" max="25" width="8.54296875" customWidth="1"/>
    <col min="26" max="26" width="9.26953125" customWidth="1"/>
    <col min="27" max="27" width="20" style="115" hidden="1" customWidth="1"/>
    <col min="28" max="16384" width="9.26953125" style="71"/>
  </cols>
  <sheetData>
    <row r="1" spans="1:27" s="1" customFormat="1" ht="14.5" x14ac:dyDescent="0.35">
      <c r="A1" s="38" t="s">
        <v>56</v>
      </c>
      <c r="B1" s="39"/>
      <c r="C1" s="39"/>
      <c r="D1" s="39"/>
      <c r="E1" s="39"/>
      <c r="F1" s="39"/>
      <c r="G1" s="39"/>
      <c r="H1" s="39"/>
      <c r="I1" s="39"/>
      <c r="J1" s="39"/>
      <c r="K1" s="248"/>
      <c r="L1" s="249"/>
      <c r="M1" s="249"/>
      <c r="N1" s="249"/>
      <c r="O1" s="253"/>
      <c r="P1" s="249"/>
      <c r="Q1" s="249"/>
      <c r="R1" s="249"/>
      <c r="S1" s="249"/>
      <c r="T1" s="249"/>
      <c r="U1" s="249"/>
      <c r="V1" s="249"/>
      <c r="Y1" s="35"/>
      <c r="AA1" s="39"/>
    </row>
    <row r="2" spans="1:27" ht="42.75" customHeight="1" x14ac:dyDescent="0.35">
      <c r="A2" s="70" t="s">
        <v>115</v>
      </c>
      <c r="B2" s="70" t="s">
        <v>116</v>
      </c>
      <c r="C2" s="80" t="s">
        <v>3482</v>
      </c>
      <c r="D2" s="80" t="s">
        <v>117</v>
      </c>
      <c r="E2" s="116" t="s">
        <v>118</v>
      </c>
      <c r="F2" s="116" t="s">
        <v>119</v>
      </c>
      <c r="G2" s="116" t="s">
        <v>3481</v>
      </c>
      <c r="H2" s="72" t="s">
        <v>120</v>
      </c>
      <c r="I2" s="72" t="s">
        <v>121</v>
      </c>
      <c r="J2" s="72" t="s">
        <v>122</v>
      </c>
      <c r="K2" s="79" t="s">
        <v>123</v>
      </c>
      <c r="L2" s="72" t="s">
        <v>124</v>
      </c>
      <c r="M2" s="127" t="s">
        <v>125</v>
      </c>
      <c r="N2" s="127" t="s">
        <v>126</v>
      </c>
      <c r="O2" s="127" t="s">
        <v>127</v>
      </c>
      <c r="P2" s="140"/>
      <c r="Q2" s="301" t="s">
        <v>128</v>
      </c>
      <c r="R2" s="301" t="s">
        <v>129</v>
      </c>
      <c r="S2" s="301" t="s">
        <v>130</v>
      </c>
      <c r="T2" s="301" t="s">
        <v>131</v>
      </c>
      <c r="U2" s="302" t="s">
        <v>132</v>
      </c>
      <c r="V2" s="303" t="s">
        <v>133</v>
      </c>
      <c r="X2" s="128"/>
      <c r="AA2" s="127" t="s">
        <v>134</v>
      </c>
    </row>
    <row r="3" spans="1:27" ht="152.25" customHeight="1" x14ac:dyDescent="0.35">
      <c r="A3" s="294" t="s">
        <v>1332</v>
      </c>
      <c r="B3" s="292" t="s">
        <v>136</v>
      </c>
      <c r="C3" s="121" t="s">
        <v>137</v>
      </c>
      <c r="D3" s="294" t="s">
        <v>138</v>
      </c>
      <c r="E3" s="295" t="s">
        <v>1333</v>
      </c>
      <c r="F3" s="295" t="s">
        <v>1334</v>
      </c>
      <c r="G3" s="295" t="s">
        <v>1335</v>
      </c>
      <c r="H3" s="292" t="s">
        <v>1336</v>
      </c>
      <c r="I3" s="77"/>
      <c r="J3" s="82"/>
      <c r="K3" s="120" t="s">
        <v>143</v>
      </c>
      <c r="L3" s="77"/>
      <c r="M3" s="122" t="s">
        <v>145</v>
      </c>
      <c r="N3" s="122" t="s">
        <v>146</v>
      </c>
      <c r="O3" s="251" t="s">
        <v>147</v>
      </c>
      <c r="P3" s="140"/>
      <c r="Q3" s="117">
        <v>1</v>
      </c>
      <c r="R3" s="117">
        <v>1.1000000000000001</v>
      </c>
      <c r="S3" s="295" t="s">
        <v>1337</v>
      </c>
      <c r="T3" s="295" t="s">
        <v>1338</v>
      </c>
      <c r="U3" s="77" t="s">
        <v>3647</v>
      </c>
      <c r="V3" s="295" t="s">
        <v>160</v>
      </c>
      <c r="X3" s="125"/>
      <c r="AA3" s="204" t="e">
        <f>IF(OR(J3="Fail",ISBLANK(J3)),INDEX('Issue Code Table'!C:C,MATCH(N:N,'Issue Code Table'!A:A,0)),IF(M3="Critical",6,IF(M3="Significant",5,IF(M3="Moderate",3,2))))</f>
        <v>#N/A</v>
      </c>
    </row>
    <row r="4" spans="1:27" ht="150.75" customHeight="1" x14ac:dyDescent="0.35">
      <c r="A4" s="294" t="s">
        <v>1339</v>
      </c>
      <c r="B4" s="292" t="s">
        <v>175</v>
      </c>
      <c r="C4" s="293" t="s">
        <v>176</v>
      </c>
      <c r="D4" s="294" t="s">
        <v>164</v>
      </c>
      <c r="E4" s="295" t="s">
        <v>1340</v>
      </c>
      <c r="F4" s="295" t="s">
        <v>1341</v>
      </c>
      <c r="G4" s="295" t="s">
        <v>1342</v>
      </c>
      <c r="H4" s="294" t="s">
        <v>1343</v>
      </c>
      <c r="I4" s="77"/>
      <c r="J4" s="82"/>
      <c r="K4" s="89" t="s">
        <v>1344</v>
      </c>
      <c r="L4" s="77"/>
      <c r="M4" s="122" t="s">
        <v>145</v>
      </c>
      <c r="N4" s="122" t="s">
        <v>182</v>
      </c>
      <c r="O4" s="122" t="s">
        <v>183</v>
      </c>
      <c r="P4" s="140"/>
      <c r="Q4" s="117">
        <v>2</v>
      </c>
      <c r="R4" s="117">
        <v>2.1</v>
      </c>
      <c r="S4" s="295" t="s">
        <v>1345</v>
      </c>
      <c r="T4" s="295" t="s">
        <v>1346</v>
      </c>
      <c r="U4" s="304" t="s">
        <v>3570</v>
      </c>
      <c r="V4" s="295" t="s">
        <v>206</v>
      </c>
      <c r="X4" s="125"/>
      <c r="AA4" s="204">
        <f>IF(OR(J4="Fail",ISBLANK(J4)),INDEX('Issue Code Table'!C:C,MATCH(N:N,'Issue Code Table'!A:A,0)),IF(M4="Critical",6,IF(M4="Significant",5,IF(M4="Moderate",3,2))))</f>
        <v>5</v>
      </c>
    </row>
    <row r="5" spans="1:27" ht="150.75" customHeight="1" x14ac:dyDescent="0.35">
      <c r="A5" s="294" t="s">
        <v>1347</v>
      </c>
      <c r="B5" s="292" t="s">
        <v>175</v>
      </c>
      <c r="C5" s="293" t="s">
        <v>176</v>
      </c>
      <c r="D5" s="294" t="s">
        <v>164</v>
      </c>
      <c r="E5" s="295" t="s">
        <v>1348</v>
      </c>
      <c r="F5" s="295" t="s">
        <v>1349</v>
      </c>
      <c r="G5" s="295" t="s">
        <v>1350</v>
      </c>
      <c r="H5" s="292" t="s">
        <v>1351</v>
      </c>
      <c r="I5" s="77"/>
      <c r="J5" s="82"/>
      <c r="K5" s="77" t="s">
        <v>1352</v>
      </c>
      <c r="L5" s="77"/>
      <c r="M5" s="122" t="s">
        <v>145</v>
      </c>
      <c r="N5" s="122" t="s">
        <v>410</v>
      </c>
      <c r="O5" s="122" t="s">
        <v>411</v>
      </c>
      <c r="P5" s="140"/>
      <c r="Q5" s="117">
        <v>2</v>
      </c>
      <c r="R5" s="117">
        <v>2.2000000000000002</v>
      </c>
      <c r="S5" s="295" t="s">
        <v>1353</v>
      </c>
      <c r="T5" s="295" t="s">
        <v>1354</v>
      </c>
      <c r="U5" s="304" t="s">
        <v>3571</v>
      </c>
      <c r="V5" s="295" t="s">
        <v>1355</v>
      </c>
      <c r="X5" s="125"/>
      <c r="AA5" s="204">
        <f>IF(OR(J5="Fail",ISBLANK(J5)),INDEX('Issue Code Table'!C:C,MATCH(N:N,'Issue Code Table'!A:A,0)),IF(M5="Critical",6,IF(M5="Significant",5,IF(M5="Moderate",3,2))))</f>
        <v>5</v>
      </c>
    </row>
    <row r="6" spans="1:27" ht="181.5" customHeight="1" x14ac:dyDescent="0.35">
      <c r="A6" s="294" t="s">
        <v>1356</v>
      </c>
      <c r="B6" s="294" t="s">
        <v>175</v>
      </c>
      <c r="C6" s="295" t="s">
        <v>176</v>
      </c>
      <c r="D6" s="294" t="s">
        <v>164</v>
      </c>
      <c r="E6" s="295" t="s">
        <v>247</v>
      </c>
      <c r="F6" s="295" t="s">
        <v>1357</v>
      </c>
      <c r="G6" s="295" t="s">
        <v>1358</v>
      </c>
      <c r="H6" s="292" t="s">
        <v>1359</v>
      </c>
      <c r="I6" s="77"/>
      <c r="J6" s="82"/>
      <c r="K6" s="120" t="s">
        <v>1360</v>
      </c>
      <c r="L6" s="77"/>
      <c r="M6" s="122" t="s">
        <v>145</v>
      </c>
      <c r="N6" s="122" t="s">
        <v>182</v>
      </c>
      <c r="O6" s="122" t="s">
        <v>183</v>
      </c>
      <c r="P6" s="140"/>
      <c r="Q6" s="117">
        <v>2</v>
      </c>
      <c r="R6" s="117">
        <v>2.2999999999999998</v>
      </c>
      <c r="S6" s="295" t="s">
        <v>1345</v>
      </c>
      <c r="T6" s="295" t="s">
        <v>1361</v>
      </c>
      <c r="U6" s="304" t="s">
        <v>3624</v>
      </c>
      <c r="V6" s="295" t="s">
        <v>255</v>
      </c>
      <c r="X6" s="125"/>
      <c r="AA6" s="204">
        <f>IF(OR(J6="Fail",ISBLANK(J6)),INDEX('Issue Code Table'!C:C,MATCH(N:N,'Issue Code Table'!A:A,0)),IF(M6="Critical",6,IF(M6="Significant",5,IF(M6="Moderate",3,2))))</f>
        <v>5</v>
      </c>
    </row>
    <row r="7" spans="1:27" ht="142.5" customHeight="1" x14ac:dyDescent="0.35">
      <c r="A7" s="294" t="s">
        <v>1362</v>
      </c>
      <c r="B7" s="294" t="s">
        <v>175</v>
      </c>
      <c r="C7" s="295" t="s">
        <v>176</v>
      </c>
      <c r="D7" s="294" t="s">
        <v>164</v>
      </c>
      <c r="E7" s="295" t="s">
        <v>1363</v>
      </c>
      <c r="F7" s="295" t="s">
        <v>1364</v>
      </c>
      <c r="G7" s="295" t="s">
        <v>1365</v>
      </c>
      <c r="H7" s="292" t="s">
        <v>1366</v>
      </c>
      <c r="I7" s="77"/>
      <c r="J7" s="82"/>
      <c r="K7" s="120" t="s">
        <v>1367</v>
      </c>
      <c r="L7" s="77"/>
      <c r="M7" s="122" t="s">
        <v>145</v>
      </c>
      <c r="N7" s="122" t="s">
        <v>182</v>
      </c>
      <c r="O7" s="122" t="s">
        <v>183</v>
      </c>
      <c r="P7" s="140"/>
      <c r="Q7" s="117">
        <v>2</v>
      </c>
      <c r="R7" s="117">
        <v>2.4</v>
      </c>
      <c r="S7" s="295" t="s">
        <v>1368</v>
      </c>
      <c r="T7" s="295" t="s">
        <v>1369</v>
      </c>
      <c r="U7" s="304" t="s">
        <v>3648</v>
      </c>
      <c r="V7" s="295" t="s">
        <v>1370</v>
      </c>
      <c r="X7" s="125"/>
      <c r="AA7" s="204">
        <f>IF(OR(J7="Fail",ISBLANK(J7)),INDEX('Issue Code Table'!C:C,MATCH(N:N,'Issue Code Table'!A:A,0)),IF(M7="Critical",6,IF(M7="Significant",5,IF(M7="Moderate",3,2))))</f>
        <v>5</v>
      </c>
    </row>
    <row r="8" spans="1:27" ht="161.25" customHeight="1" x14ac:dyDescent="0.35">
      <c r="A8" s="294" t="s">
        <v>1371</v>
      </c>
      <c r="B8" s="294" t="s">
        <v>175</v>
      </c>
      <c r="C8" s="295" t="s">
        <v>176</v>
      </c>
      <c r="D8" s="294" t="s">
        <v>164</v>
      </c>
      <c r="E8" s="295" t="s">
        <v>1372</v>
      </c>
      <c r="F8" s="295" t="s">
        <v>1373</v>
      </c>
      <c r="G8" s="295" t="s">
        <v>1374</v>
      </c>
      <c r="H8" s="292" t="s">
        <v>1375</v>
      </c>
      <c r="I8" s="77"/>
      <c r="J8" s="82"/>
      <c r="K8" s="120" t="s">
        <v>1376</v>
      </c>
      <c r="L8" s="77"/>
      <c r="M8" s="122" t="s">
        <v>145</v>
      </c>
      <c r="N8" s="122" t="s">
        <v>182</v>
      </c>
      <c r="O8" s="122" t="s">
        <v>183</v>
      </c>
      <c r="P8" s="140"/>
      <c r="Q8" s="117">
        <v>2</v>
      </c>
      <c r="R8" s="117">
        <v>2.5</v>
      </c>
      <c r="S8" s="295" t="s">
        <v>1377</v>
      </c>
      <c r="T8" s="295" t="s">
        <v>1378</v>
      </c>
      <c r="U8" s="304" t="s">
        <v>3649</v>
      </c>
      <c r="V8" s="295" t="s">
        <v>1379</v>
      </c>
      <c r="X8" s="125"/>
      <c r="AA8" s="204">
        <f>IF(OR(J8="Fail",ISBLANK(J8)),INDEX('Issue Code Table'!C:C,MATCH(N:N,'Issue Code Table'!A:A,0)),IF(M8="Critical",6,IF(M8="Significant",5,IF(M8="Moderate",3,2))))</f>
        <v>5</v>
      </c>
    </row>
    <row r="9" spans="1:27" ht="159" customHeight="1" x14ac:dyDescent="0.35">
      <c r="A9" s="294" t="s">
        <v>1380</v>
      </c>
      <c r="B9" s="294" t="s">
        <v>175</v>
      </c>
      <c r="C9" s="295" t="s">
        <v>176</v>
      </c>
      <c r="D9" s="294" t="s">
        <v>164</v>
      </c>
      <c r="E9" s="295" t="s">
        <v>297</v>
      </c>
      <c r="F9" s="295" t="s">
        <v>1381</v>
      </c>
      <c r="G9" s="295" t="s">
        <v>1382</v>
      </c>
      <c r="H9" s="294" t="s">
        <v>1383</v>
      </c>
      <c r="I9" s="77"/>
      <c r="J9" s="82"/>
      <c r="K9" s="89" t="s">
        <v>1384</v>
      </c>
      <c r="L9" s="77"/>
      <c r="M9" s="122" t="s">
        <v>145</v>
      </c>
      <c r="N9" s="122" t="s">
        <v>182</v>
      </c>
      <c r="O9" s="122" t="s">
        <v>183</v>
      </c>
      <c r="P9" s="140"/>
      <c r="Q9" s="117">
        <v>2</v>
      </c>
      <c r="R9" s="117">
        <v>2.6</v>
      </c>
      <c r="S9" s="295" t="s">
        <v>1345</v>
      </c>
      <c r="T9" s="295" t="s">
        <v>1385</v>
      </c>
      <c r="U9" s="304" t="s">
        <v>3625</v>
      </c>
      <c r="V9" s="295" t="s">
        <v>1386</v>
      </c>
      <c r="X9" s="125"/>
      <c r="AA9" s="204">
        <f>IF(OR(J9="Fail",ISBLANK(J9)),INDEX('Issue Code Table'!C:C,MATCH(N:N,'Issue Code Table'!A:A,0)),IF(M9="Critical",6,IF(M9="Significant",5,IF(M9="Moderate",3,2))))</f>
        <v>5</v>
      </c>
    </row>
    <row r="10" spans="1:27" ht="167.25" customHeight="1" x14ac:dyDescent="0.35">
      <c r="A10" s="294" t="s">
        <v>1387</v>
      </c>
      <c r="B10" s="294" t="s">
        <v>175</v>
      </c>
      <c r="C10" s="295" t="s">
        <v>176</v>
      </c>
      <c r="D10" s="294" t="s">
        <v>164</v>
      </c>
      <c r="E10" s="295" t="s">
        <v>1388</v>
      </c>
      <c r="F10" s="295" t="s">
        <v>1389</v>
      </c>
      <c r="G10" s="295" t="s">
        <v>1390</v>
      </c>
      <c r="H10" s="294" t="s">
        <v>1391</v>
      </c>
      <c r="I10" s="77"/>
      <c r="J10" s="82"/>
      <c r="K10" s="89" t="s">
        <v>1392</v>
      </c>
      <c r="L10" s="77"/>
      <c r="M10" s="122" t="s">
        <v>145</v>
      </c>
      <c r="N10" s="122" t="s">
        <v>182</v>
      </c>
      <c r="O10" s="122" t="s">
        <v>183</v>
      </c>
      <c r="P10" s="140"/>
      <c r="Q10" s="117">
        <v>2</v>
      </c>
      <c r="R10" s="117">
        <v>2.7</v>
      </c>
      <c r="S10" s="295" t="s">
        <v>1393</v>
      </c>
      <c r="T10" s="295" t="s">
        <v>1394</v>
      </c>
      <c r="U10" s="304" t="s">
        <v>3672</v>
      </c>
      <c r="V10" s="295" t="s">
        <v>1395</v>
      </c>
      <c r="X10" s="125"/>
      <c r="AA10" s="204">
        <f>IF(OR(J10="Fail",ISBLANK(J10)),INDEX('Issue Code Table'!C:C,MATCH(N:N,'Issue Code Table'!A:A,0)),IF(M10="Critical",6,IF(M10="Significant",5,IF(M10="Moderate",3,2))))</f>
        <v>5</v>
      </c>
    </row>
    <row r="11" spans="1:27" ht="158.25" customHeight="1" x14ac:dyDescent="0.35">
      <c r="A11" s="294" t="s">
        <v>1396</v>
      </c>
      <c r="B11" s="294" t="s">
        <v>1397</v>
      </c>
      <c r="C11" s="296" t="s">
        <v>1398</v>
      </c>
      <c r="D11" s="294" t="s">
        <v>164</v>
      </c>
      <c r="E11" s="295" t="s">
        <v>1399</v>
      </c>
      <c r="F11" s="295" t="s">
        <v>1400</v>
      </c>
      <c r="G11" s="295" t="s">
        <v>1401</v>
      </c>
      <c r="H11" s="294" t="s">
        <v>1402</v>
      </c>
      <c r="I11" s="77"/>
      <c r="J11" s="82"/>
      <c r="K11" s="122" t="s">
        <v>1403</v>
      </c>
      <c r="L11" s="77"/>
      <c r="M11" s="122" t="s">
        <v>145</v>
      </c>
      <c r="N11" s="122" t="s">
        <v>182</v>
      </c>
      <c r="O11" s="122" t="s">
        <v>183</v>
      </c>
      <c r="P11" s="140"/>
      <c r="Q11" s="117">
        <v>2</v>
      </c>
      <c r="R11" s="117">
        <v>2.8</v>
      </c>
      <c r="S11" s="295" t="s">
        <v>1404</v>
      </c>
      <c r="T11" s="295" t="s">
        <v>1405</v>
      </c>
      <c r="U11" s="304" t="s">
        <v>3673</v>
      </c>
      <c r="V11" s="295" t="s">
        <v>1406</v>
      </c>
      <c r="X11" s="125"/>
      <c r="AA11" s="204">
        <f>IF(OR(J11="Fail",ISBLANK(J11)),INDEX('Issue Code Table'!C:C,MATCH(N:N,'Issue Code Table'!A:A,0)),IF(M11="Critical",6,IF(M11="Significant",5,IF(M11="Moderate",3,2))))</f>
        <v>5</v>
      </c>
    </row>
    <row r="12" spans="1:27" s="91" customFormat="1" ht="147" customHeight="1" x14ac:dyDescent="0.25">
      <c r="A12" s="294" t="s">
        <v>1407</v>
      </c>
      <c r="B12" s="294" t="s">
        <v>1397</v>
      </c>
      <c r="C12" s="296" t="s">
        <v>1398</v>
      </c>
      <c r="D12" s="294" t="s">
        <v>164</v>
      </c>
      <c r="E12" s="295" t="s">
        <v>1408</v>
      </c>
      <c r="F12" s="295" t="s">
        <v>1409</v>
      </c>
      <c r="G12" s="295" t="s">
        <v>1410</v>
      </c>
      <c r="H12" s="294" t="s">
        <v>1411</v>
      </c>
      <c r="I12" s="77"/>
      <c r="J12" s="82"/>
      <c r="K12" s="89" t="s">
        <v>1412</v>
      </c>
      <c r="L12" s="77"/>
      <c r="M12" s="122" t="s">
        <v>145</v>
      </c>
      <c r="N12" s="122" t="s">
        <v>182</v>
      </c>
      <c r="O12" s="122" t="s">
        <v>183</v>
      </c>
      <c r="P12" s="140"/>
      <c r="Q12" s="117">
        <v>2</v>
      </c>
      <c r="R12" s="117">
        <v>2.9</v>
      </c>
      <c r="S12" s="295" t="s">
        <v>1345</v>
      </c>
      <c r="T12" s="295" t="s">
        <v>1413</v>
      </c>
      <c r="U12" s="304" t="s">
        <v>3626</v>
      </c>
      <c r="V12" s="295" t="s">
        <v>1414</v>
      </c>
      <c r="X12" s="125"/>
      <c r="AA12" s="204">
        <f>IF(OR(J12="Fail",ISBLANK(J12)),INDEX('Issue Code Table'!C:C,MATCH(N:N,'Issue Code Table'!A:A,0)),IF(M12="Critical",6,IF(M12="Significant",5,IF(M12="Moderate",3,2))))</f>
        <v>5</v>
      </c>
    </row>
    <row r="13" spans="1:27" s="91" customFormat="1" ht="144.75" customHeight="1" x14ac:dyDescent="0.25">
      <c r="A13" s="294" t="s">
        <v>1415</v>
      </c>
      <c r="B13" s="294" t="s">
        <v>175</v>
      </c>
      <c r="C13" s="295" t="s">
        <v>176</v>
      </c>
      <c r="D13" s="294" t="s">
        <v>164</v>
      </c>
      <c r="E13" s="295" t="s">
        <v>1416</v>
      </c>
      <c r="F13" s="295" t="s">
        <v>1417</v>
      </c>
      <c r="G13" s="295" t="s">
        <v>1418</v>
      </c>
      <c r="H13" s="294" t="s">
        <v>1419</v>
      </c>
      <c r="I13" s="77"/>
      <c r="J13" s="82"/>
      <c r="K13" s="89" t="s">
        <v>1420</v>
      </c>
      <c r="L13" s="77"/>
      <c r="M13" s="122" t="s">
        <v>145</v>
      </c>
      <c r="N13" s="122" t="s">
        <v>182</v>
      </c>
      <c r="O13" s="122" t="s">
        <v>183</v>
      </c>
      <c r="P13" s="140"/>
      <c r="Q13" s="117">
        <v>2</v>
      </c>
      <c r="R13" s="117">
        <v>2.1</v>
      </c>
      <c r="S13" s="295" t="s">
        <v>1345</v>
      </c>
      <c r="T13" s="295" t="s">
        <v>1421</v>
      </c>
      <c r="U13" s="304" t="s">
        <v>3627</v>
      </c>
      <c r="V13" s="295" t="s">
        <v>1422</v>
      </c>
      <c r="X13" s="125"/>
      <c r="AA13" s="204">
        <f>IF(OR(J13="Fail",ISBLANK(J13)),INDEX('Issue Code Table'!C:C,MATCH(N:N,'Issue Code Table'!A:A,0)),IF(M13="Critical",6,IF(M13="Significant",5,IF(M13="Moderate",3,2))))</f>
        <v>5</v>
      </c>
    </row>
    <row r="14" spans="1:27" s="91" customFormat="1" ht="148.5" customHeight="1" x14ac:dyDescent="0.25">
      <c r="A14" s="294" t="s">
        <v>1423</v>
      </c>
      <c r="B14" s="294" t="s">
        <v>175</v>
      </c>
      <c r="C14" s="295" t="s">
        <v>176</v>
      </c>
      <c r="D14" s="294" t="s">
        <v>164</v>
      </c>
      <c r="E14" s="295" t="s">
        <v>1424</v>
      </c>
      <c r="F14" s="295" t="s">
        <v>1425</v>
      </c>
      <c r="G14" s="295" t="s">
        <v>1426</v>
      </c>
      <c r="H14" s="294" t="s">
        <v>1427</v>
      </c>
      <c r="I14" s="77"/>
      <c r="J14" s="82"/>
      <c r="K14" s="89" t="s">
        <v>1428</v>
      </c>
      <c r="L14" s="77" t="s">
        <v>1429</v>
      </c>
      <c r="M14" s="122" t="s">
        <v>145</v>
      </c>
      <c r="N14" s="122" t="s">
        <v>182</v>
      </c>
      <c r="O14" s="122" t="s">
        <v>183</v>
      </c>
      <c r="P14" s="140"/>
      <c r="Q14" s="117">
        <v>2</v>
      </c>
      <c r="R14" s="117">
        <v>2.11</v>
      </c>
      <c r="S14" s="295" t="s">
        <v>1430</v>
      </c>
      <c r="T14" s="295" t="s">
        <v>1431</v>
      </c>
      <c r="U14" s="304" t="s">
        <v>3628</v>
      </c>
      <c r="V14" s="295" t="s">
        <v>1432</v>
      </c>
      <c r="X14" s="125"/>
      <c r="AA14" s="204">
        <f>IF(OR(J14="Fail",ISBLANK(J14)),INDEX('Issue Code Table'!C:C,MATCH(N:N,'Issue Code Table'!A:A,0)),IF(M14="Critical",6,IF(M14="Significant",5,IF(M14="Moderate",3,2))))</f>
        <v>5</v>
      </c>
    </row>
    <row r="15" spans="1:27" s="91" customFormat="1" ht="148.5" customHeight="1" x14ac:dyDescent="0.25">
      <c r="A15" s="294" t="s">
        <v>1433</v>
      </c>
      <c r="B15" s="294" t="s">
        <v>403</v>
      </c>
      <c r="C15" s="295" t="s">
        <v>404</v>
      </c>
      <c r="D15" s="294" t="s">
        <v>164</v>
      </c>
      <c r="E15" s="295" t="s">
        <v>405</v>
      </c>
      <c r="F15" s="295" t="s">
        <v>1434</v>
      </c>
      <c r="G15" s="295" t="s">
        <v>1435</v>
      </c>
      <c r="H15" s="294" t="s">
        <v>1436</v>
      </c>
      <c r="I15" s="77"/>
      <c r="J15" s="82"/>
      <c r="K15" s="89" t="s">
        <v>1437</v>
      </c>
      <c r="L15" s="77"/>
      <c r="M15" s="122" t="s">
        <v>145</v>
      </c>
      <c r="N15" s="122" t="s">
        <v>410</v>
      </c>
      <c r="O15" s="122" t="s">
        <v>411</v>
      </c>
      <c r="P15" s="140"/>
      <c r="Q15" s="117">
        <v>2</v>
      </c>
      <c r="R15" s="117">
        <v>2.12</v>
      </c>
      <c r="S15" s="295" t="s">
        <v>1438</v>
      </c>
      <c r="T15" s="295" t="s">
        <v>1439</v>
      </c>
      <c r="U15" s="77" t="s">
        <v>3650</v>
      </c>
      <c r="V15" s="295" t="s">
        <v>414</v>
      </c>
      <c r="X15" s="125"/>
      <c r="AA15" s="204">
        <f>IF(OR(J15="Fail",ISBLANK(J15)),INDEX('Issue Code Table'!C:C,MATCH(N:N,'Issue Code Table'!A:A,0)),IF(M15="Critical",6,IF(M15="Significant",5,IF(M15="Moderate",3,2))))</f>
        <v>5</v>
      </c>
    </row>
    <row r="16" spans="1:27" s="91" customFormat="1" ht="87.5" x14ac:dyDescent="0.25">
      <c r="A16" s="294" t="s">
        <v>1440</v>
      </c>
      <c r="B16" s="294" t="s">
        <v>175</v>
      </c>
      <c r="C16" s="295" t="s">
        <v>176</v>
      </c>
      <c r="D16" s="294" t="s">
        <v>164</v>
      </c>
      <c r="E16" s="295" t="s">
        <v>1441</v>
      </c>
      <c r="F16" s="295" t="s">
        <v>1442</v>
      </c>
      <c r="G16" s="295" t="s">
        <v>1443</v>
      </c>
      <c r="H16" s="294" t="s">
        <v>1444</v>
      </c>
      <c r="I16" s="77"/>
      <c r="J16" s="82"/>
      <c r="K16" s="89" t="s">
        <v>1445</v>
      </c>
      <c r="L16" s="77"/>
      <c r="M16" s="122" t="s">
        <v>145</v>
      </c>
      <c r="N16" s="122" t="s">
        <v>182</v>
      </c>
      <c r="O16" s="122" t="s">
        <v>183</v>
      </c>
      <c r="P16" s="140"/>
      <c r="Q16" s="117">
        <v>2</v>
      </c>
      <c r="R16" s="117">
        <v>2.13</v>
      </c>
      <c r="S16" s="295" t="s">
        <v>1446</v>
      </c>
      <c r="T16" s="295" t="s">
        <v>1447</v>
      </c>
      <c r="U16" s="304" t="s">
        <v>3651</v>
      </c>
      <c r="V16" s="295" t="s">
        <v>1448</v>
      </c>
      <c r="X16" s="125"/>
      <c r="AA16" s="204">
        <f>IF(OR(J16="Fail",ISBLANK(J16)),INDEX('Issue Code Table'!C:C,MATCH(N:N,'Issue Code Table'!A:A,0)),IF(M16="Critical",6,IF(M16="Significant",5,IF(M16="Moderate",3,2))))</f>
        <v>5</v>
      </c>
    </row>
    <row r="17" spans="1:27" ht="139.5" customHeight="1" x14ac:dyDescent="0.35">
      <c r="A17" s="294" t="s">
        <v>1449</v>
      </c>
      <c r="B17" s="294" t="s">
        <v>587</v>
      </c>
      <c r="C17" s="293" t="s">
        <v>588</v>
      </c>
      <c r="D17" s="294" t="s">
        <v>164</v>
      </c>
      <c r="E17" s="295" t="s">
        <v>589</v>
      </c>
      <c r="F17" s="295" t="s">
        <v>590</v>
      </c>
      <c r="G17" s="295" t="s">
        <v>1450</v>
      </c>
      <c r="H17" s="294" t="s">
        <v>1451</v>
      </c>
      <c r="I17" s="77"/>
      <c r="J17" s="82"/>
      <c r="K17" s="89" t="s">
        <v>1452</v>
      </c>
      <c r="L17" s="77"/>
      <c r="M17" s="122" t="s">
        <v>145</v>
      </c>
      <c r="N17" s="122" t="s">
        <v>410</v>
      </c>
      <c r="O17" s="122" t="s">
        <v>411</v>
      </c>
      <c r="P17" s="140"/>
      <c r="Q17" s="117">
        <v>3</v>
      </c>
      <c r="R17" s="117">
        <v>3.1</v>
      </c>
      <c r="S17" s="295" t="s">
        <v>594</v>
      </c>
      <c r="T17" s="295" t="s">
        <v>1453</v>
      </c>
      <c r="U17" s="77" t="s">
        <v>3629</v>
      </c>
      <c r="V17" s="295" t="s">
        <v>1454</v>
      </c>
      <c r="X17" s="125"/>
      <c r="AA17" s="204">
        <f>IF(OR(J17="Fail",ISBLANK(J17)),INDEX('Issue Code Table'!C:C,MATCH(N:N,'Issue Code Table'!A:A,0)),IF(M17="Critical",6,IF(M17="Significant",5,IF(M17="Moderate",3,2))))</f>
        <v>5</v>
      </c>
    </row>
    <row r="18" spans="1:27" ht="147" customHeight="1" x14ac:dyDescent="0.35">
      <c r="A18" s="294" t="s">
        <v>1455</v>
      </c>
      <c r="B18" s="294" t="s">
        <v>598</v>
      </c>
      <c r="C18" s="293" t="s">
        <v>599</v>
      </c>
      <c r="D18" s="294" t="s">
        <v>164</v>
      </c>
      <c r="E18" s="295" t="s">
        <v>600</v>
      </c>
      <c r="F18" s="295" t="s">
        <v>1456</v>
      </c>
      <c r="G18" s="295" t="s">
        <v>1457</v>
      </c>
      <c r="H18" s="294" t="s">
        <v>1458</v>
      </c>
      <c r="I18" s="77"/>
      <c r="J18" s="82"/>
      <c r="K18" s="77" t="s">
        <v>1459</v>
      </c>
      <c r="L18" s="77"/>
      <c r="M18" s="122" t="s">
        <v>145</v>
      </c>
      <c r="N18" s="122" t="s">
        <v>410</v>
      </c>
      <c r="O18" s="122" t="s">
        <v>411</v>
      </c>
      <c r="P18" s="140"/>
      <c r="Q18" s="117">
        <v>3</v>
      </c>
      <c r="R18" s="117">
        <v>3.2</v>
      </c>
      <c r="S18" s="295" t="s">
        <v>1460</v>
      </c>
      <c r="T18" s="295" t="s">
        <v>1461</v>
      </c>
      <c r="U18" s="77" t="s">
        <v>3671</v>
      </c>
      <c r="V18" s="295" t="s">
        <v>426</v>
      </c>
      <c r="X18" s="125"/>
      <c r="AA18" s="204">
        <f>IF(OR(J18="Fail",ISBLANK(J18)),INDEX('Issue Code Table'!C:C,MATCH(N:N,'Issue Code Table'!A:A,0)),IF(M18="Critical",6,IF(M18="Significant",5,IF(M18="Moderate",3,2))))</f>
        <v>5</v>
      </c>
    </row>
    <row r="19" spans="1:27" ht="157.5" customHeight="1" x14ac:dyDescent="0.35">
      <c r="A19" s="294" t="s">
        <v>1462</v>
      </c>
      <c r="B19" s="294" t="s">
        <v>4148</v>
      </c>
      <c r="C19" s="294" t="s">
        <v>4149</v>
      </c>
      <c r="D19" s="294" t="s">
        <v>164</v>
      </c>
      <c r="E19" s="295" t="s">
        <v>609</v>
      </c>
      <c r="F19" s="295" t="s">
        <v>1463</v>
      </c>
      <c r="G19" s="295" t="s">
        <v>1464</v>
      </c>
      <c r="H19" s="294" t="s">
        <v>1465</v>
      </c>
      <c r="I19" s="77"/>
      <c r="J19" s="82"/>
      <c r="K19" s="122" t="s">
        <v>1466</v>
      </c>
      <c r="L19" s="77"/>
      <c r="M19" s="122" t="s">
        <v>145</v>
      </c>
      <c r="N19" s="122" t="s">
        <v>410</v>
      </c>
      <c r="O19" s="122" t="s">
        <v>411</v>
      </c>
      <c r="P19" s="140"/>
      <c r="Q19" s="117">
        <v>3</v>
      </c>
      <c r="R19" s="117">
        <v>3.3</v>
      </c>
      <c r="S19" s="295" t="s">
        <v>1467</v>
      </c>
      <c r="T19" s="295" t="s">
        <v>1468</v>
      </c>
      <c r="U19" s="77" t="s">
        <v>3630</v>
      </c>
      <c r="V19" s="295" t="s">
        <v>616</v>
      </c>
      <c r="X19" s="125"/>
      <c r="AA19" s="204">
        <f>IF(OR(J19="Fail",ISBLANK(J19)),INDEX('Issue Code Table'!C:C,MATCH(N:N,'Issue Code Table'!A:A,0)),IF(M19="Critical",6,IF(M19="Significant",5,IF(M19="Moderate",3,2))))</f>
        <v>5</v>
      </c>
    </row>
    <row r="20" spans="1:27" ht="146.25" customHeight="1" x14ac:dyDescent="0.35">
      <c r="A20" s="294" t="s">
        <v>1469</v>
      </c>
      <c r="B20" s="294" t="s">
        <v>4148</v>
      </c>
      <c r="C20" s="294" t="s">
        <v>4149</v>
      </c>
      <c r="D20" s="294" t="s">
        <v>164</v>
      </c>
      <c r="E20" s="295" t="s">
        <v>428</v>
      </c>
      <c r="F20" s="295" t="s">
        <v>1470</v>
      </c>
      <c r="G20" s="295" t="s">
        <v>1471</v>
      </c>
      <c r="H20" s="295" t="s">
        <v>1472</v>
      </c>
      <c r="I20" s="77"/>
      <c r="J20" s="82"/>
      <c r="K20" s="122" t="s">
        <v>1473</v>
      </c>
      <c r="L20" s="77"/>
      <c r="M20" s="122" t="s">
        <v>145</v>
      </c>
      <c r="N20" s="122" t="s">
        <v>410</v>
      </c>
      <c r="O20" s="122" t="s">
        <v>411</v>
      </c>
      <c r="P20" s="140"/>
      <c r="Q20" s="117">
        <v>3</v>
      </c>
      <c r="R20" s="117">
        <v>3.4</v>
      </c>
      <c r="S20" s="295" t="s">
        <v>434</v>
      </c>
      <c r="T20" s="295" t="s">
        <v>1474</v>
      </c>
      <c r="U20" s="77" t="s">
        <v>3631</v>
      </c>
      <c r="V20" s="295" t="s">
        <v>1475</v>
      </c>
      <c r="X20" s="125"/>
      <c r="AA20" s="204">
        <f>IF(OR(J20="Fail",ISBLANK(J20)),INDEX('Issue Code Table'!C:C,MATCH(N:N,'Issue Code Table'!A:A,0)),IF(M20="Critical",6,IF(M20="Significant",5,IF(M20="Moderate",3,2))))</f>
        <v>5</v>
      </c>
    </row>
    <row r="21" spans="1:27" ht="240.75" customHeight="1" x14ac:dyDescent="0.35">
      <c r="A21" s="294" t="s">
        <v>1476</v>
      </c>
      <c r="B21" s="294" t="s">
        <v>4148</v>
      </c>
      <c r="C21" s="294" t="s">
        <v>4149</v>
      </c>
      <c r="D21" s="294" t="s">
        <v>164</v>
      </c>
      <c r="E21" s="295" t="s">
        <v>1477</v>
      </c>
      <c r="F21" s="295" t="s">
        <v>1478</v>
      </c>
      <c r="G21" s="295" t="s">
        <v>1479</v>
      </c>
      <c r="H21" s="294" t="s">
        <v>1480</v>
      </c>
      <c r="I21" s="77"/>
      <c r="J21" s="82"/>
      <c r="K21" s="89" t="s">
        <v>1481</v>
      </c>
      <c r="L21" s="77"/>
      <c r="M21" s="122" t="s">
        <v>145</v>
      </c>
      <c r="N21" s="122" t="s">
        <v>410</v>
      </c>
      <c r="O21" s="122" t="s">
        <v>411</v>
      </c>
      <c r="P21" s="140"/>
      <c r="Q21" s="117">
        <v>3</v>
      </c>
      <c r="R21" s="117">
        <v>3.5</v>
      </c>
      <c r="S21" s="295" t="s">
        <v>1482</v>
      </c>
      <c r="T21" s="295" t="s">
        <v>1483</v>
      </c>
      <c r="U21" s="77" t="s">
        <v>3632</v>
      </c>
      <c r="V21" s="295" t="s">
        <v>436</v>
      </c>
      <c r="X21" s="125"/>
      <c r="AA21" s="204">
        <f>IF(OR(J21="Fail",ISBLANK(J21)),INDEX('Issue Code Table'!C:C,MATCH(N:N,'Issue Code Table'!A:A,0)),IF(M21="Critical",6,IF(M21="Significant",5,IF(M21="Moderate",3,2))))</f>
        <v>5</v>
      </c>
    </row>
    <row r="22" spans="1:27" ht="159.75" customHeight="1" x14ac:dyDescent="0.35">
      <c r="A22" s="294" t="s">
        <v>1484</v>
      </c>
      <c r="B22" s="294" t="s">
        <v>4148</v>
      </c>
      <c r="C22" s="294" t="s">
        <v>4149</v>
      </c>
      <c r="D22" s="294" t="s">
        <v>164</v>
      </c>
      <c r="E22" s="295" t="s">
        <v>447</v>
      </c>
      <c r="F22" s="295" t="s">
        <v>1485</v>
      </c>
      <c r="G22" s="295" t="s">
        <v>1486</v>
      </c>
      <c r="H22" s="294" t="s">
        <v>1487</v>
      </c>
      <c r="I22" s="77"/>
      <c r="J22" s="82"/>
      <c r="K22" s="90" t="s">
        <v>1488</v>
      </c>
      <c r="L22" s="77"/>
      <c r="M22" s="122" t="s">
        <v>145</v>
      </c>
      <c r="N22" s="122" t="s">
        <v>410</v>
      </c>
      <c r="O22" s="122" t="s">
        <v>411</v>
      </c>
      <c r="P22" s="140"/>
      <c r="Q22" s="117">
        <v>3</v>
      </c>
      <c r="R22" s="117">
        <v>3.6</v>
      </c>
      <c r="S22" s="295" t="s">
        <v>1489</v>
      </c>
      <c r="T22" s="295" t="s">
        <v>1490</v>
      </c>
      <c r="U22" s="77" t="s">
        <v>3633</v>
      </c>
      <c r="V22" s="295" t="s">
        <v>436</v>
      </c>
      <c r="X22" s="125"/>
      <c r="AA22" s="204">
        <f>IF(OR(J22="Fail",ISBLANK(J22)),INDEX('Issue Code Table'!C:C,MATCH(N:N,'Issue Code Table'!A:A,0)),IF(M22="Critical",6,IF(M22="Significant",5,IF(M22="Moderate",3,2))))</f>
        <v>5</v>
      </c>
    </row>
    <row r="23" spans="1:27" ht="153" customHeight="1" x14ac:dyDescent="0.35">
      <c r="A23" s="294" t="s">
        <v>1491</v>
      </c>
      <c r="B23" s="294" t="s">
        <v>4148</v>
      </c>
      <c r="C23" s="294" t="s">
        <v>4149</v>
      </c>
      <c r="D23" s="294" t="s">
        <v>164</v>
      </c>
      <c r="E23" s="295" t="s">
        <v>456</v>
      </c>
      <c r="F23" s="295" t="s">
        <v>1492</v>
      </c>
      <c r="G23" s="295" t="s">
        <v>1493</v>
      </c>
      <c r="H23" s="294" t="s">
        <v>1494</v>
      </c>
      <c r="I23" s="77"/>
      <c r="J23" s="82"/>
      <c r="K23" s="122" t="s">
        <v>1495</v>
      </c>
      <c r="L23" s="77"/>
      <c r="M23" s="122" t="s">
        <v>145</v>
      </c>
      <c r="N23" s="122" t="s">
        <v>410</v>
      </c>
      <c r="O23" s="122" t="s">
        <v>411</v>
      </c>
      <c r="P23" s="140"/>
      <c r="Q23" s="117">
        <v>3</v>
      </c>
      <c r="R23" s="117">
        <v>3.7</v>
      </c>
      <c r="S23" s="295" t="s">
        <v>1496</v>
      </c>
      <c r="T23" s="295" t="s">
        <v>1497</v>
      </c>
      <c r="U23" s="77" t="s">
        <v>3634</v>
      </c>
      <c r="V23" s="295" t="s">
        <v>436</v>
      </c>
      <c r="X23" s="125"/>
      <c r="AA23" s="204">
        <f>IF(OR(J23="Fail",ISBLANK(J23)),INDEX('Issue Code Table'!C:C,MATCH(N:N,'Issue Code Table'!A:A,0)),IF(M23="Critical",6,IF(M23="Significant",5,IF(M23="Moderate",3,2))))</f>
        <v>5</v>
      </c>
    </row>
    <row r="24" spans="1:27" ht="171.75" customHeight="1" x14ac:dyDescent="0.35">
      <c r="A24" s="294" t="s">
        <v>1498</v>
      </c>
      <c r="B24" s="294" t="s">
        <v>4148</v>
      </c>
      <c r="C24" s="294" t="s">
        <v>4149</v>
      </c>
      <c r="D24" s="294" t="s">
        <v>164</v>
      </c>
      <c r="E24" s="295" t="s">
        <v>1499</v>
      </c>
      <c r="F24" s="295" t="s">
        <v>1500</v>
      </c>
      <c r="G24" s="295" t="s">
        <v>1501</v>
      </c>
      <c r="H24" s="294" t="s">
        <v>1502</v>
      </c>
      <c r="I24" s="77"/>
      <c r="J24" s="82"/>
      <c r="K24" s="122" t="s">
        <v>1503</v>
      </c>
      <c r="L24" s="77"/>
      <c r="M24" s="122" t="s">
        <v>145</v>
      </c>
      <c r="N24" s="122" t="s">
        <v>410</v>
      </c>
      <c r="O24" s="122" t="s">
        <v>411</v>
      </c>
      <c r="P24" s="140"/>
      <c r="Q24" s="117">
        <v>3</v>
      </c>
      <c r="R24" s="117">
        <v>3.8</v>
      </c>
      <c r="S24" s="295" t="s">
        <v>1504</v>
      </c>
      <c r="T24" s="295" t="s">
        <v>1505</v>
      </c>
      <c r="U24" s="77" t="s">
        <v>3635</v>
      </c>
      <c r="V24" s="295" t="s">
        <v>436</v>
      </c>
      <c r="X24" s="125"/>
      <c r="AA24" s="204">
        <f>IF(OR(J24="Fail",ISBLANK(J24)),INDEX('Issue Code Table'!C:C,MATCH(N:N,'Issue Code Table'!A:A,0)),IF(M24="Critical",6,IF(M24="Significant",5,IF(M24="Moderate",3,2))))</f>
        <v>5</v>
      </c>
    </row>
    <row r="25" spans="1:27" s="91" customFormat="1" ht="100" x14ac:dyDescent="0.25">
      <c r="A25" s="294" t="s">
        <v>1506</v>
      </c>
      <c r="B25" s="294" t="s">
        <v>4148</v>
      </c>
      <c r="C25" s="294" t="s">
        <v>4149</v>
      </c>
      <c r="D25" s="294" t="s">
        <v>164</v>
      </c>
      <c r="E25" s="295" t="s">
        <v>483</v>
      </c>
      <c r="F25" s="295" t="s">
        <v>1507</v>
      </c>
      <c r="G25" s="295" t="s">
        <v>1508</v>
      </c>
      <c r="H25" s="294" t="s">
        <v>1509</v>
      </c>
      <c r="I25" s="77"/>
      <c r="J25" s="82"/>
      <c r="K25" s="122" t="s">
        <v>1510</v>
      </c>
      <c r="L25" s="77"/>
      <c r="M25" s="122" t="s">
        <v>145</v>
      </c>
      <c r="N25" s="122" t="s">
        <v>410</v>
      </c>
      <c r="O25" s="122" t="s">
        <v>411</v>
      </c>
      <c r="P25" s="140"/>
      <c r="Q25" s="117">
        <v>3</v>
      </c>
      <c r="R25" s="117">
        <v>3.9</v>
      </c>
      <c r="S25" s="295" t="s">
        <v>1496</v>
      </c>
      <c r="T25" s="295" t="s">
        <v>1511</v>
      </c>
      <c r="U25" s="77" t="s">
        <v>3587</v>
      </c>
      <c r="V25" s="295" t="s">
        <v>436</v>
      </c>
      <c r="X25" s="125"/>
      <c r="AA25" s="204">
        <f>IF(OR(J25="Fail",ISBLANK(J25)),INDEX('Issue Code Table'!C:C,MATCH(N:N,'Issue Code Table'!A:A,0)),IF(M25="Critical",6,IF(M25="Significant",5,IF(M25="Moderate",3,2))))</f>
        <v>5</v>
      </c>
    </row>
    <row r="26" spans="1:27" s="91" customFormat="1" ht="165" customHeight="1" x14ac:dyDescent="0.25">
      <c r="A26" s="294" t="s">
        <v>1512</v>
      </c>
      <c r="B26" s="294" t="s">
        <v>4148</v>
      </c>
      <c r="C26" s="294" t="s">
        <v>4149</v>
      </c>
      <c r="D26" s="294" t="s">
        <v>164</v>
      </c>
      <c r="E26" s="295" t="s">
        <v>492</v>
      </c>
      <c r="F26" s="295" t="s">
        <v>1513</v>
      </c>
      <c r="G26" s="295" t="s">
        <v>1514</v>
      </c>
      <c r="H26" s="294" t="s">
        <v>1515</v>
      </c>
      <c r="I26" s="77"/>
      <c r="J26" s="82"/>
      <c r="K26" s="89" t="s">
        <v>1516</v>
      </c>
      <c r="L26" s="77"/>
      <c r="M26" s="122" t="s">
        <v>145</v>
      </c>
      <c r="N26" s="122" t="s">
        <v>410</v>
      </c>
      <c r="O26" s="122" t="s">
        <v>411</v>
      </c>
      <c r="P26" s="140"/>
      <c r="Q26" s="117">
        <v>3</v>
      </c>
      <c r="R26" s="117">
        <v>3.1</v>
      </c>
      <c r="S26" s="295" t="s">
        <v>1496</v>
      </c>
      <c r="T26" s="295" t="s">
        <v>1517</v>
      </c>
      <c r="U26" s="77" t="s">
        <v>3636</v>
      </c>
      <c r="V26" s="295" t="s">
        <v>1518</v>
      </c>
      <c r="X26" s="125"/>
      <c r="AA26" s="204">
        <f>IF(OR(J26="Fail",ISBLANK(J26)),INDEX('Issue Code Table'!C:C,MATCH(N:N,'Issue Code Table'!A:A,0)),IF(M26="Critical",6,IF(M26="Significant",5,IF(M26="Moderate",3,2))))</f>
        <v>5</v>
      </c>
    </row>
    <row r="27" spans="1:27" s="91" customFormat="1" ht="139.5" customHeight="1" x14ac:dyDescent="0.25">
      <c r="A27" s="294" t="s">
        <v>1519</v>
      </c>
      <c r="B27" s="294" t="s">
        <v>4148</v>
      </c>
      <c r="C27" s="294" t="s">
        <v>4149</v>
      </c>
      <c r="D27" s="294" t="s">
        <v>164</v>
      </c>
      <c r="E27" s="295" t="s">
        <v>510</v>
      </c>
      <c r="F27" s="295" t="s">
        <v>1520</v>
      </c>
      <c r="G27" s="295" t="s">
        <v>1521</v>
      </c>
      <c r="H27" s="295" t="s">
        <v>1522</v>
      </c>
      <c r="I27" s="77"/>
      <c r="J27" s="82"/>
      <c r="K27" s="89" t="s">
        <v>3557</v>
      </c>
      <c r="L27" s="77"/>
      <c r="M27" s="122" t="s">
        <v>145</v>
      </c>
      <c r="N27" s="122" t="s">
        <v>410</v>
      </c>
      <c r="O27" s="122" t="s">
        <v>411</v>
      </c>
      <c r="P27" s="140"/>
      <c r="Q27" s="117">
        <v>3</v>
      </c>
      <c r="R27" s="117">
        <v>3.11</v>
      </c>
      <c r="S27" s="295" t="s">
        <v>1523</v>
      </c>
      <c r="T27" s="295" t="s">
        <v>1524</v>
      </c>
      <c r="U27" s="77" t="s">
        <v>3637</v>
      </c>
      <c r="V27" s="295" t="s">
        <v>436</v>
      </c>
      <c r="X27" s="125"/>
      <c r="AA27" s="204">
        <f>IF(OR(J27="Fail",ISBLANK(J27)),INDEX('Issue Code Table'!C:C,MATCH(N:N,'Issue Code Table'!A:A,0)),IF(M27="Critical",6,IF(M27="Significant",5,IF(M27="Moderate",3,2))))</f>
        <v>5</v>
      </c>
    </row>
    <row r="28" spans="1:27" s="91" customFormat="1" ht="139.5" customHeight="1" x14ac:dyDescent="0.25">
      <c r="A28" s="294" t="s">
        <v>1525</v>
      </c>
      <c r="B28" s="294" t="s">
        <v>4148</v>
      </c>
      <c r="C28" s="294" t="s">
        <v>4149</v>
      </c>
      <c r="D28" s="294" t="s">
        <v>164</v>
      </c>
      <c r="E28" s="295" t="s">
        <v>519</v>
      </c>
      <c r="F28" s="295" t="s">
        <v>1526</v>
      </c>
      <c r="G28" s="295" t="s">
        <v>1527</v>
      </c>
      <c r="H28" s="295" t="s">
        <v>1528</v>
      </c>
      <c r="I28" s="77"/>
      <c r="J28" s="82"/>
      <c r="K28" s="89" t="s">
        <v>1529</v>
      </c>
      <c r="L28" s="77"/>
      <c r="M28" s="122" t="s">
        <v>145</v>
      </c>
      <c r="N28" s="122" t="s">
        <v>410</v>
      </c>
      <c r="O28" s="122" t="s">
        <v>411</v>
      </c>
      <c r="P28" s="140"/>
      <c r="Q28" s="117">
        <v>3</v>
      </c>
      <c r="R28" s="117">
        <v>3.12</v>
      </c>
      <c r="S28" s="295" t="s">
        <v>1530</v>
      </c>
      <c r="T28" s="295" t="s">
        <v>1531</v>
      </c>
      <c r="U28" s="77" t="s">
        <v>3638</v>
      </c>
      <c r="V28" s="295" t="s">
        <v>436</v>
      </c>
      <c r="X28" s="125"/>
      <c r="AA28" s="204">
        <f>IF(OR(J28="Fail",ISBLANK(J28)),INDEX('Issue Code Table'!C:C,MATCH(N:N,'Issue Code Table'!A:A,0)),IF(M28="Critical",6,IF(M28="Significant",5,IF(M28="Moderate",3,2))))</f>
        <v>5</v>
      </c>
    </row>
    <row r="29" spans="1:27" s="91" customFormat="1" ht="186" customHeight="1" x14ac:dyDescent="0.25">
      <c r="A29" s="294" t="s">
        <v>1532</v>
      </c>
      <c r="B29" s="294" t="s">
        <v>4148</v>
      </c>
      <c r="C29" s="294" t="s">
        <v>4149</v>
      </c>
      <c r="D29" s="294" t="s">
        <v>164</v>
      </c>
      <c r="E29" s="295" t="s">
        <v>1533</v>
      </c>
      <c r="F29" s="295" t="s">
        <v>1534</v>
      </c>
      <c r="G29" s="295" t="s">
        <v>1535</v>
      </c>
      <c r="H29" s="295" t="s">
        <v>1536</v>
      </c>
      <c r="I29" s="77"/>
      <c r="J29" s="82"/>
      <c r="K29" s="122" t="s">
        <v>1537</v>
      </c>
      <c r="L29" s="77"/>
      <c r="M29" s="122" t="s">
        <v>145</v>
      </c>
      <c r="N29" s="122" t="s">
        <v>410</v>
      </c>
      <c r="O29" s="122" t="s">
        <v>411</v>
      </c>
      <c r="P29" s="140"/>
      <c r="Q29" s="117">
        <v>3</v>
      </c>
      <c r="R29" s="117">
        <v>3.13</v>
      </c>
      <c r="S29" s="295" t="s">
        <v>534</v>
      </c>
      <c r="T29" s="295" t="s">
        <v>1538</v>
      </c>
      <c r="U29" s="77" t="s">
        <v>3652</v>
      </c>
      <c r="V29" s="295" t="s">
        <v>436</v>
      </c>
      <c r="X29" s="125"/>
      <c r="AA29" s="204">
        <f>IF(OR(J29="Fail",ISBLANK(J29)),INDEX('Issue Code Table'!C:C,MATCH(N:N,'Issue Code Table'!A:A,0)),IF(M29="Critical",6,IF(M29="Significant",5,IF(M29="Moderate",3,2))))</f>
        <v>5</v>
      </c>
    </row>
    <row r="30" spans="1:27" s="91" customFormat="1" ht="87.5" x14ac:dyDescent="0.25">
      <c r="A30" s="294" t="s">
        <v>1539</v>
      </c>
      <c r="B30" s="294" t="s">
        <v>4148</v>
      </c>
      <c r="C30" s="294" t="s">
        <v>4149</v>
      </c>
      <c r="D30" s="294" t="s">
        <v>164</v>
      </c>
      <c r="E30" s="295" t="s">
        <v>546</v>
      </c>
      <c r="F30" s="295" t="s">
        <v>1540</v>
      </c>
      <c r="G30" s="295" t="s">
        <v>1541</v>
      </c>
      <c r="H30" s="295" t="s">
        <v>1542</v>
      </c>
      <c r="I30" s="77"/>
      <c r="J30" s="82"/>
      <c r="K30" s="122" t="s">
        <v>1543</v>
      </c>
      <c r="L30" s="77"/>
      <c r="M30" s="122" t="s">
        <v>145</v>
      </c>
      <c r="N30" s="122" t="s">
        <v>410</v>
      </c>
      <c r="O30" s="122" t="s">
        <v>411</v>
      </c>
      <c r="P30" s="140"/>
      <c r="Q30" s="117">
        <v>3</v>
      </c>
      <c r="R30" s="117">
        <v>3.14</v>
      </c>
      <c r="S30" s="295" t="s">
        <v>1544</v>
      </c>
      <c r="T30" s="295" t="s">
        <v>1545</v>
      </c>
      <c r="U30" s="77" t="s">
        <v>3639</v>
      </c>
      <c r="V30" s="295" t="s">
        <v>436</v>
      </c>
      <c r="X30" s="125"/>
      <c r="AA30" s="204">
        <f>IF(OR(J30="Fail",ISBLANK(J30)),INDEX('Issue Code Table'!C:C,MATCH(N:N,'Issue Code Table'!A:A,0)),IF(M30="Critical",6,IF(M30="Significant",5,IF(M30="Moderate",3,2))))</f>
        <v>5</v>
      </c>
    </row>
    <row r="31" spans="1:27" s="91" customFormat="1" ht="141" customHeight="1" x14ac:dyDescent="0.25">
      <c r="A31" s="294" t="s">
        <v>1546</v>
      </c>
      <c r="B31" s="294" t="s">
        <v>4148</v>
      </c>
      <c r="C31" s="294" t="s">
        <v>4149</v>
      </c>
      <c r="D31" s="294" t="s">
        <v>164</v>
      </c>
      <c r="E31" s="295" t="s">
        <v>556</v>
      </c>
      <c r="F31" s="295" t="s">
        <v>1547</v>
      </c>
      <c r="G31" s="295" t="s">
        <v>1548</v>
      </c>
      <c r="H31" s="294" t="s">
        <v>3541</v>
      </c>
      <c r="I31" s="77"/>
      <c r="J31" s="82"/>
      <c r="K31" s="89" t="s">
        <v>1550</v>
      </c>
      <c r="L31" s="77"/>
      <c r="M31" s="122" t="s">
        <v>145</v>
      </c>
      <c r="N31" s="122" t="s">
        <v>410</v>
      </c>
      <c r="O31" s="122" t="s">
        <v>411</v>
      </c>
      <c r="P31" s="140"/>
      <c r="Q31" s="117">
        <v>3</v>
      </c>
      <c r="R31" s="117">
        <v>3.15</v>
      </c>
      <c r="S31" s="295" t="s">
        <v>562</v>
      </c>
      <c r="T31" s="295" t="s">
        <v>1551</v>
      </c>
      <c r="U31" s="77" t="s">
        <v>3640</v>
      </c>
      <c r="V31" s="295" t="s">
        <v>436</v>
      </c>
      <c r="X31" s="125"/>
      <c r="AA31" s="204">
        <f>IF(OR(J31="Fail",ISBLANK(J31)),INDEX('Issue Code Table'!C:C,MATCH(N:N,'Issue Code Table'!A:A,0)),IF(M31="Critical",6,IF(M31="Significant",5,IF(M31="Moderate",3,2))))</f>
        <v>5</v>
      </c>
    </row>
    <row r="32" spans="1:27" s="91" customFormat="1" ht="159" customHeight="1" x14ac:dyDescent="0.25">
      <c r="A32" s="294" t="s">
        <v>1552</v>
      </c>
      <c r="B32" s="294" t="s">
        <v>4148</v>
      </c>
      <c r="C32" s="294" t="s">
        <v>4149</v>
      </c>
      <c r="D32" s="294" t="s">
        <v>164</v>
      </c>
      <c r="E32" s="295" t="s">
        <v>567</v>
      </c>
      <c r="F32" s="295" t="s">
        <v>1553</v>
      </c>
      <c r="G32" s="295" t="s">
        <v>1554</v>
      </c>
      <c r="H32" s="294" t="s">
        <v>1555</v>
      </c>
      <c r="I32" s="77"/>
      <c r="J32" s="82"/>
      <c r="K32" s="122" t="s">
        <v>1556</v>
      </c>
      <c r="L32" s="77"/>
      <c r="M32" s="122" t="s">
        <v>145</v>
      </c>
      <c r="N32" s="122" t="s">
        <v>410</v>
      </c>
      <c r="O32" s="122" t="s">
        <v>411</v>
      </c>
      <c r="P32" s="140"/>
      <c r="Q32" s="117">
        <v>3</v>
      </c>
      <c r="R32" s="117">
        <v>3.16</v>
      </c>
      <c r="S32" s="295" t="s">
        <v>1557</v>
      </c>
      <c r="T32" s="295" t="s">
        <v>1558</v>
      </c>
      <c r="U32" s="77" t="s">
        <v>3641</v>
      </c>
      <c r="V32" s="295" t="s">
        <v>436</v>
      </c>
      <c r="X32" s="125"/>
      <c r="AA32" s="204">
        <f>IF(OR(J32="Fail",ISBLANK(J32)),INDEX('Issue Code Table'!C:C,MATCH(N:N,'Issue Code Table'!A:A,0)),IF(M32="Critical",6,IF(M32="Significant",5,IF(M32="Moderate",3,2))))</f>
        <v>5</v>
      </c>
    </row>
    <row r="33" spans="1:27" s="91" customFormat="1" ht="138.75" customHeight="1" x14ac:dyDescent="0.25">
      <c r="A33" s="294" t="s">
        <v>1559</v>
      </c>
      <c r="B33" s="294" t="s">
        <v>4148</v>
      </c>
      <c r="C33" s="294" t="s">
        <v>4149</v>
      </c>
      <c r="D33" s="294" t="s">
        <v>164</v>
      </c>
      <c r="E33" s="295" t="s">
        <v>618</v>
      </c>
      <c r="F33" s="295" t="s">
        <v>619</v>
      </c>
      <c r="G33" s="295" t="s">
        <v>1560</v>
      </c>
      <c r="H33" s="295" t="s">
        <v>1561</v>
      </c>
      <c r="I33" s="77"/>
      <c r="J33" s="82"/>
      <c r="K33" s="122" t="s">
        <v>1562</v>
      </c>
      <c r="L33" s="77"/>
      <c r="M33" s="122" t="s">
        <v>145</v>
      </c>
      <c r="N33" s="122" t="s">
        <v>410</v>
      </c>
      <c r="O33" s="122" t="s">
        <v>411</v>
      </c>
      <c r="P33" s="140"/>
      <c r="Q33" s="117">
        <v>3</v>
      </c>
      <c r="R33" s="117">
        <v>3.17</v>
      </c>
      <c r="S33" s="295" t="s">
        <v>1563</v>
      </c>
      <c r="T33" s="295" t="s">
        <v>1564</v>
      </c>
      <c r="U33" s="77" t="s">
        <v>3653</v>
      </c>
      <c r="V33" s="295" t="s">
        <v>625</v>
      </c>
      <c r="X33" s="125"/>
      <c r="AA33" s="204">
        <f>IF(OR(J33="Fail",ISBLANK(J33)),INDEX('Issue Code Table'!C:C,MATCH(N:N,'Issue Code Table'!A:A,0)),IF(M33="Critical",6,IF(M33="Significant",5,IF(M33="Moderate",3,2))))</f>
        <v>5</v>
      </c>
    </row>
    <row r="34" spans="1:27" s="91" customFormat="1" ht="176.25" customHeight="1" x14ac:dyDescent="0.25">
      <c r="A34" s="294" t="s">
        <v>1565</v>
      </c>
      <c r="B34" s="294" t="s">
        <v>627</v>
      </c>
      <c r="C34" s="295" t="s">
        <v>628</v>
      </c>
      <c r="D34" s="294" t="s">
        <v>164</v>
      </c>
      <c r="E34" s="295" t="s">
        <v>1566</v>
      </c>
      <c r="F34" s="295" t="s">
        <v>1567</v>
      </c>
      <c r="G34" s="295" t="s">
        <v>1568</v>
      </c>
      <c r="H34" s="294" t="s">
        <v>1569</v>
      </c>
      <c r="I34" s="77"/>
      <c r="J34" s="82"/>
      <c r="K34" s="89" t="s">
        <v>1570</v>
      </c>
      <c r="L34" s="77"/>
      <c r="M34" s="122" t="s">
        <v>396</v>
      </c>
      <c r="N34" s="122" t="s">
        <v>1571</v>
      </c>
      <c r="O34" s="122" t="s">
        <v>1572</v>
      </c>
      <c r="P34" s="140"/>
      <c r="Q34" s="117">
        <v>4</v>
      </c>
      <c r="R34" s="117">
        <v>4.0999999999999996</v>
      </c>
      <c r="S34" s="295" t="s">
        <v>1573</v>
      </c>
      <c r="T34" s="295" t="s">
        <v>1574</v>
      </c>
      <c r="U34" s="77" t="s">
        <v>3542</v>
      </c>
      <c r="V34" s="295"/>
      <c r="X34" s="125"/>
      <c r="AA34" s="204">
        <f>IF(OR(J34="Fail",ISBLANK(J34)),INDEX('Issue Code Table'!C:C,MATCH(N:N,'Issue Code Table'!A:A,0)),IF(M34="Critical",6,IF(M34="Significant",5,IF(M34="Moderate",3,2))))</f>
        <v>5</v>
      </c>
    </row>
    <row r="35" spans="1:27" s="91" customFormat="1" ht="157.5" customHeight="1" x14ac:dyDescent="0.25">
      <c r="A35" s="294" t="s">
        <v>1575</v>
      </c>
      <c r="B35" s="294" t="s">
        <v>627</v>
      </c>
      <c r="C35" s="296" t="s">
        <v>628</v>
      </c>
      <c r="D35" s="294" t="s">
        <v>164</v>
      </c>
      <c r="E35" s="295" t="s">
        <v>1576</v>
      </c>
      <c r="F35" s="295" t="s">
        <v>1577</v>
      </c>
      <c r="G35" s="295" t="s">
        <v>1578</v>
      </c>
      <c r="H35" s="294" t="s">
        <v>1579</v>
      </c>
      <c r="I35" s="77"/>
      <c r="J35" s="82"/>
      <c r="K35" s="89" t="s">
        <v>1580</v>
      </c>
      <c r="L35" s="77"/>
      <c r="M35" s="122" t="s">
        <v>145</v>
      </c>
      <c r="N35" s="122" t="s">
        <v>1581</v>
      </c>
      <c r="O35" s="122" t="s">
        <v>1582</v>
      </c>
      <c r="P35" s="140"/>
      <c r="Q35" s="117">
        <v>4</v>
      </c>
      <c r="R35" s="117">
        <v>4.2</v>
      </c>
      <c r="S35" s="295" t="s">
        <v>1583</v>
      </c>
      <c r="T35" s="295" t="s">
        <v>1584</v>
      </c>
      <c r="U35" s="122" t="s">
        <v>1585</v>
      </c>
      <c r="V35" s="295" t="s">
        <v>1586</v>
      </c>
      <c r="X35" s="125"/>
      <c r="AA35" s="204">
        <f>IF(OR(J35="Fail",ISBLANK(J35)),INDEX('Issue Code Table'!C:C,MATCH(N:N,'Issue Code Table'!A:A,0)),IF(M35="Critical",6,IF(M35="Significant",5,IF(M35="Moderate",3,2))))</f>
        <v>6</v>
      </c>
    </row>
    <row r="36" spans="1:27" ht="139.5" customHeight="1" x14ac:dyDescent="0.35">
      <c r="A36" s="294" t="s">
        <v>1587</v>
      </c>
      <c r="B36" s="294" t="s">
        <v>627</v>
      </c>
      <c r="C36" s="295" t="s">
        <v>628</v>
      </c>
      <c r="D36" s="294" t="s">
        <v>164</v>
      </c>
      <c r="E36" s="295" t="s">
        <v>1588</v>
      </c>
      <c r="F36" s="295" t="s">
        <v>1589</v>
      </c>
      <c r="G36" s="295" t="s">
        <v>1590</v>
      </c>
      <c r="H36" s="295" t="s">
        <v>1591</v>
      </c>
      <c r="I36" s="77"/>
      <c r="J36" s="82"/>
      <c r="K36" s="89" t="s">
        <v>1592</v>
      </c>
      <c r="L36" s="77"/>
      <c r="M36" s="122" t="s">
        <v>396</v>
      </c>
      <c r="N36" s="122" t="s">
        <v>711</v>
      </c>
      <c r="O36" s="122" t="s">
        <v>712</v>
      </c>
      <c r="P36" s="140"/>
      <c r="Q36" s="117">
        <v>4</v>
      </c>
      <c r="R36" s="117">
        <v>4.3</v>
      </c>
      <c r="S36" s="295" t="s">
        <v>1593</v>
      </c>
      <c r="T36" s="295" t="s">
        <v>1594</v>
      </c>
      <c r="U36" s="122" t="s">
        <v>3558</v>
      </c>
      <c r="V36" s="295"/>
      <c r="X36" s="125"/>
      <c r="AA36" s="204">
        <f>IF(OR(J36="Fail",ISBLANK(J36)),INDEX('Issue Code Table'!C:C,MATCH(N:N,'Issue Code Table'!A:A,0)),IF(M36="Critical",6,IF(M36="Significant",5,IF(M36="Moderate",3,2))))</f>
        <v>4</v>
      </c>
    </row>
    <row r="37" spans="1:27" ht="312.5" x14ac:dyDescent="0.35">
      <c r="A37" s="294" t="s">
        <v>1595</v>
      </c>
      <c r="B37" s="294" t="s">
        <v>627</v>
      </c>
      <c r="C37" s="295" t="s">
        <v>628</v>
      </c>
      <c r="D37" s="294" t="s">
        <v>164</v>
      </c>
      <c r="E37" s="295" t="s">
        <v>1596</v>
      </c>
      <c r="F37" s="295" t="s">
        <v>1597</v>
      </c>
      <c r="G37" s="295" t="s">
        <v>1598</v>
      </c>
      <c r="H37" s="295" t="s">
        <v>1599</v>
      </c>
      <c r="I37" s="77"/>
      <c r="J37" s="82"/>
      <c r="K37" s="122" t="s">
        <v>1600</v>
      </c>
      <c r="L37" s="77"/>
      <c r="M37" s="122" t="s">
        <v>396</v>
      </c>
      <c r="N37" s="122" t="s">
        <v>711</v>
      </c>
      <c r="O37" s="122" t="s">
        <v>712</v>
      </c>
      <c r="P37" s="140"/>
      <c r="Q37" s="117">
        <v>4</v>
      </c>
      <c r="R37" s="117">
        <v>4.4000000000000004</v>
      </c>
      <c r="S37" s="295" t="s">
        <v>1601</v>
      </c>
      <c r="T37" s="295" t="s">
        <v>1602</v>
      </c>
      <c r="U37" s="122" t="s">
        <v>1603</v>
      </c>
      <c r="V37" s="295"/>
      <c r="X37" s="125"/>
      <c r="AA37" s="204">
        <f>IF(OR(J37="Fail",ISBLANK(J37)),INDEX('Issue Code Table'!C:C,MATCH(N:N,'Issue Code Table'!A:A,0)),IF(M37="Critical",6,IF(M37="Significant",5,IF(M37="Moderate",3,2))))</f>
        <v>4</v>
      </c>
    </row>
    <row r="38" spans="1:27" ht="162.75" customHeight="1" x14ac:dyDescent="0.35">
      <c r="A38" s="294" t="s">
        <v>1604</v>
      </c>
      <c r="B38" s="294" t="s">
        <v>627</v>
      </c>
      <c r="C38" s="295" t="s">
        <v>628</v>
      </c>
      <c r="D38" s="294" t="s">
        <v>164</v>
      </c>
      <c r="E38" s="295" t="s">
        <v>1605</v>
      </c>
      <c r="F38" s="295" t="s">
        <v>1606</v>
      </c>
      <c r="G38" s="295" t="s">
        <v>1607</v>
      </c>
      <c r="H38" s="294" t="s">
        <v>1608</v>
      </c>
      <c r="I38" s="77"/>
      <c r="J38" s="82"/>
      <c r="K38" s="89" t="s">
        <v>1609</v>
      </c>
      <c r="L38" s="77"/>
      <c r="M38" s="122" t="s">
        <v>145</v>
      </c>
      <c r="N38" s="122" t="s">
        <v>1610</v>
      </c>
      <c r="O38" s="122" t="s">
        <v>1611</v>
      </c>
      <c r="P38" s="140"/>
      <c r="Q38" s="117">
        <v>4</v>
      </c>
      <c r="R38" s="117">
        <v>4.5</v>
      </c>
      <c r="S38" s="295" t="s">
        <v>1612</v>
      </c>
      <c r="T38" s="295" t="s">
        <v>1613</v>
      </c>
      <c r="U38" s="122" t="s">
        <v>3654</v>
      </c>
      <c r="V38" s="295" t="s">
        <v>1614</v>
      </c>
      <c r="X38" s="125"/>
      <c r="AA38" s="204">
        <f>IF(OR(J38="Fail",ISBLANK(J38)),INDEX('Issue Code Table'!C:C,MATCH(N:N,'Issue Code Table'!A:A,0)),IF(M38="Critical",6,IF(M38="Significant",5,IF(M38="Moderate",3,2))))</f>
        <v>6</v>
      </c>
    </row>
    <row r="39" spans="1:27" ht="137.5" x14ac:dyDescent="0.35">
      <c r="A39" s="294" t="s">
        <v>1615</v>
      </c>
      <c r="B39" s="294" t="s">
        <v>1616</v>
      </c>
      <c r="C39" s="295" t="s">
        <v>1617</v>
      </c>
      <c r="D39" s="294" t="s">
        <v>164</v>
      </c>
      <c r="E39" s="295" t="s">
        <v>1618</v>
      </c>
      <c r="F39" s="295" t="s">
        <v>1619</v>
      </c>
      <c r="G39" s="295" t="s">
        <v>1620</v>
      </c>
      <c r="H39" s="294" t="s">
        <v>1621</v>
      </c>
      <c r="I39" s="77"/>
      <c r="J39" s="82"/>
      <c r="K39" s="89" t="s">
        <v>1622</v>
      </c>
      <c r="L39" s="77" t="s">
        <v>1429</v>
      </c>
      <c r="M39" s="122" t="s">
        <v>145</v>
      </c>
      <c r="N39" s="122" t="s">
        <v>410</v>
      </c>
      <c r="O39" s="122" t="s">
        <v>411</v>
      </c>
      <c r="P39" s="140"/>
      <c r="Q39" s="117">
        <v>5</v>
      </c>
      <c r="R39" s="117">
        <v>5.0999999999999996</v>
      </c>
      <c r="S39" s="295" t="s">
        <v>1623</v>
      </c>
      <c r="T39" s="295" t="s">
        <v>1624</v>
      </c>
      <c r="U39" s="77" t="s">
        <v>3655</v>
      </c>
      <c r="V39" s="295" t="s">
        <v>1625</v>
      </c>
      <c r="X39" s="125"/>
      <c r="AA39" s="204">
        <f>IF(OR(J39="Fail",ISBLANK(J39)),INDEX('Issue Code Table'!C:C,MATCH(N:N,'Issue Code Table'!A:A,0)),IF(M39="Critical",6,IF(M39="Significant",5,IF(M39="Moderate",3,2))))</f>
        <v>5</v>
      </c>
    </row>
    <row r="40" spans="1:27" ht="187.5" x14ac:dyDescent="0.35">
      <c r="A40" s="294" t="s">
        <v>1626</v>
      </c>
      <c r="B40" s="294" t="s">
        <v>1616</v>
      </c>
      <c r="C40" s="295" t="s">
        <v>1617</v>
      </c>
      <c r="D40" s="294" t="s">
        <v>164</v>
      </c>
      <c r="E40" s="295" t="s">
        <v>739</v>
      </c>
      <c r="F40" s="295" t="s">
        <v>740</v>
      </c>
      <c r="G40" s="295" t="s">
        <v>1627</v>
      </c>
      <c r="H40" s="292" t="s">
        <v>1628</v>
      </c>
      <c r="I40" s="77"/>
      <c r="J40" s="82"/>
      <c r="K40" s="77" t="s">
        <v>1629</v>
      </c>
      <c r="L40" s="77"/>
      <c r="M40" s="122" t="s">
        <v>145</v>
      </c>
      <c r="N40" s="122" t="s">
        <v>410</v>
      </c>
      <c r="O40" s="122" t="s">
        <v>411</v>
      </c>
      <c r="P40" s="140"/>
      <c r="Q40" s="117">
        <v>5</v>
      </c>
      <c r="R40" s="117">
        <v>5.2</v>
      </c>
      <c r="S40" s="295" t="s">
        <v>1630</v>
      </c>
      <c r="T40" s="295" t="s">
        <v>1631</v>
      </c>
      <c r="U40" s="78" t="s">
        <v>3656</v>
      </c>
      <c r="V40" s="295" t="s">
        <v>3674</v>
      </c>
      <c r="X40" s="125"/>
      <c r="AA40" s="204">
        <f>IF(OR(J40="Fail",ISBLANK(J40)),INDEX('Issue Code Table'!C:C,MATCH(N:N,'Issue Code Table'!A:A,0)),IF(M40="Critical",6,IF(M40="Significant",5,IF(M40="Moderate",3,2))))</f>
        <v>5</v>
      </c>
    </row>
    <row r="41" spans="1:27" ht="246" customHeight="1" x14ac:dyDescent="0.35">
      <c r="A41" s="294" t="s">
        <v>1632</v>
      </c>
      <c r="B41" s="294" t="s">
        <v>175</v>
      </c>
      <c r="C41" s="295" t="s">
        <v>176</v>
      </c>
      <c r="D41" s="294" t="s">
        <v>164</v>
      </c>
      <c r="E41" s="295" t="s">
        <v>1633</v>
      </c>
      <c r="F41" s="295" t="s">
        <v>1634</v>
      </c>
      <c r="G41" s="295" t="s">
        <v>1635</v>
      </c>
      <c r="H41" s="294" t="s">
        <v>3543</v>
      </c>
      <c r="I41" s="77"/>
      <c r="J41" s="82"/>
      <c r="K41" s="89" t="s">
        <v>1636</v>
      </c>
      <c r="L41" s="77"/>
      <c r="M41" s="122" t="s">
        <v>145</v>
      </c>
      <c r="N41" s="122" t="s">
        <v>182</v>
      </c>
      <c r="O41" s="122" t="s">
        <v>183</v>
      </c>
      <c r="P41" s="140"/>
      <c r="Q41" s="117">
        <v>6</v>
      </c>
      <c r="R41" s="117">
        <v>6.1</v>
      </c>
      <c r="S41" s="295" t="s">
        <v>1637</v>
      </c>
      <c r="T41" s="295" t="s">
        <v>1638</v>
      </c>
      <c r="U41" s="77" t="s">
        <v>3657</v>
      </c>
      <c r="V41" s="295" t="s">
        <v>1639</v>
      </c>
      <c r="X41" s="125"/>
      <c r="AA41" s="204">
        <f>IF(OR(J41="Fail",ISBLANK(J41)),INDEX('Issue Code Table'!C:C,MATCH(N:N,'Issue Code Table'!A:A,0)),IF(M41="Critical",6,IF(M41="Significant",5,IF(M41="Moderate",3,2))))</f>
        <v>5</v>
      </c>
    </row>
    <row r="42" spans="1:27" ht="125" x14ac:dyDescent="0.35">
      <c r="A42" s="294" t="s">
        <v>1640</v>
      </c>
      <c r="B42" s="294" t="s">
        <v>760</v>
      </c>
      <c r="C42" s="295" t="s">
        <v>718</v>
      </c>
      <c r="D42" s="294" t="s">
        <v>164</v>
      </c>
      <c r="E42" s="295" t="s">
        <v>855</v>
      </c>
      <c r="F42" s="295" t="s">
        <v>1641</v>
      </c>
      <c r="G42" s="295" t="s">
        <v>1642</v>
      </c>
      <c r="H42" s="294" t="s">
        <v>1643</v>
      </c>
      <c r="I42" s="77"/>
      <c r="J42" s="82"/>
      <c r="K42" s="89" t="s">
        <v>1644</v>
      </c>
      <c r="L42" s="77"/>
      <c r="M42" s="122" t="s">
        <v>396</v>
      </c>
      <c r="N42" s="122" t="s">
        <v>724</v>
      </c>
      <c r="O42" s="122" t="s">
        <v>725</v>
      </c>
      <c r="P42" s="140"/>
      <c r="Q42" s="117">
        <v>6</v>
      </c>
      <c r="R42" s="117">
        <v>6.2</v>
      </c>
      <c r="S42" s="295" t="s">
        <v>1645</v>
      </c>
      <c r="T42" s="295" t="s">
        <v>1646</v>
      </c>
      <c r="U42" s="77" t="s">
        <v>3658</v>
      </c>
      <c r="V42" s="295"/>
      <c r="X42" s="125"/>
      <c r="AA42" s="204">
        <f>IF(OR(J42="Fail",ISBLANK(J42)),INDEX('Issue Code Table'!C:C,MATCH(N:N,'Issue Code Table'!A:A,0)),IF(M42="Critical",6,IF(M42="Significant",5,IF(M42="Moderate",3,2))))</f>
        <v>5</v>
      </c>
    </row>
    <row r="43" spans="1:27" ht="230.25" customHeight="1" x14ac:dyDescent="0.35">
      <c r="A43" s="294" t="s">
        <v>1647</v>
      </c>
      <c r="B43" s="294" t="s">
        <v>760</v>
      </c>
      <c r="C43" s="295" t="s">
        <v>718</v>
      </c>
      <c r="D43" s="294" t="s">
        <v>164</v>
      </c>
      <c r="E43" s="295" t="s">
        <v>1648</v>
      </c>
      <c r="F43" s="295" t="s">
        <v>1649</v>
      </c>
      <c r="G43" s="295" t="s">
        <v>1650</v>
      </c>
      <c r="H43" s="294" t="s">
        <v>1651</v>
      </c>
      <c r="I43" s="77"/>
      <c r="J43" s="82"/>
      <c r="K43" s="89" t="s">
        <v>1652</v>
      </c>
      <c r="L43" s="77"/>
      <c r="M43" s="122" t="s">
        <v>145</v>
      </c>
      <c r="N43" s="122" t="s">
        <v>182</v>
      </c>
      <c r="O43" s="122" t="s">
        <v>183</v>
      </c>
      <c r="P43" s="140"/>
      <c r="Q43" s="117">
        <v>6</v>
      </c>
      <c r="R43" s="117">
        <v>6.3</v>
      </c>
      <c r="S43" s="295" t="s">
        <v>1653</v>
      </c>
      <c r="T43" s="295" t="s">
        <v>1654</v>
      </c>
      <c r="U43" s="77" t="s">
        <v>3642</v>
      </c>
      <c r="V43" s="295" t="s">
        <v>758</v>
      </c>
      <c r="X43" s="125"/>
      <c r="AA43" s="204">
        <f>IF(OR(J43="Fail",ISBLANK(J43)),INDEX('Issue Code Table'!C:C,MATCH(N:N,'Issue Code Table'!A:A,0)),IF(M43="Critical",6,IF(M43="Significant",5,IF(M43="Moderate",3,2))))</f>
        <v>5</v>
      </c>
    </row>
    <row r="44" spans="1:27" ht="156.75" customHeight="1" x14ac:dyDescent="0.35">
      <c r="A44" s="294" t="s">
        <v>1655</v>
      </c>
      <c r="B44" s="294" t="s">
        <v>770</v>
      </c>
      <c r="C44" s="295" t="s">
        <v>771</v>
      </c>
      <c r="D44" s="294" t="s">
        <v>164</v>
      </c>
      <c r="E44" s="295" t="s">
        <v>1656</v>
      </c>
      <c r="F44" s="295" t="s">
        <v>1657</v>
      </c>
      <c r="G44" s="295" t="s">
        <v>1658</v>
      </c>
      <c r="H44" s="292" t="s">
        <v>1659</v>
      </c>
      <c r="I44" s="78"/>
      <c r="J44" s="82"/>
      <c r="K44" s="77" t="s">
        <v>1660</v>
      </c>
      <c r="L44" s="78" t="s">
        <v>1661</v>
      </c>
      <c r="M44" s="122" t="s">
        <v>145</v>
      </c>
      <c r="N44" s="122" t="s">
        <v>1662</v>
      </c>
      <c r="O44" s="122" t="s">
        <v>1663</v>
      </c>
      <c r="P44" s="140"/>
      <c r="Q44" s="117">
        <v>6</v>
      </c>
      <c r="R44" s="117">
        <v>6.4</v>
      </c>
      <c r="S44" s="295" t="s">
        <v>1664</v>
      </c>
      <c r="T44" s="295" t="s">
        <v>1665</v>
      </c>
      <c r="U44" s="77" t="s">
        <v>3675</v>
      </c>
      <c r="V44" s="295" t="s">
        <v>758</v>
      </c>
      <c r="X44" s="125"/>
      <c r="AA44" s="204">
        <f>IF(OR(J44="Fail",ISBLANK(J44)),INDEX('Issue Code Table'!C:C,MATCH(N:N,'Issue Code Table'!A:A,0)),IF(M44="Critical",6,IF(M44="Significant",5,IF(M44="Moderate",3,2))))</f>
        <v>5</v>
      </c>
    </row>
    <row r="45" spans="1:27" ht="175" x14ac:dyDescent="0.35">
      <c r="A45" s="294" t="s">
        <v>1666</v>
      </c>
      <c r="B45" s="294" t="s">
        <v>760</v>
      </c>
      <c r="C45" s="295" t="s">
        <v>718</v>
      </c>
      <c r="D45" s="294" t="s">
        <v>164</v>
      </c>
      <c r="E45" s="295" t="s">
        <v>1667</v>
      </c>
      <c r="F45" s="295" t="s">
        <v>1668</v>
      </c>
      <c r="G45" s="295" t="s">
        <v>1669</v>
      </c>
      <c r="H45" s="294" t="s">
        <v>1670</v>
      </c>
      <c r="I45" s="77"/>
      <c r="J45" s="82"/>
      <c r="K45" s="89" t="s">
        <v>1671</v>
      </c>
      <c r="L45" s="77"/>
      <c r="M45" s="122" t="s">
        <v>145</v>
      </c>
      <c r="N45" s="122" t="s">
        <v>1077</v>
      </c>
      <c r="O45" s="122" t="s">
        <v>1078</v>
      </c>
      <c r="P45" s="140"/>
      <c r="Q45" s="117">
        <v>6</v>
      </c>
      <c r="R45" s="117">
        <v>6.5</v>
      </c>
      <c r="S45" s="295" t="s">
        <v>794</v>
      </c>
      <c r="T45" s="295" t="s">
        <v>1672</v>
      </c>
      <c r="U45" s="77" t="s">
        <v>3659</v>
      </c>
      <c r="V45" s="295" t="s">
        <v>758</v>
      </c>
      <c r="X45" s="125"/>
      <c r="AA45" s="204">
        <f>IF(OR(J45="Fail",ISBLANK(J45)),INDEX('Issue Code Table'!C:C,MATCH(N:N,'Issue Code Table'!A:A,0)),IF(M45="Critical",6,IF(M45="Significant",5,IF(M45="Moderate",3,2))))</f>
        <v>6</v>
      </c>
    </row>
    <row r="46" spans="1:27" s="91" customFormat="1" ht="178.5" customHeight="1" x14ac:dyDescent="0.25">
      <c r="A46" s="294" t="s">
        <v>1673</v>
      </c>
      <c r="B46" s="294" t="s">
        <v>760</v>
      </c>
      <c r="C46" s="295" t="s">
        <v>718</v>
      </c>
      <c r="D46" s="294" t="s">
        <v>164</v>
      </c>
      <c r="E46" s="295" t="s">
        <v>1674</v>
      </c>
      <c r="F46" s="295" t="s">
        <v>1675</v>
      </c>
      <c r="G46" s="295" t="s">
        <v>1676</v>
      </c>
      <c r="H46" s="295" t="s">
        <v>1677</v>
      </c>
      <c r="I46" s="77"/>
      <c r="J46" s="82"/>
      <c r="K46" s="122" t="s">
        <v>1678</v>
      </c>
      <c r="L46" s="77"/>
      <c r="M46" s="122" t="s">
        <v>145</v>
      </c>
      <c r="N46" s="122" t="s">
        <v>816</v>
      </c>
      <c r="O46" s="122" t="s">
        <v>817</v>
      </c>
      <c r="P46" s="140"/>
      <c r="Q46" s="117">
        <v>6</v>
      </c>
      <c r="R46" s="117">
        <v>6.6</v>
      </c>
      <c r="S46" s="295" t="s">
        <v>1679</v>
      </c>
      <c r="T46" s="295" t="s">
        <v>1680</v>
      </c>
      <c r="U46" s="77" t="s">
        <v>3660</v>
      </c>
      <c r="V46" s="295" t="s">
        <v>758</v>
      </c>
      <c r="X46" s="125"/>
      <c r="AA46" s="204">
        <f>IF(OR(J46="Fail",ISBLANK(J46)),INDEX('Issue Code Table'!C:C,MATCH(N:N,'Issue Code Table'!A:A,0)),IF(M46="Critical",6,IF(M46="Significant",5,IF(M46="Moderate",3,2))))</f>
        <v>6</v>
      </c>
    </row>
    <row r="47" spans="1:27" s="91" customFormat="1" ht="151.5" customHeight="1" x14ac:dyDescent="0.25">
      <c r="A47" s="294" t="s">
        <v>1681</v>
      </c>
      <c r="B47" s="294" t="s">
        <v>760</v>
      </c>
      <c r="C47" s="295" t="s">
        <v>718</v>
      </c>
      <c r="D47" s="294" t="s">
        <v>164</v>
      </c>
      <c r="E47" s="295" t="s">
        <v>1682</v>
      </c>
      <c r="F47" s="295" t="s">
        <v>1683</v>
      </c>
      <c r="G47" s="295" t="s">
        <v>1684</v>
      </c>
      <c r="H47" s="294" t="s">
        <v>1685</v>
      </c>
      <c r="I47" s="77"/>
      <c r="J47" s="82"/>
      <c r="K47" s="89" t="s">
        <v>1686</v>
      </c>
      <c r="L47" s="77"/>
      <c r="M47" s="122" t="s">
        <v>145</v>
      </c>
      <c r="N47" s="122" t="s">
        <v>827</v>
      </c>
      <c r="O47" s="122" t="s">
        <v>828</v>
      </c>
      <c r="P47" s="140"/>
      <c r="Q47" s="117">
        <v>6</v>
      </c>
      <c r="R47" s="117">
        <v>6.7</v>
      </c>
      <c r="S47" s="295" t="s">
        <v>1687</v>
      </c>
      <c r="T47" s="295" t="s">
        <v>1688</v>
      </c>
      <c r="U47" s="77" t="s">
        <v>3661</v>
      </c>
      <c r="V47" s="295" t="s">
        <v>758</v>
      </c>
      <c r="X47" s="125"/>
      <c r="AA47" s="204">
        <f>IF(OR(J47="Fail",ISBLANK(J47)),INDEX('Issue Code Table'!C:C,MATCH(N:N,'Issue Code Table'!A:A,0)),IF(M47="Critical",6,IF(M47="Significant",5,IF(M47="Moderate",3,2))))</f>
        <v>7</v>
      </c>
    </row>
    <row r="48" spans="1:27" s="91" customFormat="1" ht="294" customHeight="1" x14ac:dyDescent="0.25">
      <c r="A48" s="294" t="s">
        <v>1689</v>
      </c>
      <c r="B48" s="294" t="s">
        <v>760</v>
      </c>
      <c r="C48" s="295" t="s">
        <v>718</v>
      </c>
      <c r="D48" s="294" t="s">
        <v>164</v>
      </c>
      <c r="E48" s="295" t="s">
        <v>1690</v>
      </c>
      <c r="F48" s="295" t="s">
        <v>1691</v>
      </c>
      <c r="G48" s="295" t="s">
        <v>1692</v>
      </c>
      <c r="H48" s="294" t="s">
        <v>1693</v>
      </c>
      <c r="I48" s="77"/>
      <c r="J48" s="82"/>
      <c r="K48" s="89" t="s">
        <v>1694</v>
      </c>
      <c r="L48" s="77"/>
      <c r="M48" s="122" t="s">
        <v>145</v>
      </c>
      <c r="N48" s="122" t="s">
        <v>182</v>
      </c>
      <c r="O48" s="122" t="s">
        <v>183</v>
      </c>
      <c r="P48" s="140"/>
      <c r="Q48" s="117">
        <v>6</v>
      </c>
      <c r="R48" s="117">
        <v>6.8</v>
      </c>
      <c r="S48" s="295" t="s">
        <v>1695</v>
      </c>
      <c r="T48" s="295" t="s">
        <v>1696</v>
      </c>
      <c r="U48" s="77" t="s">
        <v>3662</v>
      </c>
      <c r="V48" s="295" t="s">
        <v>1697</v>
      </c>
      <c r="X48" s="125"/>
      <c r="AA48" s="204">
        <f>IF(OR(J48="Fail",ISBLANK(J48)),INDEX('Issue Code Table'!C:C,MATCH(N:N,'Issue Code Table'!A:A,0)),IF(M48="Critical",6,IF(M48="Significant",5,IF(M48="Moderate",3,2))))</f>
        <v>5</v>
      </c>
    </row>
    <row r="49" spans="1:27" s="91" customFormat="1" ht="178.5" customHeight="1" x14ac:dyDescent="0.25">
      <c r="A49" s="294" t="s">
        <v>1698</v>
      </c>
      <c r="B49" s="294" t="s">
        <v>760</v>
      </c>
      <c r="C49" s="295" t="s">
        <v>718</v>
      </c>
      <c r="D49" s="294" t="s">
        <v>164</v>
      </c>
      <c r="E49" s="295" t="s">
        <v>875</v>
      </c>
      <c r="F49" s="295" t="s">
        <v>876</v>
      </c>
      <c r="G49" s="295" t="s">
        <v>1699</v>
      </c>
      <c r="H49" s="294" t="s">
        <v>1700</v>
      </c>
      <c r="I49" s="77"/>
      <c r="J49" s="82"/>
      <c r="K49" s="89" t="s">
        <v>1701</v>
      </c>
      <c r="L49" s="77"/>
      <c r="M49" s="122" t="s">
        <v>145</v>
      </c>
      <c r="N49" s="122" t="s">
        <v>182</v>
      </c>
      <c r="O49" s="122" t="s">
        <v>183</v>
      </c>
      <c r="P49" s="140"/>
      <c r="Q49" s="117">
        <v>6</v>
      </c>
      <c r="R49" s="117">
        <v>6.9</v>
      </c>
      <c r="S49" s="295" t="s">
        <v>1702</v>
      </c>
      <c r="T49" s="295" t="s">
        <v>1703</v>
      </c>
      <c r="U49" s="77" t="s">
        <v>3676</v>
      </c>
      <c r="V49" s="295" t="s">
        <v>1704</v>
      </c>
      <c r="X49" s="125"/>
      <c r="AA49" s="204">
        <f>IF(OR(J49="Fail",ISBLANK(J49)),INDEX('Issue Code Table'!C:C,MATCH(N:N,'Issue Code Table'!A:A,0)),IF(M49="Critical",6,IF(M49="Significant",5,IF(M49="Moderate",3,2))))</f>
        <v>5</v>
      </c>
    </row>
    <row r="50" spans="1:27" s="91" customFormat="1" ht="181.5" customHeight="1" x14ac:dyDescent="0.25">
      <c r="A50" s="294" t="s">
        <v>1705</v>
      </c>
      <c r="B50" s="294" t="s">
        <v>770</v>
      </c>
      <c r="C50" s="295" t="s">
        <v>771</v>
      </c>
      <c r="D50" s="294" t="s">
        <v>164</v>
      </c>
      <c r="E50" s="295" t="s">
        <v>884</v>
      </c>
      <c r="F50" s="295" t="s">
        <v>885</v>
      </c>
      <c r="G50" s="295" t="s">
        <v>1706</v>
      </c>
      <c r="H50" s="294" t="s">
        <v>1707</v>
      </c>
      <c r="I50" s="77"/>
      <c r="J50" s="82"/>
      <c r="K50" s="77" t="s">
        <v>932</v>
      </c>
      <c r="L50" s="77"/>
      <c r="M50" s="122" t="s">
        <v>145</v>
      </c>
      <c r="N50" s="122" t="s">
        <v>1662</v>
      </c>
      <c r="O50" s="122" t="s">
        <v>1663</v>
      </c>
      <c r="P50" s="140"/>
      <c r="Q50" s="117">
        <v>6</v>
      </c>
      <c r="R50" s="117">
        <v>6.1</v>
      </c>
      <c r="S50" s="295" t="s">
        <v>1708</v>
      </c>
      <c r="T50" s="295" t="s">
        <v>1709</v>
      </c>
      <c r="U50" s="77" t="s">
        <v>1710</v>
      </c>
      <c r="V50" s="295" t="s">
        <v>1711</v>
      </c>
      <c r="X50" s="125"/>
      <c r="AA50" s="204">
        <f>IF(OR(J50="Fail",ISBLANK(J50)),INDEX('Issue Code Table'!C:C,MATCH(N:N,'Issue Code Table'!A:A,0)),IF(M50="Critical",6,IF(M50="Significant",5,IF(M50="Moderate",3,2))))</f>
        <v>5</v>
      </c>
    </row>
    <row r="51" spans="1:27" s="91" customFormat="1" ht="243" customHeight="1" x14ac:dyDescent="0.25">
      <c r="A51" s="294" t="s">
        <v>1712</v>
      </c>
      <c r="B51" s="294" t="s">
        <v>909</v>
      </c>
      <c r="C51" s="294" t="s">
        <v>910</v>
      </c>
      <c r="D51" s="294" t="s">
        <v>164</v>
      </c>
      <c r="E51" s="295" t="s">
        <v>1713</v>
      </c>
      <c r="F51" s="295" t="s">
        <v>1714</v>
      </c>
      <c r="G51" s="295" t="s">
        <v>1715</v>
      </c>
      <c r="H51" s="294" t="s">
        <v>1716</v>
      </c>
      <c r="I51" s="77"/>
      <c r="J51" s="82"/>
      <c r="K51" s="89" t="s">
        <v>1717</v>
      </c>
      <c r="L51" s="92"/>
      <c r="M51" s="122" t="s">
        <v>145</v>
      </c>
      <c r="N51" s="122" t="s">
        <v>410</v>
      </c>
      <c r="O51" s="122" t="s">
        <v>411</v>
      </c>
      <c r="P51" s="140"/>
      <c r="Q51" s="117">
        <v>6</v>
      </c>
      <c r="R51" s="117">
        <v>6.11</v>
      </c>
      <c r="S51" s="295" t="s">
        <v>1718</v>
      </c>
      <c r="T51" s="295" t="s">
        <v>1719</v>
      </c>
      <c r="U51" s="77" t="s">
        <v>3663</v>
      </c>
      <c r="V51" s="295" t="s">
        <v>1720</v>
      </c>
      <c r="X51" s="125"/>
      <c r="AA51" s="204">
        <f>IF(OR(J51="Fail",ISBLANK(J51)),INDEX('Issue Code Table'!C:C,MATCH(N:N,'Issue Code Table'!A:A,0)),IF(M51="Critical",6,IF(M51="Significant",5,IF(M51="Moderate",3,2))))</f>
        <v>5</v>
      </c>
    </row>
    <row r="52" spans="1:27" ht="172.5" customHeight="1" x14ac:dyDescent="0.35">
      <c r="A52" s="294" t="s">
        <v>1721</v>
      </c>
      <c r="B52" s="294" t="s">
        <v>893</v>
      </c>
      <c r="C52" s="294" t="s">
        <v>3969</v>
      </c>
      <c r="D52" s="294" t="s">
        <v>164</v>
      </c>
      <c r="E52" s="295" t="s">
        <v>905</v>
      </c>
      <c r="F52" s="295" t="s">
        <v>1722</v>
      </c>
      <c r="G52" s="295" t="s">
        <v>2044</v>
      </c>
      <c r="H52" s="294" t="s">
        <v>2045</v>
      </c>
      <c r="I52" s="77"/>
      <c r="J52" s="82"/>
      <c r="K52" s="89" t="s">
        <v>1723</v>
      </c>
      <c r="L52" s="77"/>
      <c r="M52" s="122" t="s">
        <v>396</v>
      </c>
      <c r="N52" s="122" t="s">
        <v>900</v>
      </c>
      <c r="O52" s="122" t="s">
        <v>901</v>
      </c>
      <c r="P52" s="140"/>
      <c r="Q52" s="117">
        <v>6</v>
      </c>
      <c r="R52" s="117">
        <v>6.12</v>
      </c>
      <c r="S52" s="295" t="s">
        <v>1724</v>
      </c>
      <c r="T52" s="295" t="s">
        <v>2046</v>
      </c>
      <c r="U52" s="77" t="s">
        <v>3664</v>
      </c>
      <c r="V52" s="295"/>
      <c r="X52" s="125"/>
      <c r="AA52" s="204">
        <f>IF(OR(J52="Fail",ISBLANK(J52)),INDEX('Issue Code Table'!C:C,MATCH(N:N,'Issue Code Table'!A:A,0)),IF(M52="Critical",6,IF(M52="Significant",5,IF(M52="Moderate",3,2))))</f>
        <v>4</v>
      </c>
    </row>
    <row r="53" spans="1:27" ht="165" customHeight="1" x14ac:dyDescent="0.35">
      <c r="A53" s="294" t="s">
        <v>1725</v>
      </c>
      <c r="B53" s="294" t="s">
        <v>909</v>
      </c>
      <c r="C53" s="294" t="s">
        <v>910</v>
      </c>
      <c r="D53" s="294" t="s">
        <v>138</v>
      </c>
      <c r="E53" s="295" t="s">
        <v>911</v>
      </c>
      <c r="F53" s="295" t="s">
        <v>1726</v>
      </c>
      <c r="G53" s="295" t="s">
        <v>1727</v>
      </c>
      <c r="H53" s="292" t="s">
        <v>1728</v>
      </c>
      <c r="I53" s="77"/>
      <c r="J53" s="82"/>
      <c r="K53" s="77" t="s">
        <v>1729</v>
      </c>
      <c r="L53" s="77"/>
      <c r="M53" s="122" t="s">
        <v>145</v>
      </c>
      <c r="N53" s="122" t="s">
        <v>860</v>
      </c>
      <c r="O53" s="122" t="s">
        <v>861</v>
      </c>
      <c r="P53" s="140"/>
      <c r="Q53" s="117">
        <v>6</v>
      </c>
      <c r="R53" s="117">
        <v>6.13</v>
      </c>
      <c r="S53" s="295" t="s">
        <v>1730</v>
      </c>
      <c r="T53" s="295" t="s">
        <v>917</v>
      </c>
      <c r="U53" s="78" t="s">
        <v>3643</v>
      </c>
      <c r="V53" s="295" t="s">
        <v>1711</v>
      </c>
      <c r="X53" s="125"/>
      <c r="AA53" s="204">
        <f>IF(OR(J53="Fail",ISBLANK(J53)),INDEX('Issue Code Table'!C:C,MATCH(N:N,'Issue Code Table'!A:A,0)),IF(M53="Critical",6,IF(M53="Significant",5,IF(M53="Moderate",3,2))))</f>
        <v>5</v>
      </c>
    </row>
    <row r="54" spans="1:27" ht="125" x14ac:dyDescent="0.35">
      <c r="A54" s="294" t="s">
        <v>1731</v>
      </c>
      <c r="B54" s="294" t="s">
        <v>909</v>
      </c>
      <c r="C54" s="294" t="s">
        <v>910</v>
      </c>
      <c r="D54" s="294" t="s">
        <v>164</v>
      </c>
      <c r="E54" s="295" t="s">
        <v>919</v>
      </c>
      <c r="F54" s="295" t="s">
        <v>1732</v>
      </c>
      <c r="G54" s="295" t="s">
        <v>1733</v>
      </c>
      <c r="H54" s="294" t="s">
        <v>1734</v>
      </c>
      <c r="I54" s="77"/>
      <c r="J54" s="82"/>
      <c r="K54" s="77" t="s">
        <v>1735</v>
      </c>
      <c r="L54" s="77"/>
      <c r="M54" s="122" t="s">
        <v>145</v>
      </c>
      <c r="N54" s="122" t="s">
        <v>816</v>
      </c>
      <c r="O54" s="122" t="s">
        <v>817</v>
      </c>
      <c r="P54" s="140"/>
      <c r="Q54" s="117">
        <v>6</v>
      </c>
      <c r="R54" s="117">
        <v>6.14</v>
      </c>
      <c r="S54" s="295" t="s">
        <v>1736</v>
      </c>
      <c r="T54" s="295" t="s">
        <v>1737</v>
      </c>
      <c r="U54" s="77" t="s">
        <v>3665</v>
      </c>
      <c r="V54" s="295" t="s">
        <v>1738</v>
      </c>
      <c r="X54" s="125"/>
      <c r="AA54" s="204">
        <f>IF(OR(J54="Fail",ISBLANK(J54)),INDEX('Issue Code Table'!C:C,MATCH(N:N,'Issue Code Table'!A:A,0)),IF(M54="Critical",6,IF(M54="Significant",5,IF(M54="Moderate",3,2))))</f>
        <v>6</v>
      </c>
    </row>
    <row r="55" spans="1:27" ht="156" customHeight="1" x14ac:dyDescent="0.35">
      <c r="A55" s="294" t="s">
        <v>1739</v>
      </c>
      <c r="B55" s="294" t="s">
        <v>770</v>
      </c>
      <c r="C55" s="296" t="s">
        <v>771</v>
      </c>
      <c r="D55" s="294" t="s">
        <v>164</v>
      </c>
      <c r="E55" s="295" t="s">
        <v>928</v>
      </c>
      <c r="F55" s="295" t="s">
        <v>1740</v>
      </c>
      <c r="G55" s="295" t="s">
        <v>1741</v>
      </c>
      <c r="H55" s="294" t="s">
        <v>1742</v>
      </c>
      <c r="I55" s="77"/>
      <c r="J55" s="82"/>
      <c r="K55" s="77" t="s">
        <v>932</v>
      </c>
      <c r="L55" s="77"/>
      <c r="M55" s="122" t="s">
        <v>145</v>
      </c>
      <c r="N55" s="122" t="s">
        <v>1662</v>
      </c>
      <c r="O55" s="122" t="s">
        <v>1663</v>
      </c>
      <c r="P55" s="140"/>
      <c r="Q55" s="117">
        <v>6</v>
      </c>
      <c r="R55" s="117">
        <v>6.15</v>
      </c>
      <c r="S55" s="295" t="s">
        <v>1743</v>
      </c>
      <c r="T55" s="295" t="s">
        <v>1744</v>
      </c>
      <c r="U55" s="77" t="s">
        <v>3666</v>
      </c>
      <c r="V55" s="295" t="s">
        <v>1738</v>
      </c>
      <c r="X55" s="125"/>
      <c r="AA55" s="204">
        <f>IF(OR(J55="Fail",ISBLANK(J55)),INDEX('Issue Code Table'!C:C,MATCH(N:N,'Issue Code Table'!A:A,0)),IF(M55="Critical",6,IF(M55="Significant",5,IF(M55="Moderate",3,2))))</f>
        <v>5</v>
      </c>
    </row>
    <row r="56" spans="1:27" ht="350" x14ac:dyDescent="0.35">
      <c r="A56" s="294" t="s">
        <v>1745</v>
      </c>
      <c r="B56" s="294" t="s">
        <v>909</v>
      </c>
      <c r="C56" s="294" t="s">
        <v>910</v>
      </c>
      <c r="D56" s="294" t="s">
        <v>164</v>
      </c>
      <c r="E56" s="295" t="s">
        <v>1746</v>
      </c>
      <c r="F56" s="295" t="s">
        <v>939</v>
      </c>
      <c r="G56" s="295" t="s">
        <v>1747</v>
      </c>
      <c r="H56" s="294" t="s">
        <v>1748</v>
      </c>
      <c r="I56" s="77"/>
      <c r="J56" s="82"/>
      <c r="K56" s="89" t="s">
        <v>1749</v>
      </c>
      <c r="L56" s="77"/>
      <c r="M56" s="122" t="s">
        <v>145</v>
      </c>
      <c r="N56" s="122" t="s">
        <v>1750</v>
      </c>
      <c r="O56" s="122" t="s">
        <v>1751</v>
      </c>
      <c r="P56" s="140"/>
      <c r="Q56" s="117">
        <v>6</v>
      </c>
      <c r="R56" s="117">
        <v>6.16</v>
      </c>
      <c r="S56" s="295" t="s">
        <v>1752</v>
      </c>
      <c r="T56" s="295" t="s">
        <v>1753</v>
      </c>
      <c r="U56" s="77" t="s">
        <v>3612</v>
      </c>
      <c r="V56" s="295" t="s">
        <v>1754</v>
      </c>
      <c r="X56" s="125"/>
      <c r="AA56" s="204">
        <f>IF(OR(J56="Fail",ISBLANK(J56)),INDEX('Issue Code Table'!C:C,MATCH(N:N,'Issue Code Table'!A:A,0)),IF(M56="Critical",6,IF(M56="Significant",5,IF(M56="Moderate",3,2))))</f>
        <v>7</v>
      </c>
    </row>
    <row r="57" spans="1:27" ht="247.5" customHeight="1" x14ac:dyDescent="0.35">
      <c r="A57" s="294" t="s">
        <v>1755</v>
      </c>
      <c r="B57" s="294" t="s">
        <v>909</v>
      </c>
      <c r="C57" s="294" t="s">
        <v>910</v>
      </c>
      <c r="D57" s="294" t="s">
        <v>164</v>
      </c>
      <c r="E57" s="295" t="s">
        <v>1756</v>
      </c>
      <c r="F57" s="295" t="s">
        <v>1757</v>
      </c>
      <c r="G57" s="295" t="s">
        <v>1758</v>
      </c>
      <c r="H57" s="294" t="s">
        <v>1759</v>
      </c>
      <c r="I57" s="77"/>
      <c r="J57" s="82"/>
      <c r="K57" s="89" t="s">
        <v>1760</v>
      </c>
      <c r="L57" s="77"/>
      <c r="M57" s="122" t="s">
        <v>145</v>
      </c>
      <c r="N57" s="122" t="s">
        <v>410</v>
      </c>
      <c r="O57" s="122" t="s">
        <v>411</v>
      </c>
      <c r="P57" s="140"/>
      <c r="Q57" s="117">
        <v>6</v>
      </c>
      <c r="R57" s="117">
        <v>6.17</v>
      </c>
      <c r="S57" s="295" t="s">
        <v>1761</v>
      </c>
      <c r="T57" s="295" t="s">
        <v>1762</v>
      </c>
      <c r="U57" s="77" t="s">
        <v>3644</v>
      </c>
      <c r="V57" s="295" t="s">
        <v>1763</v>
      </c>
      <c r="X57" s="125"/>
      <c r="AA57" s="204">
        <f>IF(OR(J57="Fail",ISBLANK(J57)),INDEX('Issue Code Table'!C:C,MATCH(N:N,'Issue Code Table'!A:A,0)),IF(M57="Critical",6,IF(M57="Significant",5,IF(M57="Moderate",3,2))))</f>
        <v>5</v>
      </c>
    </row>
    <row r="58" spans="1:27" ht="272.25" customHeight="1" x14ac:dyDescent="0.35">
      <c r="A58" s="294" t="s">
        <v>1764</v>
      </c>
      <c r="B58" s="292" t="s">
        <v>909</v>
      </c>
      <c r="C58" s="293" t="s">
        <v>969</v>
      </c>
      <c r="D58" s="294" t="s">
        <v>138</v>
      </c>
      <c r="E58" s="295" t="s">
        <v>970</v>
      </c>
      <c r="F58" s="295" t="s">
        <v>1765</v>
      </c>
      <c r="G58" s="295" t="s">
        <v>1766</v>
      </c>
      <c r="H58" s="294" t="s">
        <v>3941</v>
      </c>
      <c r="I58" s="77"/>
      <c r="J58" s="82"/>
      <c r="K58" s="89" t="s">
        <v>972</v>
      </c>
      <c r="L58" s="77" t="s">
        <v>3934</v>
      </c>
      <c r="M58" s="122" t="s">
        <v>145</v>
      </c>
      <c r="N58" s="122" t="s">
        <v>973</v>
      </c>
      <c r="O58" s="122" t="s">
        <v>974</v>
      </c>
      <c r="P58" s="140"/>
      <c r="Q58" s="117">
        <v>7</v>
      </c>
      <c r="R58" s="117">
        <v>7.1</v>
      </c>
      <c r="S58" s="295" t="s">
        <v>1768</v>
      </c>
      <c r="T58" s="295" t="s">
        <v>1769</v>
      </c>
      <c r="U58" s="77" t="s">
        <v>3942</v>
      </c>
      <c r="V58" s="295" t="s">
        <v>1770</v>
      </c>
      <c r="X58" s="125"/>
      <c r="AA58" s="204">
        <f>IF(OR(J58="Fail",ISBLANK(J58)),INDEX('Issue Code Table'!C:C,MATCH(N:N,'Issue Code Table'!A:A,0)),IF(M58="Critical",6,IF(M58="Significant",5,IF(M58="Moderate",3,2))))</f>
        <v>5</v>
      </c>
    </row>
    <row r="59" spans="1:27" ht="409.5" x14ac:dyDescent="0.35">
      <c r="A59" s="294" t="s">
        <v>1771</v>
      </c>
      <c r="B59" s="292" t="s">
        <v>909</v>
      </c>
      <c r="C59" s="293" t="s">
        <v>969</v>
      </c>
      <c r="D59" s="294" t="s">
        <v>164</v>
      </c>
      <c r="E59" s="295" t="s">
        <v>979</v>
      </c>
      <c r="F59" s="318" t="s">
        <v>1772</v>
      </c>
      <c r="G59" s="318" t="s">
        <v>3943</v>
      </c>
      <c r="H59" s="320" t="s">
        <v>3926</v>
      </c>
      <c r="I59" s="77"/>
      <c r="J59" s="82"/>
      <c r="K59" s="89" t="s">
        <v>1773</v>
      </c>
      <c r="L59" s="77" t="s">
        <v>1774</v>
      </c>
      <c r="M59" s="122" t="s">
        <v>145</v>
      </c>
      <c r="N59" s="122" t="s">
        <v>983</v>
      </c>
      <c r="O59" s="122" t="s">
        <v>984</v>
      </c>
      <c r="P59" s="140"/>
      <c r="Q59" s="117">
        <v>7</v>
      </c>
      <c r="R59" s="117">
        <v>7.2</v>
      </c>
      <c r="S59" s="318" t="s">
        <v>1775</v>
      </c>
      <c r="T59" s="318" t="s">
        <v>3944</v>
      </c>
      <c r="U59" s="327" t="s">
        <v>3945</v>
      </c>
      <c r="V59" s="295" t="s">
        <v>1776</v>
      </c>
      <c r="X59" s="125"/>
      <c r="AA59" s="204">
        <f>IF(OR(J59="Fail",ISBLANK(J59)),INDEX('Issue Code Table'!C:C,MATCH(N:N,'Issue Code Table'!A:A,0)),IF(M59="Critical",6,IF(M59="Significant",5,IF(M59="Moderate",3,2))))</f>
        <v>4</v>
      </c>
    </row>
    <row r="60" spans="1:27" ht="189.75" customHeight="1" x14ac:dyDescent="0.35">
      <c r="A60" s="294" t="s">
        <v>1777</v>
      </c>
      <c r="B60" s="294" t="s">
        <v>717</v>
      </c>
      <c r="C60" s="295" t="s">
        <v>718</v>
      </c>
      <c r="D60" s="294" t="s">
        <v>164</v>
      </c>
      <c r="E60" s="295" t="s">
        <v>1778</v>
      </c>
      <c r="F60" s="295" t="s">
        <v>1004</v>
      </c>
      <c r="G60" s="295" t="s">
        <v>1779</v>
      </c>
      <c r="H60" s="294" t="s">
        <v>1780</v>
      </c>
      <c r="I60" s="77"/>
      <c r="J60" s="82"/>
      <c r="K60" s="77" t="s">
        <v>1781</v>
      </c>
      <c r="L60" s="77"/>
      <c r="M60" s="122" t="s">
        <v>145</v>
      </c>
      <c r="N60" s="122" t="s">
        <v>410</v>
      </c>
      <c r="O60" s="122" t="s">
        <v>411</v>
      </c>
      <c r="P60" s="140"/>
      <c r="Q60" s="117">
        <v>7</v>
      </c>
      <c r="R60" s="117">
        <v>7.3</v>
      </c>
      <c r="S60" s="295" t="s">
        <v>1782</v>
      </c>
      <c r="T60" s="295" t="s">
        <v>1783</v>
      </c>
      <c r="U60" s="78" t="s">
        <v>3645</v>
      </c>
      <c r="V60" s="295" t="s">
        <v>1784</v>
      </c>
      <c r="X60" s="125"/>
      <c r="AA60" s="204">
        <f>IF(OR(J60="Fail",ISBLANK(J60)),INDEX('Issue Code Table'!C:C,MATCH(N:N,'Issue Code Table'!A:A,0)),IF(M60="Critical",6,IF(M60="Significant",5,IF(M60="Moderate",3,2))))</f>
        <v>5</v>
      </c>
    </row>
    <row r="61" spans="1:27" ht="175" x14ac:dyDescent="0.35">
      <c r="A61" s="294" t="s">
        <v>1785</v>
      </c>
      <c r="B61" s="294" t="s">
        <v>717</v>
      </c>
      <c r="C61" s="295" t="s">
        <v>718</v>
      </c>
      <c r="D61" s="294" t="s">
        <v>164</v>
      </c>
      <c r="E61" s="295" t="s">
        <v>1786</v>
      </c>
      <c r="F61" s="295" t="s">
        <v>1787</v>
      </c>
      <c r="G61" s="295" t="s">
        <v>1788</v>
      </c>
      <c r="H61" s="294" t="s">
        <v>1789</v>
      </c>
      <c r="I61" s="77"/>
      <c r="J61" s="82"/>
      <c r="K61" s="89" t="s">
        <v>3559</v>
      </c>
      <c r="L61" s="77"/>
      <c r="M61" s="122" t="s">
        <v>145</v>
      </c>
      <c r="N61" s="122" t="s">
        <v>860</v>
      </c>
      <c r="O61" s="122" t="s">
        <v>861</v>
      </c>
      <c r="P61" s="140"/>
      <c r="Q61" s="117">
        <v>7</v>
      </c>
      <c r="R61" s="117">
        <v>7.4</v>
      </c>
      <c r="S61" s="295" t="s">
        <v>1790</v>
      </c>
      <c r="T61" s="295" t="s">
        <v>1791</v>
      </c>
      <c r="U61" s="78" t="s">
        <v>3667</v>
      </c>
      <c r="V61" s="295" t="s">
        <v>1792</v>
      </c>
      <c r="X61" s="125"/>
      <c r="AA61" s="204">
        <f>IF(OR(J61="Fail",ISBLANK(J61)),INDEX('Issue Code Table'!C:C,MATCH(N:N,'Issue Code Table'!A:A,0)),IF(M61="Critical",6,IF(M61="Significant",5,IF(M61="Moderate",3,2))))</f>
        <v>5</v>
      </c>
    </row>
    <row r="62" spans="1:27" ht="174" customHeight="1" x14ac:dyDescent="0.35">
      <c r="A62" s="294" t="s">
        <v>1793</v>
      </c>
      <c r="B62" s="294" t="s">
        <v>717</v>
      </c>
      <c r="C62" s="295" t="s">
        <v>718</v>
      </c>
      <c r="D62" s="294" t="s">
        <v>164</v>
      </c>
      <c r="E62" s="295" t="s">
        <v>1021</v>
      </c>
      <c r="F62" s="295" t="s">
        <v>1794</v>
      </c>
      <c r="G62" s="295" t="s">
        <v>1795</v>
      </c>
      <c r="H62" s="294" t="s">
        <v>1796</v>
      </c>
      <c r="I62" s="77"/>
      <c r="J62" s="82"/>
      <c r="K62" s="89" t="s">
        <v>1797</v>
      </c>
      <c r="L62" s="77"/>
      <c r="M62" s="122" t="s">
        <v>145</v>
      </c>
      <c r="N62" s="122" t="s">
        <v>182</v>
      </c>
      <c r="O62" s="122" t="s">
        <v>183</v>
      </c>
      <c r="P62" s="140"/>
      <c r="Q62" s="117">
        <v>7</v>
      </c>
      <c r="R62" s="117">
        <v>7.5</v>
      </c>
      <c r="S62" s="295" t="s">
        <v>1027</v>
      </c>
      <c r="T62" s="295" t="s">
        <v>1798</v>
      </c>
      <c r="U62" s="77" t="s">
        <v>3668</v>
      </c>
      <c r="V62" s="295" t="s">
        <v>1799</v>
      </c>
      <c r="X62" s="125"/>
      <c r="AA62" s="204">
        <f>IF(OR(J62="Fail",ISBLANK(J62)),INDEX('Issue Code Table'!C:C,MATCH(N:N,'Issue Code Table'!A:A,0)),IF(M62="Critical",6,IF(M62="Significant",5,IF(M62="Moderate",3,2))))</f>
        <v>5</v>
      </c>
    </row>
    <row r="63" spans="1:27" ht="192" customHeight="1" x14ac:dyDescent="0.35">
      <c r="A63" s="294" t="s">
        <v>1800</v>
      </c>
      <c r="B63" s="294" t="s">
        <v>909</v>
      </c>
      <c r="C63" s="121" t="s">
        <v>969</v>
      </c>
      <c r="D63" s="294" t="s">
        <v>164</v>
      </c>
      <c r="E63" s="295" t="s">
        <v>1031</v>
      </c>
      <c r="F63" s="295" t="s">
        <v>1801</v>
      </c>
      <c r="G63" s="295" t="s">
        <v>1802</v>
      </c>
      <c r="H63" s="294" t="s">
        <v>1803</v>
      </c>
      <c r="I63" s="77"/>
      <c r="J63" s="82"/>
      <c r="K63" s="89" t="s">
        <v>1804</v>
      </c>
      <c r="L63" s="77" t="s">
        <v>1805</v>
      </c>
      <c r="M63" s="122" t="s">
        <v>396</v>
      </c>
      <c r="N63" s="122" t="s">
        <v>1037</v>
      </c>
      <c r="O63" s="122" t="s">
        <v>1038</v>
      </c>
      <c r="P63" s="140"/>
      <c r="Q63" s="117">
        <v>7</v>
      </c>
      <c r="R63" s="117">
        <v>7.6</v>
      </c>
      <c r="S63" s="295" t="s">
        <v>1039</v>
      </c>
      <c r="T63" s="295" t="s">
        <v>1806</v>
      </c>
      <c r="U63" s="305" t="s">
        <v>3669</v>
      </c>
      <c r="V63" s="295"/>
      <c r="X63" s="125"/>
      <c r="AA63" s="204">
        <f>IF(OR(J63="Fail",ISBLANK(J63)),INDEX('Issue Code Table'!C:C,MATCH(N:N,'Issue Code Table'!A:A,0)),IF(M63="Critical",6,IF(M63="Significant",5,IF(M63="Moderate",3,2))))</f>
        <v>5</v>
      </c>
    </row>
    <row r="64" spans="1:27" ht="132" customHeight="1" x14ac:dyDescent="0.35">
      <c r="A64" s="294" t="s">
        <v>1807</v>
      </c>
      <c r="B64" s="294" t="s">
        <v>833</v>
      </c>
      <c r="C64" s="295" t="s">
        <v>834</v>
      </c>
      <c r="D64" s="294" t="s">
        <v>138</v>
      </c>
      <c r="E64" s="295" t="s">
        <v>1043</v>
      </c>
      <c r="F64" s="295" t="s">
        <v>1808</v>
      </c>
      <c r="G64" s="295" t="s">
        <v>1809</v>
      </c>
      <c r="H64" s="294" t="s">
        <v>1810</v>
      </c>
      <c r="I64" s="77"/>
      <c r="J64" s="82"/>
      <c r="K64" s="77" t="s">
        <v>1046</v>
      </c>
      <c r="L64" s="77" t="s">
        <v>839</v>
      </c>
      <c r="M64" s="122" t="s">
        <v>396</v>
      </c>
      <c r="N64" s="122" t="s">
        <v>743</v>
      </c>
      <c r="O64" s="122" t="s">
        <v>744</v>
      </c>
      <c r="P64" s="140"/>
      <c r="Q64" s="117">
        <v>8</v>
      </c>
      <c r="R64" s="117">
        <v>8.1</v>
      </c>
      <c r="S64" s="295" t="s">
        <v>1811</v>
      </c>
      <c r="T64" s="295" t="s">
        <v>1812</v>
      </c>
      <c r="U64" s="77" t="s">
        <v>4139</v>
      </c>
      <c r="V64" s="295"/>
      <c r="X64" s="125"/>
      <c r="AA64" s="204">
        <f>IF(OR(J64="Fail",ISBLANK(J64)),INDEX('Issue Code Table'!C:C,MATCH(N:N,'Issue Code Table'!A:A,0)),IF(M64="Critical",6,IF(M64="Significant",5,IF(M64="Moderate",3,2))))</f>
        <v>4</v>
      </c>
    </row>
    <row r="65" spans="1:27" ht="191.25" customHeight="1" x14ac:dyDescent="0.35">
      <c r="A65" s="294" t="s">
        <v>1813</v>
      </c>
      <c r="B65" s="294" t="s">
        <v>833</v>
      </c>
      <c r="C65" s="295" t="s">
        <v>834</v>
      </c>
      <c r="D65" s="294" t="s">
        <v>138</v>
      </c>
      <c r="E65" s="295" t="s">
        <v>1814</v>
      </c>
      <c r="F65" s="295" t="s">
        <v>1815</v>
      </c>
      <c r="G65" s="295" t="s">
        <v>1816</v>
      </c>
      <c r="H65" s="294" t="s">
        <v>1817</v>
      </c>
      <c r="I65" s="77"/>
      <c r="J65" s="82"/>
      <c r="K65" s="77" t="s">
        <v>1046</v>
      </c>
      <c r="L65" s="77" t="s">
        <v>839</v>
      </c>
      <c r="M65" s="122" t="s">
        <v>840</v>
      </c>
      <c r="N65" s="122" t="s">
        <v>841</v>
      </c>
      <c r="O65" s="122" t="s">
        <v>842</v>
      </c>
      <c r="P65" s="140"/>
      <c r="Q65" s="117">
        <v>8</v>
      </c>
      <c r="R65" s="117">
        <v>8.1999999999999993</v>
      </c>
      <c r="S65" s="295"/>
      <c r="T65" s="295" t="s">
        <v>1818</v>
      </c>
      <c r="U65" s="306" t="s">
        <v>4138</v>
      </c>
      <c r="V65" s="295"/>
      <c r="X65" s="125"/>
      <c r="AA65" s="204">
        <f>IF(OR(J65="Fail",ISBLANK(J65)),INDEX('Issue Code Table'!C:C,MATCH(N:N,'Issue Code Table'!A:A,0)),IF(M65="Critical",6,IF(M65="Significant",5,IF(M65="Moderate",3,2))))</f>
        <v>1</v>
      </c>
    </row>
    <row r="66" spans="1:27" ht="216.75" customHeight="1" x14ac:dyDescent="0.35">
      <c r="A66" s="294" t="s">
        <v>1819</v>
      </c>
      <c r="B66" s="294" t="s">
        <v>833</v>
      </c>
      <c r="C66" s="121" t="s">
        <v>834</v>
      </c>
      <c r="D66" s="294" t="s">
        <v>138</v>
      </c>
      <c r="E66" s="295" t="s">
        <v>1820</v>
      </c>
      <c r="F66" s="295" t="s">
        <v>1821</v>
      </c>
      <c r="G66" s="295" t="s">
        <v>1822</v>
      </c>
      <c r="H66" s="294" t="s">
        <v>1817</v>
      </c>
      <c r="I66" s="77"/>
      <c r="J66" s="82"/>
      <c r="K66" s="77" t="s">
        <v>1046</v>
      </c>
      <c r="L66" s="77" t="s">
        <v>839</v>
      </c>
      <c r="M66" s="122" t="s">
        <v>840</v>
      </c>
      <c r="N66" s="122" t="s">
        <v>841</v>
      </c>
      <c r="O66" s="122" t="s">
        <v>842</v>
      </c>
      <c r="P66" s="140"/>
      <c r="Q66" s="117">
        <v>8</v>
      </c>
      <c r="R66" s="117">
        <v>8.3000000000000007</v>
      </c>
      <c r="S66" s="295" t="s">
        <v>1823</v>
      </c>
      <c r="T66" s="295" t="s">
        <v>1824</v>
      </c>
      <c r="U66" s="306" t="s">
        <v>4140</v>
      </c>
      <c r="V66" s="295"/>
      <c r="X66" s="125"/>
      <c r="AA66" s="204">
        <f>IF(OR(J66="Fail",ISBLANK(J66)),INDEX('Issue Code Table'!C:C,MATCH(N:N,'Issue Code Table'!A:A,0)),IF(M66="Critical",6,IF(M66="Significant",5,IF(M66="Moderate",3,2))))</f>
        <v>1</v>
      </c>
    </row>
    <row r="67" spans="1:27" ht="219.75" customHeight="1" x14ac:dyDescent="0.35">
      <c r="A67" s="294" t="s">
        <v>1825</v>
      </c>
      <c r="B67" s="294" t="s">
        <v>833</v>
      </c>
      <c r="C67" s="121" t="s">
        <v>834</v>
      </c>
      <c r="D67" s="294" t="s">
        <v>138</v>
      </c>
      <c r="E67" s="295" t="s">
        <v>1826</v>
      </c>
      <c r="F67" s="295" t="s">
        <v>1062</v>
      </c>
      <c r="G67" s="295" t="s">
        <v>1827</v>
      </c>
      <c r="H67" s="294" t="s">
        <v>1817</v>
      </c>
      <c r="I67" s="77"/>
      <c r="J67" s="82"/>
      <c r="K67" s="77" t="s">
        <v>1046</v>
      </c>
      <c r="L67" s="77" t="s">
        <v>839</v>
      </c>
      <c r="M67" s="122" t="s">
        <v>840</v>
      </c>
      <c r="N67" s="122" t="s">
        <v>841</v>
      </c>
      <c r="O67" s="122" t="s">
        <v>842</v>
      </c>
      <c r="P67" s="140"/>
      <c r="Q67" s="117">
        <v>8</v>
      </c>
      <c r="R67" s="117">
        <v>8.4</v>
      </c>
      <c r="S67" s="295" t="s">
        <v>1828</v>
      </c>
      <c r="T67" s="295" t="s">
        <v>1829</v>
      </c>
      <c r="U67" s="306" t="s">
        <v>4141</v>
      </c>
      <c r="V67" s="295"/>
      <c r="X67" s="125"/>
      <c r="AA67" s="204">
        <f>IF(OR(J67="Fail",ISBLANK(J67)),INDEX('Issue Code Table'!C:C,MATCH(N:N,'Issue Code Table'!A:A,0)),IF(M67="Critical",6,IF(M67="Significant",5,IF(M67="Moderate",3,2))))</f>
        <v>1</v>
      </c>
    </row>
    <row r="68" spans="1:27" ht="141" customHeight="1" x14ac:dyDescent="0.35">
      <c r="A68" s="294" t="s">
        <v>1830</v>
      </c>
      <c r="B68" s="294" t="s">
        <v>833</v>
      </c>
      <c r="C68" s="121" t="s">
        <v>834</v>
      </c>
      <c r="D68" s="294" t="s">
        <v>164</v>
      </c>
      <c r="E68" s="295" t="s">
        <v>1831</v>
      </c>
      <c r="F68" s="295" t="s">
        <v>1068</v>
      </c>
      <c r="G68" s="295" t="s">
        <v>1832</v>
      </c>
      <c r="H68" s="294" t="s">
        <v>1833</v>
      </c>
      <c r="I68" s="77"/>
      <c r="J68" s="82"/>
      <c r="K68" s="77" t="s">
        <v>1834</v>
      </c>
      <c r="L68" s="77"/>
      <c r="M68" s="122" t="s">
        <v>840</v>
      </c>
      <c r="N68" s="122" t="s">
        <v>841</v>
      </c>
      <c r="O68" s="122" t="s">
        <v>842</v>
      </c>
      <c r="P68" s="140"/>
      <c r="Q68" s="117">
        <v>8</v>
      </c>
      <c r="R68" s="117">
        <v>8.5</v>
      </c>
      <c r="S68" s="295" t="s">
        <v>1835</v>
      </c>
      <c r="T68" s="295" t="s">
        <v>1836</v>
      </c>
      <c r="U68" s="306" t="s">
        <v>4132</v>
      </c>
      <c r="V68" s="295"/>
      <c r="X68" s="125"/>
      <c r="AA68" s="204">
        <f>IF(OR(J68="Fail",ISBLANK(J68)),INDEX('Issue Code Table'!C:C,MATCH(N:N,'Issue Code Table'!A:A,0)),IF(M68="Critical",6,IF(M68="Significant",5,IF(M68="Moderate",3,2))))</f>
        <v>1</v>
      </c>
    </row>
    <row r="69" spans="1:27" ht="182.25" customHeight="1" x14ac:dyDescent="0.35">
      <c r="A69" s="294" t="s">
        <v>1837</v>
      </c>
      <c r="B69" s="294" t="s">
        <v>760</v>
      </c>
      <c r="C69" s="295" t="s">
        <v>718</v>
      </c>
      <c r="D69" s="294" t="s">
        <v>164</v>
      </c>
      <c r="E69" s="295" t="s">
        <v>1073</v>
      </c>
      <c r="F69" s="295" t="s">
        <v>1074</v>
      </c>
      <c r="G69" s="295" t="s">
        <v>1838</v>
      </c>
      <c r="H69" s="294" t="s">
        <v>961</v>
      </c>
      <c r="I69" s="77"/>
      <c r="J69" s="82"/>
      <c r="K69" s="89" t="s">
        <v>1839</v>
      </c>
      <c r="L69" s="77"/>
      <c r="M69" s="122" t="s">
        <v>145</v>
      </c>
      <c r="N69" s="122" t="s">
        <v>410</v>
      </c>
      <c r="O69" s="122" t="s">
        <v>411</v>
      </c>
      <c r="P69" s="140"/>
      <c r="Q69" s="117">
        <v>9</v>
      </c>
      <c r="R69" s="117">
        <v>9.1</v>
      </c>
      <c r="S69" s="295" t="s">
        <v>1079</v>
      </c>
      <c r="T69" s="295" t="s">
        <v>1080</v>
      </c>
      <c r="U69" s="77" t="s">
        <v>3670</v>
      </c>
      <c r="V69" s="295" t="s">
        <v>1082</v>
      </c>
      <c r="X69" s="125"/>
      <c r="AA69" s="204">
        <f>IF(OR(J69="Fail",ISBLANK(J69)),INDEX('Issue Code Table'!C:C,MATCH(N:N,'Issue Code Table'!A:A,0)),IF(M69="Critical",6,IF(M69="Significant",5,IF(M69="Moderate",3,2))))</f>
        <v>5</v>
      </c>
    </row>
    <row r="70" spans="1:27" ht="183" customHeight="1" x14ac:dyDescent="0.35">
      <c r="A70" s="294" t="s">
        <v>1840</v>
      </c>
      <c r="B70" s="294" t="s">
        <v>760</v>
      </c>
      <c r="C70" s="295" t="s">
        <v>718</v>
      </c>
      <c r="D70" s="294" t="s">
        <v>138</v>
      </c>
      <c r="E70" s="295" t="s">
        <v>1084</v>
      </c>
      <c r="F70" s="295" t="s">
        <v>1841</v>
      </c>
      <c r="G70" s="295" t="s">
        <v>1842</v>
      </c>
      <c r="H70" s="294" t="s">
        <v>1843</v>
      </c>
      <c r="I70" s="77"/>
      <c r="J70" s="82"/>
      <c r="K70" s="89" t="s">
        <v>1844</v>
      </c>
      <c r="L70" s="77"/>
      <c r="M70" s="122" t="s">
        <v>396</v>
      </c>
      <c r="N70" s="122" t="s">
        <v>743</v>
      </c>
      <c r="O70" s="122" t="s">
        <v>744</v>
      </c>
      <c r="P70" s="140"/>
      <c r="Q70" s="117">
        <v>9</v>
      </c>
      <c r="R70" s="117">
        <v>9.1999999999999993</v>
      </c>
      <c r="S70" s="295" t="s">
        <v>1088</v>
      </c>
      <c r="T70" s="295" t="s">
        <v>1845</v>
      </c>
      <c r="U70" s="77" t="s">
        <v>3619</v>
      </c>
      <c r="V70" s="295"/>
      <c r="X70" s="125"/>
      <c r="AA70" s="204">
        <f>IF(OR(J70="Fail",ISBLANK(J70)),INDEX('Issue Code Table'!C:C,MATCH(N:N,'Issue Code Table'!A:A,0)),IF(M70="Critical",6,IF(M70="Significant",5,IF(M70="Moderate",3,2))))</f>
        <v>4</v>
      </c>
    </row>
    <row r="71" spans="1:27" ht="165.75" customHeight="1" x14ac:dyDescent="0.35">
      <c r="A71" s="294" t="s">
        <v>1846</v>
      </c>
      <c r="B71" s="294" t="s">
        <v>909</v>
      </c>
      <c r="C71" s="295" t="s">
        <v>910</v>
      </c>
      <c r="D71" s="294" t="s">
        <v>164</v>
      </c>
      <c r="E71" s="295" t="s">
        <v>1847</v>
      </c>
      <c r="F71" s="295" t="s">
        <v>1848</v>
      </c>
      <c r="G71" s="295" t="s">
        <v>1849</v>
      </c>
      <c r="H71" s="294" t="s">
        <v>961</v>
      </c>
      <c r="I71" s="77"/>
      <c r="J71" s="82"/>
      <c r="K71" s="89" t="s">
        <v>1850</v>
      </c>
      <c r="L71" s="77"/>
      <c r="M71" s="122" t="s">
        <v>145</v>
      </c>
      <c r="N71" s="122" t="s">
        <v>963</v>
      </c>
      <c r="O71" s="122" t="s">
        <v>964</v>
      </c>
      <c r="P71" s="140"/>
      <c r="Q71" s="117">
        <v>9</v>
      </c>
      <c r="R71" s="117">
        <v>9.3000000000000007</v>
      </c>
      <c r="S71" s="295" t="s">
        <v>3560</v>
      </c>
      <c r="T71" s="295" t="s">
        <v>1851</v>
      </c>
      <c r="U71" s="78" t="s">
        <v>1852</v>
      </c>
      <c r="V71" s="295" t="s">
        <v>1853</v>
      </c>
      <c r="X71" s="125"/>
      <c r="AA71" s="204">
        <f>IF(OR(J71="Fail",ISBLANK(J71)),INDEX('Issue Code Table'!C:C,MATCH(N:N,'Issue Code Table'!A:A,0)),IF(M71="Critical",6,IF(M71="Significant",5,IF(M71="Moderate",3,2))))</f>
        <v>6</v>
      </c>
    </row>
    <row r="72" spans="1:27" ht="147" customHeight="1" x14ac:dyDescent="0.35">
      <c r="A72" s="294" t="s">
        <v>1854</v>
      </c>
      <c r="B72" s="294" t="s">
        <v>909</v>
      </c>
      <c r="C72" s="295" t="s">
        <v>910</v>
      </c>
      <c r="D72" s="294" t="s">
        <v>164</v>
      </c>
      <c r="E72" s="295" t="s">
        <v>1093</v>
      </c>
      <c r="F72" s="295" t="s">
        <v>1855</v>
      </c>
      <c r="G72" s="295" t="s">
        <v>1856</v>
      </c>
      <c r="H72" s="294" t="s">
        <v>961</v>
      </c>
      <c r="I72" s="77"/>
      <c r="J72" s="82"/>
      <c r="K72" s="89" t="s">
        <v>1857</v>
      </c>
      <c r="L72" s="77"/>
      <c r="M72" s="122" t="s">
        <v>826</v>
      </c>
      <c r="N72" s="122" t="s">
        <v>827</v>
      </c>
      <c r="O72" s="122" t="s">
        <v>828</v>
      </c>
      <c r="P72" s="140"/>
      <c r="Q72" s="117">
        <v>9</v>
      </c>
      <c r="R72" s="117">
        <v>9.4</v>
      </c>
      <c r="S72" s="295" t="s">
        <v>1858</v>
      </c>
      <c r="T72" s="295" t="s">
        <v>1859</v>
      </c>
      <c r="U72" s="78" t="s">
        <v>1860</v>
      </c>
      <c r="V72" s="295" t="s">
        <v>1861</v>
      </c>
      <c r="X72" s="125"/>
      <c r="AA72" s="204">
        <f>IF(OR(J72="Fail",ISBLANK(J72)),INDEX('Issue Code Table'!C:C,MATCH(N:N,'Issue Code Table'!A:A,0)),IF(M72="Critical",6,IF(M72="Significant",5,IF(M72="Moderate",3,2))))</f>
        <v>7</v>
      </c>
    </row>
    <row r="73" spans="1:27" ht="135.75" customHeight="1" x14ac:dyDescent="0.35">
      <c r="A73" s="294" t="s">
        <v>1862</v>
      </c>
      <c r="B73" s="294" t="s">
        <v>909</v>
      </c>
      <c r="C73" s="121" t="s">
        <v>969</v>
      </c>
      <c r="D73" s="294" t="s">
        <v>164</v>
      </c>
      <c r="E73" s="295" t="s">
        <v>1111</v>
      </c>
      <c r="F73" s="295" t="s">
        <v>1863</v>
      </c>
      <c r="G73" s="295" t="s">
        <v>1864</v>
      </c>
      <c r="H73" s="292" t="s">
        <v>1865</v>
      </c>
      <c r="I73" s="77"/>
      <c r="J73" s="82"/>
      <c r="K73" s="78" t="s">
        <v>1866</v>
      </c>
      <c r="L73" s="77"/>
      <c r="M73" s="122" t="s">
        <v>145</v>
      </c>
      <c r="N73" s="122" t="s">
        <v>410</v>
      </c>
      <c r="O73" s="122" t="s">
        <v>411</v>
      </c>
      <c r="P73" s="140"/>
      <c r="Q73" s="117">
        <v>9</v>
      </c>
      <c r="R73" s="117">
        <v>9.5</v>
      </c>
      <c r="S73" s="295" t="s">
        <v>1867</v>
      </c>
      <c r="T73" s="295" t="s">
        <v>1868</v>
      </c>
      <c r="U73" s="78" t="s">
        <v>3677</v>
      </c>
      <c r="V73" s="295" t="s">
        <v>1118</v>
      </c>
      <c r="X73" s="125"/>
      <c r="AA73" s="204">
        <f>IF(OR(J73="Fail",ISBLANK(J73)),INDEX('Issue Code Table'!C:C,MATCH(N:N,'Issue Code Table'!A:A,0)),IF(M73="Critical",6,IF(M73="Significant",5,IF(M73="Moderate",3,2))))</f>
        <v>5</v>
      </c>
    </row>
    <row r="74" spans="1:27" ht="148.5" customHeight="1" x14ac:dyDescent="0.35">
      <c r="A74" s="294" t="s">
        <v>1869</v>
      </c>
      <c r="B74" s="294" t="s">
        <v>909</v>
      </c>
      <c r="C74" s="121" t="s">
        <v>969</v>
      </c>
      <c r="D74" s="294" t="s">
        <v>164</v>
      </c>
      <c r="E74" s="295" t="s">
        <v>1120</v>
      </c>
      <c r="F74" s="295" t="s">
        <v>1870</v>
      </c>
      <c r="G74" s="295" t="s">
        <v>1871</v>
      </c>
      <c r="H74" s="294" t="s">
        <v>961</v>
      </c>
      <c r="I74" s="78"/>
      <c r="J74" s="82"/>
      <c r="K74" s="78" t="s">
        <v>3549</v>
      </c>
      <c r="L74" s="77"/>
      <c r="M74" s="122" t="s">
        <v>145</v>
      </c>
      <c r="N74" s="122" t="s">
        <v>410</v>
      </c>
      <c r="O74" s="122" t="s">
        <v>411</v>
      </c>
      <c r="P74" s="140"/>
      <c r="Q74" s="117">
        <v>9</v>
      </c>
      <c r="R74" s="117">
        <v>9.6</v>
      </c>
      <c r="S74" s="295" t="s">
        <v>1872</v>
      </c>
      <c r="T74" s="295" t="s">
        <v>1126</v>
      </c>
      <c r="U74" s="78" t="s">
        <v>1127</v>
      </c>
      <c r="V74" s="295" t="s">
        <v>1128</v>
      </c>
      <c r="X74" s="125"/>
      <c r="AA74" s="204">
        <f>IF(OR(J74="Fail",ISBLANK(J74)),INDEX('Issue Code Table'!C:C,MATCH(N:N,'Issue Code Table'!A:A,0)),IF(M74="Critical",6,IF(M74="Significant",5,IF(M74="Moderate",3,2))))</f>
        <v>5</v>
      </c>
    </row>
    <row r="75" spans="1:27" ht="160.5" customHeight="1" x14ac:dyDescent="0.35">
      <c r="A75" s="294" t="s">
        <v>1873</v>
      </c>
      <c r="B75" s="294" t="s">
        <v>760</v>
      </c>
      <c r="C75" s="295" t="s">
        <v>718</v>
      </c>
      <c r="D75" s="294" t="s">
        <v>164</v>
      </c>
      <c r="E75" s="295" t="s">
        <v>1130</v>
      </c>
      <c r="F75" s="295" t="s">
        <v>1131</v>
      </c>
      <c r="G75" s="295" t="s">
        <v>1874</v>
      </c>
      <c r="H75" s="294" t="s">
        <v>961</v>
      </c>
      <c r="I75" s="78"/>
      <c r="J75" s="82"/>
      <c r="K75" s="77" t="s">
        <v>1134</v>
      </c>
      <c r="L75" s="77"/>
      <c r="M75" s="122" t="s">
        <v>145</v>
      </c>
      <c r="N75" s="122" t="s">
        <v>860</v>
      </c>
      <c r="O75" s="122" t="s">
        <v>861</v>
      </c>
      <c r="P75" s="140"/>
      <c r="Q75" s="117">
        <v>9</v>
      </c>
      <c r="R75" s="117">
        <v>9.6999999999999993</v>
      </c>
      <c r="S75" s="295" t="s">
        <v>1135</v>
      </c>
      <c r="T75" s="295" t="s">
        <v>1875</v>
      </c>
      <c r="U75" s="78" t="s">
        <v>3646</v>
      </c>
      <c r="V75" s="295" t="s">
        <v>1137</v>
      </c>
      <c r="X75" s="125"/>
      <c r="AA75" s="204">
        <f>IF(OR(J75="Fail",ISBLANK(J75)),INDEX('Issue Code Table'!C:C,MATCH(N:N,'Issue Code Table'!A:A,0)),IF(M75="Critical",6,IF(M75="Significant",5,IF(M75="Moderate",3,2))))</f>
        <v>5</v>
      </c>
    </row>
    <row r="76" spans="1:27" ht="155.25" customHeight="1" x14ac:dyDescent="0.35">
      <c r="A76" s="294" t="s">
        <v>1876</v>
      </c>
      <c r="B76" s="294" t="s">
        <v>760</v>
      </c>
      <c r="C76" s="295" t="s">
        <v>718</v>
      </c>
      <c r="D76" s="294" t="s">
        <v>164</v>
      </c>
      <c r="E76" s="295" t="s">
        <v>1877</v>
      </c>
      <c r="F76" s="295" t="s">
        <v>1140</v>
      </c>
      <c r="G76" s="295" t="s">
        <v>1878</v>
      </c>
      <c r="H76" s="294" t="s">
        <v>961</v>
      </c>
      <c r="I76" s="77"/>
      <c r="J76" s="82"/>
      <c r="K76" s="89" t="s">
        <v>1879</v>
      </c>
      <c r="L76" s="77"/>
      <c r="M76" s="122" t="s">
        <v>145</v>
      </c>
      <c r="N76" s="122" t="s">
        <v>860</v>
      </c>
      <c r="O76" s="122" t="s">
        <v>861</v>
      </c>
      <c r="P76" s="140"/>
      <c r="Q76" s="117">
        <v>9</v>
      </c>
      <c r="R76" s="117">
        <v>9.8000000000000007</v>
      </c>
      <c r="S76" s="295" t="s">
        <v>1143</v>
      </c>
      <c r="T76" s="295" t="s">
        <v>1880</v>
      </c>
      <c r="U76" s="78" t="s">
        <v>3561</v>
      </c>
      <c r="V76" s="295" t="s">
        <v>1145</v>
      </c>
      <c r="X76" s="125"/>
      <c r="AA76" s="204">
        <f>IF(OR(J76="Fail",ISBLANK(J76)),INDEX('Issue Code Table'!C:C,MATCH(N:N,'Issue Code Table'!A:A,0)),IF(M76="Critical",6,IF(M76="Significant",5,IF(M76="Moderate",3,2))))</f>
        <v>5</v>
      </c>
    </row>
    <row r="77" spans="1:27" ht="159.75" customHeight="1" x14ac:dyDescent="0.35">
      <c r="A77" s="294" t="s">
        <v>1881</v>
      </c>
      <c r="B77" s="294" t="s">
        <v>760</v>
      </c>
      <c r="C77" s="295" t="s">
        <v>718</v>
      </c>
      <c r="D77" s="294" t="s">
        <v>164</v>
      </c>
      <c r="E77" s="295" t="s">
        <v>1147</v>
      </c>
      <c r="F77" s="295" t="s">
        <v>1148</v>
      </c>
      <c r="G77" s="295" t="s">
        <v>1882</v>
      </c>
      <c r="H77" s="294" t="s">
        <v>961</v>
      </c>
      <c r="I77" s="77"/>
      <c r="J77" s="82"/>
      <c r="K77" s="89" t="s">
        <v>1883</v>
      </c>
      <c r="L77" s="78"/>
      <c r="M77" s="122" t="s">
        <v>145</v>
      </c>
      <c r="N77" s="122" t="s">
        <v>1884</v>
      </c>
      <c r="O77" s="122" t="s">
        <v>1885</v>
      </c>
      <c r="P77" s="140"/>
      <c r="Q77" s="117">
        <v>9</v>
      </c>
      <c r="R77" s="117">
        <v>9.9</v>
      </c>
      <c r="S77" s="295" t="s">
        <v>1886</v>
      </c>
      <c r="T77" s="295" t="s">
        <v>1887</v>
      </c>
      <c r="U77" s="78" t="s">
        <v>3562</v>
      </c>
      <c r="V77" s="295" t="s">
        <v>426</v>
      </c>
      <c r="X77" s="125"/>
      <c r="AA77" s="204">
        <f>IF(OR(J77="Fail",ISBLANK(J77)),INDEX('Issue Code Table'!C:C,MATCH(N:N,'Issue Code Table'!A:A,0)),IF(M77="Critical",6,IF(M77="Significant",5,IF(M77="Moderate",3,2))))</f>
        <v>5</v>
      </c>
    </row>
    <row r="78" spans="1:27" ht="135" customHeight="1" x14ac:dyDescent="0.35">
      <c r="A78" s="294" t="s">
        <v>1888</v>
      </c>
      <c r="B78" s="294" t="s">
        <v>760</v>
      </c>
      <c r="C78" s="295" t="s">
        <v>718</v>
      </c>
      <c r="D78" s="294" t="s">
        <v>164</v>
      </c>
      <c r="E78" s="295" t="s">
        <v>1154</v>
      </c>
      <c r="F78" s="295" t="s">
        <v>1155</v>
      </c>
      <c r="G78" s="295" t="s">
        <v>1889</v>
      </c>
      <c r="H78" s="294" t="s">
        <v>961</v>
      </c>
      <c r="I78" s="77"/>
      <c r="J78" s="82"/>
      <c r="K78" s="89" t="s">
        <v>1890</v>
      </c>
      <c r="L78" s="77"/>
      <c r="M78" s="122" t="s">
        <v>826</v>
      </c>
      <c r="N78" s="122" t="s">
        <v>827</v>
      </c>
      <c r="O78" s="122" t="s">
        <v>828</v>
      </c>
      <c r="P78" s="140"/>
      <c r="Q78" s="117">
        <v>9</v>
      </c>
      <c r="R78" s="117">
        <v>9.1</v>
      </c>
      <c r="S78" s="295" t="s">
        <v>1891</v>
      </c>
      <c r="T78" s="295" t="s">
        <v>1892</v>
      </c>
      <c r="U78" s="78" t="s">
        <v>1160</v>
      </c>
      <c r="V78" s="295" t="s">
        <v>426</v>
      </c>
      <c r="X78" s="125"/>
      <c r="AA78" s="204">
        <f>IF(OR(J78="Fail",ISBLANK(J78)),INDEX('Issue Code Table'!C:C,MATCH(N:N,'Issue Code Table'!A:A,0)),IF(M78="Critical",6,IF(M78="Significant",5,IF(M78="Moderate",3,2))))</f>
        <v>7</v>
      </c>
    </row>
    <row r="79" spans="1:27" ht="207.75" customHeight="1" x14ac:dyDescent="0.35">
      <c r="A79" s="294" t="s">
        <v>1893</v>
      </c>
      <c r="B79" s="294" t="s">
        <v>909</v>
      </c>
      <c r="C79" s="121" t="s">
        <v>969</v>
      </c>
      <c r="D79" s="294" t="s">
        <v>164</v>
      </c>
      <c r="E79" s="295" t="s">
        <v>1894</v>
      </c>
      <c r="F79" s="295" t="s">
        <v>1895</v>
      </c>
      <c r="G79" s="295" t="s">
        <v>1896</v>
      </c>
      <c r="H79" s="294" t="s">
        <v>961</v>
      </c>
      <c r="I79" s="77"/>
      <c r="J79" s="82"/>
      <c r="K79" s="89" t="s">
        <v>1897</v>
      </c>
      <c r="L79" s="77"/>
      <c r="M79" s="122" t="s">
        <v>145</v>
      </c>
      <c r="N79" s="122" t="s">
        <v>410</v>
      </c>
      <c r="O79" s="122" t="s">
        <v>411</v>
      </c>
      <c r="P79" s="140"/>
      <c r="Q79" s="117">
        <v>9</v>
      </c>
      <c r="R79" s="117">
        <v>9.11</v>
      </c>
      <c r="S79" s="295" t="s">
        <v>1898</v>
      </c>
      <c r="T79" s="295" t="s">
        <v>1899</v>
      </c>
      <c r="U79" s="78" t="s">
        <v>1168</v>
      </c>
      <c r="V79" s="295" t="s">
        <v>426</v>
      </c>
      <c r="X79" s="125"/>
      <c r="AA79" s="204">
        <f>IF(OR(J79="Fail",ISBLANK(J79)),INDEX('Issue Code Table'!C:C,MATCH(N:N,'Issue Code Table'!A:A,0)),IF(M79="Critical",6,IF(M79="Significant",5,IF(M79="Moderate",3,2))))</f>
        <v>5</v>
      </c>
    </row>
    <row r="80" spans="1:27" ht="309.75" customHeight="1" x14ac:dyDescent="0.35">
      <c r="A80" s="294" t="s">
        <v>1900</v>
      </c>
      <c r="B80" s="294" t="s">
        <v>909</v>
      </c>
      <c r="C80" s="121" t="s">
        <v>969</v>
      </c>
      <c r="D80" s="294" t="s">
        <v>164</v>
      </c>
      <c r="E80" s="295" t="s">
        <v>1170</v>
      </c>
      <c r="F80" s="295" t="s">
        <v>1901</v>
      </c>
      <c r="G80" s="295" t="s">
        <v>1902</v>
      </c>
      <c r="H80" s="294" t="s">
        <v>961</v>
      </c>
      <c r="I80" s="77"/>
      <c r="J80" s="82"/>
      <c r="K80" s="89" t="s">
        <v>1903</v>
      </c>
      <c r="L80" s="77"/>
      <c r="M80" s="122" t="s">
        <v>145</v>
      </c>
      <c r="N80" s="122" t="s">
        <v>410</v>
      </c>
      <c r="O80" s="122" t="s">
        <v>411</v>
      </c>
      <c r="P80" s="140"/>
      <c r="Q80" s="117">
        <v>9</v>
      </c>
      <c r="R80" s="117">
        <v>9.1199999999999992</v>
      </c>
      <c r="S80" s="295" t="s">
        <v>1904</v>
      </c>
      <c r="T80" s="295" t="s">
        <v>1905</v>
      </c>
      <c r="U80" s="78" t="s">
        <v>3563</v>
      </c>
      <c r="V80" s="295" t="s">
        <v>426</v>
      </c>
      <c r="X80" s="125"/>
      <c r="AA80" s="204">
        <f>IF(OR(J80="Fail",ISBLANK(J80)),INDEX('Issue Code Table'!C:C,MATCH(N:N,'Issue Code Table'!A:A,0)),IF(M80="Critical",6,IF(M80="Significant",5,IF(M80="Moderate",3,2))))</f>
        <v>5</v>
      </c>
    </row>
    <row r="81" spans="1:27" ht="189.75" customHeight="1" x14ac:dyDescent="0.35">
      <c r="A81" s="294" t="s">
        <v>1906</v>
      </c>
      <c r="B81" s="294" t="s">
        <v>909</v>
      </c>
      <c r="C81" s="121" t="s">
        <v>969</v>
      </c>
      <c r="D81" s="294" t="s">
        <v>164</v>
      </c>
      <c r="E81" s="295" t="s">
        <v>1177</v>
      </c>
      <c r="F81" s="295" t="s">
        <v>1907</v>
      </c>
      <c r="G81" s="295" t="s">
        <v>1908</v>
      </c>
      <c r="H81" s="292" t="s">
        <v>1909</v>
      </c>
      <c r="I81" s="77"/>
      <c r="J81" s="82"/>
      <c r="K81" s="89" t="s">
        <v>1910</v>
      </c>
      <c r="L81" s="77"/>
      <c r="M81" s="122" t="s">
        <v>145</v>
      </c>
      <c r="N81" s="122" t="s">
        <v>410</v>
      </c>
      <c r="O81" s="122" t="s">
        <v>411</v>
      </c>
      <c r="P81" s="140"/>
      <c r="Q81" s="117">
        <v>9</v>
      </c>
      <c r="R81" s="117">
        <v>9.1300000000000008</v>
      </c>
      <c r="S81" s="295" t="s">
        <v>1181</v>
      </c>
      <c r="T81" s="295" t="s">
        <v>1911</v>
      </c>
      <c r="U81" s="78" t="s">
        <v>3564</v>
      </c>
      <c r="V81" s="295" t="s">
        <v>426</v>
      </c>
      <c r="X81" s="125"/>
      <c r="AA81" s="204">
        <f>IF(OR(J81="Fail",ISBLANK(J81)),INDEX('Issue Code Table'!C:C,MATCH(N:N,'Issue Code Table'!A:A,0)),IF(M81="Critical",6,IF(M81="Significant",5,IF(M81="Moderate",3,2))))</f>
        <v>5</v>
      </c>
    </row>
    <row r="82" spans="1:27" ht="213.75" customHeight="1" x14ac:dyDescent="0.35">
      <c r="A82" s="294" t="s">
        <v>1912</v>
      </c>
      <c r="B82" s="294" t="s">
        <v>909</v>
      </c>
      <c r="C82" s="121" t="s">
        <v>969</v>
      </c>
      <c r="D82" s="294" t="s">
        <v>164</v>
      </c>
      <c r="E82" s="295" t="s">
        <v>1184</v>
      </c>
      <c r="F82" s="295" t="s">
        <v>1185</v>
      </c>
      <c r="G82" s="295" t="s">
        <v>1913</v>
      </c>
      <c r="H82" s="294" t="s">
        <v>1914</v>
      </c>
      <c r="I82" s="77"/>
      <c r="J82" s="82"/>
      <c r="K82" s="89" t="s">
        <v>1915</v>
      </c>
      <c r="L82" s="77"/>
      <c r="M82" s="122" t="s">
        <v>145</v>
      </c>
      <c r="N82" s="122" t="s">
        <v>410</v>
      </c>
      <c r="O82" s="122" t="s">
        <v>411</v>
      </c>
      <c r="P82" s="140"/>
      <c r="Q82" s="117">
        <v>9</v>
      </c>
      <c r="R82" s="117">
        <v>9.14</v>
      </c>
      <c r="S82" s="295" t="s">
        <v>1188</v>
      </c>
      <c r="T82" s="295" t="s">
        <v>1916</v>
      </c>
      <c r="U82" s="78" t="s">
        <v>3565</v>
      </c>
      <c r="V82" s="295" t="s">
        <v>426</v>
      </c>
      <c r="X82" s="125"/>
      <c r="AA82" s="204">
        <f>IF(OR(J82="Fail",ISBLANK(J82)),INDEX('Issue Code Table'!C:C,MATCH(N:N,'Issue Code Table'!A:A,0)),IF(M82="Critical",6,IF(M82="Significant",5,IF(M82="Moderate",3,2))))</f>
        <v>5</v>
      </c>
    </row>
    <row r="83" spans="1:27" ht="189.75" customHeight="1" x14ac:dyDescent="0.35">
      <c r="A83" s="294" t="s">
        <v>1917</v>
      </c>
      <c r="B83" s="294" t="s">
        <v>760</v>
      </c>
      <c r="C83" s="295" t="s">
        <v>718</v>
      </c>
      <c r="D83" s="294" t="s">
        <v>164</v>
      </c>
      <c r="E83" s="295" t="s">
        <v>1191</v>
      </c>
      <c r="F83" s="295" t="s">
        <v>1918</v>
      </c>
      <c r="G83" s="295" t="s">
        <v>1919</v>
      </c>
      <c r="H83" s="294" t="s">
        <v>961</v>
      </c>
      <c r="I83" s="77"/>
      <c r="J83" s="82"/>
      <c r="K83" s="89" t="s">
        <v>3554</v>
      </c>
      <c r="L83" s="77"/>
      <c r="M83" s="122" t="s">
        <v>145</v>
      </c>
      <c r="N83" s="122" t="s">
        <v>410</v>
      </c>
      <c r="O83" s="122" t="s">
        <v>411</v>
      </c>
      <c r="P83" s="140"/>
      <c r="Q83" s="117">
        <v>9</v>
      </c>
      <c r="R83" s="117">
        <v>9.15</v>
      </c>
      <c r="S83" s="295" t="s">
        <v>1195</v>
      </c>
      <c r="T83" s="295" t="s">
        <v>1920</v>
      </c>
      <c r="U83" s="307" t="s">
        <v>3566</v>
      </c>
      <c r="V83" s="295" t="s">
        <v>426</v>
      </c>
      <c r="X83" s="125"/>
      <c r="AA83" s="204">
        <f>IF(OR(J83="Fail",ISBLANK(J83)),INDEX('Issue Code Table'!C:C,MATCH(N:N,'Issue Code Table'!A:A,0)),IF(M83="Critical",6,IF(M83="Significant",5,IF(M83="Moderate",3,2))))</f>
        <v>5</v>
      </c>
    </row>
    <row r="84" spans="1:27" ht="128.25" customHeight="1" x14ac:dyDescent="0.35">
      <c r="A84" s="294" t="s">
        <v>1921</v>
      </c>
      <c r="B84" s="294" t="s">
        <v>909</v>
      </c>
      <c r="C84" s="121" t="s">
        <v>969</v>
      </c>
      <c r="D84" s="294" t="s">
        <v>164</v>
      </c>
      <c r="E84" s="295" t="s">
        <v>1198</v>
      </c>
      <c r="F84" s="295" t="s">
        <v>1922</v>
      </c>
      <c r="G84" s="295" t="s">
        <v>1923</v>
      </c>
      <c r="H84" s="294" t="s">
        <v>961</v>
      </c>
      <c r="I84" s="77"/>
      <c r="J84" s="82"/>
      <c r="K84" s="89" t="s">
        <v>3556</v>
      </c>
      <c r="L84" s="77"/>
      <c r="M84" s="122" t="s">
        <v>145</v>
      </c>
      <c r="N84" s="122" t="s">
        <v>410</v>
      </c>
      <c r="O84" s="122" t="s">
        <v>411</v>
      </c>
      <c r="P84" s="140"/>
      <c r="Q84" s="117">
        <v>9</v>
      </c>
      <c r="R84" s="117">
        <v>9.16</v>
      </c>
      <c r="S84" s="295" t="s">
        <v>1202</v>
      </c>
      <c r="T84" s="295" t="s">
        <v>1924</v>
      </c>
      <c r="U84" s="78" t="s">
        <v>1204</v>
      </c>
      <c r="V84" s="295" t="s">
        <v>426</v>
      </c>
      <c r="X84" s="125"/>
      <c r="AA84" s="204">
        <f>IF(OR(J84="Fail",ISBLANK(J84)),INDEX('Issue Code Table'!C:C,MATCH(N:N,'Issue Code Table'!A:A,0)),IF(M84="Critical",6,IF(M84="Significant",5,IF(M84="Moderate",3,2))))</f>
        <v>5</v>
      </c>
    </row>
    <row r="85" spans="1:27" ht="85.5" customHeight="1" x14ac:dyDescent="0.35">
      <c r="A85" s="294" t="s">
        <v>1925</v>
      </c>
      <c r="B85" s="294" t="s">
        <v>1616</v>
      </c>
      <c r="C85" s="294" t="s">
        <v>1617</v>
      </c>
      <c r="D85" s="294" t="s">
        <v>164</v>
      </c>
      <c r="E85" s="295" t="s">
        <v>1206</v>
      </c>
      <c r="F85" s="295" t="s">
        <v>1926</v>
      </c>
      <c r="G85" s="295" t="s">
        <v>1927</v>
      </c>
      <c r="H85" s="294" t="s">
        <v>961</v>
      </c>
      <c r="I85" s="77"/>
      <c r="J85" s="82"/>
      <c r="K85" s="77" t="s">
        <v>1928</v>
      </c>
      <c r="L85" s="77"/>
      <c r="M85" s="122" t="s">
        <v>145</v>
      </c>
      <c r="N85" s="122" t="s">
        <v>410</v>
      </c>
      <c r="O85" s="122" t="s">
        <v>411</v>
      </c>
      <c r="P85" s="140"/>
      <c r="Q85" s="117">
        <v>9</v>
      </c>
      <c r="R85" s="117">
        <v>9.17</v>
      </c>
      <c r="S85" s="295" t="s">
        <v>1210</v>
      </c>
      <c r="T85" s="295" t="s">
        <v>1929</v>
      </c>
      <c r="U85" s="78" t="s">
        <v>3567</v>
      </c>
      <c r="V85" s="295" t="s">
        <v>426</v>
      </c>
      <c r="X85" s="125"/>
      <c r="AA85" s="204">
        <f>IF(OR(J85="Fail",ISBLANK(J85)),INDEX('Issue Code Table'!C:C,MATCH(N:N,'Issue Code Table'!A:A,0)),IF(M85="Critical",6,IF(M85="Significant",5,IF(M85="Moderate",3,2))))</f>
        <v>5</v>
      </c>
    </row>
    <row r="86" spans="1:27" ht="138" customHeight="1" x14ac:dyDescent="0.35">
      <c r="A86" s="294" t="s">
        <v>1930</v>
      </c>
      <c r="B86" s="294" t="s">
        <v>909</v>
      </c>
      <c r="C86" s="121" t="s">
        <v>969</v>
      </c>
      <c r="D86" s="294" t="s">
        <v>164</v>
      </c>
      <c r="E86" s="295" t="s">
        <v>1213</v>
      </c>
      <c r="F86" s="295" t="s">
        <v>1931</v>
      </c>
      <c r="G86" s="295" t="s">
        <v>1919</v>
      </c>
      <c r="H86" s="294" t="s">
        <v>961</v>
      </c>
      <c r="I86" s="77"/>
      <c r="J86" s="82"/>
      <c r="K86" s="89" t="s">
        <v>1932</v>
      </c>
      <c r="L86" s="77"/>
      <c r="M86" s="122" t="s">
        <v>145</v>
      </c>
      <c r="N86" s="122" t="s">
        <v>410</v>
      </c>
      <c r="O86" s="122" t="s">
        <v>411</v>
      </c>
      <c r="P86" s="140"/>
      <c r="Q86" s="117">
        <v>9</v>
      </c>
      <c r="R86" s="117">
        <v>9.18</v>
      </c>
      <c r="S86" s="295" t="s">
        <v>1933</v>
      </c>
      <c r="T86" s="295" t="s">
        <v>1934</v>
      </c>
      <c r="U86" s="78" t="s">
        <v>1220</v>
      </c>
      <c r="V86" s="295" t="s">
        <v>426</v>
      </c>
      <c r="X86" s="125"/>
      <c r="AA86" s="204">
        <f>IF(OR(J86="Fail",ISBLANK(J86)),INDEX('Issue Code Table'!C:C,MATCH(N:N,'Issue Code Table'!A:A,0)),IF(M86="Critical",6,IF(M86="Significant",5,IF(M86="Moderate",3,2))))</f>
        <v>5</v>
      </c>
    </row>
    <row r="87" spans="1:27" ht="305.25" customHeight="1" x14ac:dyDescent="0.35">
      <c r="A87" s="294" t="s">
        <v>1935</v>
      </c>
      <c r="B87" s="294" t="s">
        <v>909</v>
      </c>
      <c r="C87" s="121" t="s">
        <v>969</v>
      </c>
      <c r="D87" s="294" t="s">
        <v>164</v>
      </c>
      <c r="E87" s="295" t="s">
        <v>1222</v>
      </c>
      <c r="F87" s="295" t="s">
        <v>1936</v>
      </c>
      <c r="G87" s="295" t="s">
        <v>1937</v>
      </c>
      <c r="H87" s="294" t="s">
        <v>961</v>
      </c>
      <c r="I87" s="77"/>
      <c r="J87" s="82"/>
      <c r="K87" s="89" t="s">
        <v>1938</v>
      </c>
      <c r="L87" s="77"/>
      <c r="M87" s="122" t="s">
        <v>145</v>
      </c>
      <c r="N87" s="122" t="s">
        <v>410</v>
      </c>
      <c r="O87" s="122" t="s">
        <v>411</v>
      </c>
      <c r="P87" s="140"/>
      <c r="Q87" s="117">
        <v>9</v>
      </c>
      <c r="R87" s="117">
        <v>9.19</v>
      </c>
      <c r="S87" s="295" t="s">
        <v>1939</v>
      </c>
      <c r="T87" s="295" t="s">
        <v>1940</v>
      </c>
      <c r="U87" s="78" t="s">
        <v>1227</v>
      </c>
      <c r="V87" s="295" t="s">
        <v>426</v>
      </c>
      <c r="X87" s="125"/>
      <c r="AA87" s="204">
        <f>IF(OR(J87="Fail",ISBLANK(J87)),INDEX('Issue Code Table'!C:C,MATCH(N:N,'Issue Code Table'!A:A,0)),IF(M87="Critical",6,IF(M87="Significant",5,IF(M87="Moderate",3,2))))</f>
        <v>5</v>
      </c>
    </row>
    <row r="88" spans="1:27" ht="164.25" customHeight="1" x14ac:dyDescent="0.35">
      <c r="A88" s="294" t="s">
        <v>1941</v>
      </c>
      <c r="B88" s="294" t="s">
        <v>760</v>
      </c>
      <c r="C88" s="296" t="s">
        <v>718</v>
      </c>
      <c r="D88" s="294" t="s">
        <v>164</v>
      </c>
      <c r="E88" s="295" t="s">
        <v>1229</v>
      </c>
      <c r="F88" s="295" t="s">
        <v>1230</v>
      </c>
      <c r="G88" s="295" t="s">
        <v>1942</v>
      </c>
      <c r="H88" s="294" t="s">
        <v>961</v>
      </c>
      <c r="I88" s="77"/>
      <c r="J88" s="82"/>
      <c r="K88" s="77" t="s">
        <v>1943</v>
      </c>
      <c r="L88" s="77"/>
      <c r="M88" s="122" t="s">
        <v>145</v>
      </c>
      <c r="N88" s="122" t="s">
        <v>410</v>
      </c>
      <c r="O88" s="122" t="s">
        <v>411</v>
      </c>
      <c r="P88" s="140"/>
      <c r="Q88" s="117">
        <v>9</v>
      </c>
      <c r="R88" s="117">
        <v>9.1999999999999993</v>
      </c>
      <c r="S88" s="295" t="s">
        <v>1233</v>
      </c>
      <c r="T88" s="295" t="s">
        <v>1944</v>
      </c>
      <c r="U88" s="78" t="s">
        <v>1945</v>
      </c>
      <c r="V88" s="295" t="s">
        <v>1946</v>
      </c>
      <c r="X88" s="125"/>
      <c r="AA88" s="204">
        <f>IF(OR(J88="Fail",ISBLANK(J88)),INDEX('Issue Code Table'!C:C,MATCH(N:N,'Issue Code Table'!A:A,0)),IF(M88="Critical",6,IF(M88="Significant",5,IF(M88="Moderate",3,2))))</f>
        <v>5</v>
      </c>
    </row>
    <row r="89" spans="1:27" ht="237" customHeight="1" x14ac:dyDescent="0.35">
      <c r="A89" s="294" t="s">
        <v>1947</v>
      </c>
      <c r="B89" s="294" t="s">
        <v>760</v>
      </c>
      <c r="C89" s="121" t="s">
        <v>1948</v>
      </c>
      <c r="D89" s="294" t="s">
        <v>164</v>
      </c>
      <c r="E89" s="295" t="s">
        <v>1236</v>
      </c>
      <c r="F89" s="295" t="s">
        <v>1949</v>
      </c>
      <c r="G89" s="295" t="s">
        <v>1950</v>
      </c>
      <c r="H89" s="294" t="s">
        <v>961</v>
      </c>
      <c r="I89" s="77"/>
      <c r="J89" s="82"/>
      <c r="K89" s="77" t="s">
        <v>1951</v>
      </c>
      <c r="L89" s="77"/>
      <c r="M89" s="122" t="s">
        <v>145</v>
      </c>
      <c r="N89" s="122" t="s">
        <v>410</v>
      </c>
      <c r="O89" s="122" t="s">
        <v>411</v>
      </c>
      <c r="P89" s="140"/>
      <c r="Q89" s="117">
        <v>9</v>
      </c>
      <c r="R89" s="117">
        <v>9.2100000000000009</v>
      </c>
      <c r="S89" s="295" t="s">
        <v>1952</v>
      </c>
      <c r="T89" s="295" t="s">
        <v>1953</v>
      </c>
      <c r="U89" s="308" t="s">
        <v>3621</v>
      </c>
      <c r="V89" s="295" t="s">
        <v>1954</v>
      </c>
      <c r="X89" s="125"/>
      <c r="AA89" s="204">
        <f>IF(OR(J89="Fail",ISBLANK(J89)),INDEX('Issue Code Table'!C:C,MATCH(N:N,'Issue Code Table'!A:A,0)),IF(M89="Critical",6,IF(M89="Significant",5,IF(M89="Moderate",3,2))))</f>
        <v>5</v>
      </c>
    </row>
    <row r="90" spans="1:27" ht="237" customHeight="1" x14ac:dyDescent="0.35">
      <c r="A90" s="294" t="s">
        <v>1955</v>
      </c>
      <c r="B90" s="294" t="s">
        <v>175</v>
      </c>
      <c r="C90" s="295" t="s">
        <v>176</v>
      </c>
      <c r="D90" s="294" t="s">
        <v>138</v>
      </c>
      <c r="E90" s="295" t="s">
        <v>1243</v>
      </c>
      <c r="F90" s="295" t="s">
        <v>1956</v>
      </c>
      <c r="G90" s="295" t="s">
        <v>1957</v>
      </c>
      <c r="H90" s="294" t="s">
        <v>961</v>
      </c>
      <c r="I90" s="77"/>
      <c r="J90" s="82"/>
      <c r="K90" s="77" t="s">
        <v>1958</v>
      </c>
      <c r="L90" s="77"/>
      <c r="M90" s="122" t="s">
        <v>396</v>
      </c>
      <c r="N90" s="122" t="s">
        <v>743</v>
      </c>
      <c r="O90" s="122" t="s">
        <v>744</v>
      </c>
      <c r="P90" s="140"/>
      <c r="Q90" s="117">
        <v>9</v>
      </c>
      <c r="R90" s="117">
        <v>9.2200000000000006</v>
      </c>
      <c r="S90" s="295" t="s">
        <v>1959</v>
      </c>
      <c r="T90" s="295" t="s">
        <v>1960</v>
      </c>
      <c r="U90" s="78" t="s">
        <v>1249</v>
      </c>
      <c r="V90" s="295"/>
      <c r="X90" s="125"/>
      <c r="AA90" s="204">
        <f>IF(OR(J90="Fail",ISBLANK(J90)),INDEX('Issue Code Table'!C:C,MATCH(N:N,'Issue Code Table'!A:A,0)),IF(M90="Critical",6,IF(M90="Significant",5,IF(M90="Moderate",3,2))))</f>
        <v>4</v>
      </c>
    </row>
    <row r="91" spans="1:27" ht="237" customHeight="1" x14ac:dyDescent="0.35">
      <c r="A91" s="294" t="s">
        <v>1961</v>
      </c>
      <c r="B91" s="294" t="s">
        <v>175</v>
      </c>
      <c r="C91" s="295" t="s">
        <v>176</v>
      </c>
      <c r="D91" s="294" t="s">
        <v>138</v>
      </c>
      <c r="E91" s="295" t="s">
        <v>1251</v>
      </c>
      <c r="F91" s="295" t="s">
        <v>1962</v>
      </c>
      <c r="G91" s="295" t="s">
        <v>1963</v>
      </c>
      <c r="H91" s="294" t="s">
        <v>961</v>
      </c>
      <c r="I91" s="77"/>
      <c r="J91" s="82"/>
      <c r="K91" s="77" t="s">
        <v>1964</v>
      </c>
      <c r="L91" s="77"/>
      <c r="M91" s="122" t="s">
        <v>396</v>
      </c>
      <c r="N91" s="122" t="s">
        <v>743</v>
      </c>
      <c r="O91" s="122" t="s">
        <v>744</v>
      </c>
      <c r="P91" s="140"/>
      <c r="Q91" s="117">
        <v>9</v>
      </c>
      <c r="R91" s="117">
        <v>9.23</v>
      </c>
      <c r="S91" s="295" t="s">
        <v>1255</v>
      </c>
      <c r="T91" s="295" t="s">
        <v>1965</v>
      </c>
      <c r="U91" s="78" t="s">
        <v>1257</v>
      </c>
      <c r="V91" s="295"/>
      <c r="X91" s="125"/>
      <c r="AA91" s="204">
        <f>IF(OR(J91="Fail",ISBLANK(J91)),INDEX('Issue Code Table'!C:C,MATCH(N:N,'Issue Code Table'!A:A,0)),IF(M91="Critical",6,IF(M91="Significant",5,IF(M91="Moderate",3,2))))</f>
        <v>4</v>
      </c>
    </row>
    <row r="92" spans="1:27" ht="237" customHeight="1" x14ac:dyDescent="0.35">
      <c r="A92" s="294" t="s">
        <v>1966</v>
      </c>
      <c r="B92" s="294" t="s">
        <v>909</v>
      </c>
      <c r="C92" s="121" t="s">
        <v>969</v>
      </c>
      <c r="D92" s="294" t="s">
        <v>138</v>
      </c>
      <c r="E92" s="295" t="s">
        <v>1260</v>
      </c>
      <c r="F92" s="295" t="s">
        <v>1261</v>
      </c>
      <c r="G92" s="295" t="s">
        <v>1967</v>
      </c>
      <c r="H92" s="294" t="s">
        <v>961</v>
      </c>
      <c r="I92" s="77"/>
      <c r="J92" s="82"/>
      <c r="K92" s="77" t="s">
        <v>1968</v>
      </c>
      <c r="L92" s="77"/>
      <c r="M92" s="122" t="s">
        <v>396</v>
      </c>
      <c r="N92" s="122" t="s">
        <v>743</v>
      </c>
      <c r="O92" s="122" t="s">
        <v>744</v>
      </c>
      <c r="P92" s="140"/>
      <c r="Q92" s="117">
        <v>9</v>
      </c>
      <c r="R92" s="117">
        <v>9.24</v>
      </c>
      <c r="S92" s="295" t="s">
        <v>1264</v>
      </c>
      <c r="T92" s="295" t="s">
        <v>1969</v>
      </c>
      <c r="U92" s="307" t="s">
        <v>1266</v>
      </c>
      <c r="V92" s="295"/>
      <c r="X92" s="125"/>
      <c r="AA92" s="204">
        <f>IF(OR(J92="Fail",ISBLANK(J92)),INDEX('Issue Code Table'!C:C,MATCH(N:N,'Issue Code Table'!A:A,0)),IF(M92="Critical",6,IF(M92="Significant",5,IF(M92="Moderate",3,2))))</f>
        <v>4</v>
      </c>
    </row>
    <row r="93" spans="1:27" ht="237" customHeight="1" x14ac:dyDescent="0.35">
      <c r="A93" s="294" t="s">
        <v>1970</v>
      </c>
      <c r="B93" s="294" t="s">
        <v>909</v>
      </c>
      <c r="C93" s="121" t="s">
        <v>969</v>
      </c>
      <c r="D93" s="294" t="s">
        <v>138</v>
      </c>
      <c r="E93" s="295" t="s">
        <v>1268</v>
      </c>
      <c r="F93" s="295" t="s">
        <v>1269</v>
      </c>
      <c r="G93" s="295" t="s">
        <v>1971</v>
      </c>
      <c r="H93" s="294" t="s">
        <v>961</v>
      </c>
      <c r="I93" s="77"/>
      <c r="J93" s="82"/>
      <c r="K93" s="89" t="s">
        <v>1972</v>
      </c>
      <c r="L93" s="77"/>
      <c r="M93" s="122" t="s">
        <v>396</v>
      </c>
      <c r="N93" s="122" t="s">
        <v>743</v>
      </c>
      <c r="O93" s="122" t="s">
        <v>744</v>
      </c>
      <c r="P93" s="140"/>
      <c r="Q93" s="117">
        <v>9</v>
      </c>
      <c r="R93" s="117">
        <v>9.25</v>
      </c>
      <c r="S93" s="295" t="s">
        <v>1272</v>
      </c>
      <c r="T93" s="295" t="s">
        <v>1973</v>
      </c>
      <c r="U93" s="307" t="s">
        <v>1974</v>
      </c>
      <c r="V93" s="295"/>
      <c r="X93" s="125"/>
      <c r="AA93" s="204">
        <f>IF(OR(J93="Fail",ISBLANK(J93)),INDEX('Issue Code Table'!C:C,MATCH(N:N,'Issue Code Table'!A:A,0)),IF(M93="Critical",6,IF(M93="Significant",5,IF(M93="Moderate",3,2))))</f>
        <v>4</v>
      </c>
    </row>
    <row r="94" spans="1:27" ht="14.5" x14ac:dyDescent="0.35">
      <c r="A94" s="205"/>
      <c r="B94" s="278" t="s">
        <v>1275</v>
      </c>
      <c r="C94" s="205"/>
      <c r="D94" s="205"/>
      <c r="E94" s="205"/>
      <c r="F94" s="205"/>
      <c r="G94" s="205"/>
      <c r="H94" s="205"/>
      <c r="I94" s="205"/>
      <c r="J94" s="205"/>
      <c r="K94" s="205"/>
      <c r="L94" s="205"/>
      <c r="M94" s="205"/>
      <c r="N94" s="205"/>
      <c r="O94" s="255"/>
      <c r="P94" s="205"/>
      <c r="Q94" s="205"/>
      <c r="R94" s="205"/>
      <c r="S94" s="205"/>
      <c r="T94" s="205"/>
      <c r="U94" s="205"/>
      <c r="V94" s="205"/>
      <c r="X94" s="125"/>
      <c r="AA94" s="205"/>
    </row>
    <row r="95" spans="1:27" ht="14.5" hidden="1" x14ac:dyDescent="0.35">
      <c r="A95" s="91"/>
      <c r="B95" s="91"/>
      <c r="C95" s="137"/>
      <c r="D95" s="313"/>
      <c r="E95" s="314"/>
      <c r="F95" s="314"/>
      <c r="G95" s="314"/>
      <c r="H95" s="91"/>
      <c r="I95" s="91"/>
      <c r="J95" s="91"/>
      <c r="K95" s="91"/>
      <c r="L95" s="91"/>
      <c r="M95" s="125"/>
      <c r="N95" s="125"/>
      <c r="O95" s="259"/>
      <c r="P95" s="91"/>
      <c r="Q95" s="315"/>
      <c r="R95" s="315"/>
      <c r="S95" s="137"/>
      <c r="T95" s="137"/>
      <c r="U95" s="91"/>
      <c r="X95" s="125"/>
      <c r="AA95" s="125"/>
    </row>
    <row r="96" spans="1:27" ht="14.5" hidden="1" x14ac:dyDescent="0.35">
      <c r="A96" s="91"/>
      <c r="B96" s="91"/>
      <c r="C96" s="137"/>
      <c r="D96" s="313"/>
      <c r="E96" s="314"/>
      <c r="F96" s="314"/>
      <c r="G96" s="314"/>
      <c r="H96" s="91"/>
      <c r="I96" s="83" t="s">
        <v>57</v>
      </c>
      <c r="J96" s="91"/>
      <c r="K96" s="91"/>
      <c r="L96" s="91"/>
      <c r="M96" s="125"/>
      <c r="N96" s="125"/>
      <c r="O96" s="259"/>
      <c r="P96" s="91"/>
      <c r="Q96" s="315"/>
      <c r="R96" s="315"/>
      <c r="S96" s="137"/>
      <c r="T96" s="137"/>
      <c r="U96" s="91"/>
      <c r="X96" s="125"/>
      <c r="AA96" s="125"/>
    </row>
    <row r="97" spans="4:20" ht="14.5" hidden="1" x14ac:dyDescent="0.35">
      <c r="D97" s="313"/>
      <c r="E97" s="314"/>
      <c r="F97" s="314"/>
      <c r="G97" s="314"/>
      <c r="H97" s="91"/>
      <c r="I97" s="83" t="s">
        <v>58</v>
      </c>
      <c r="J97" s="91"/>
      <c r="K97" s="91"/>
      <c r="L97" s="91"/>
      <c r="M97" s="125"/>
      <c r="N97" s="125"/>
      <c r="O97" s="259"/>
      <c r="P97" s="91"/>
      <c r="Q97" s="315"/>
      <c r="R97" s="315"/>
      <c r="S97" s="137"/>
      <c r="T97" s="137"/>
    </row>
    <row r="98" spans="4:20" ht="14.5" hidden="1" x14ac:dyDescent="0.35">
      <c r="D98" s="313"/>
      <c r="E98" s="314"/>
      <c r="F98" s="314"/>
      <c r="G98" s="314"/>
      <c r="H98" s="91"/>
      <c r="I98" s="83" t="s">
        <v>46</v>
      </c>
      <c r="J98" s="91"/>
      <c r="K98" s="91"/>
      <c r="L98" s="91"/>
      <c r="M98" s="125"/>
      <c r="N98" s="125"/>
      <c r="O98" s="259"/>
      <c r="P98" s="91"/>
      <c r="Q98" s="125"/>
      <c r="R98" s="125"/>
      <c r="S98" s="313"/>
      <c r="T98" s="313"/>
    </row>
    <row r="99" spans="4:20" ht="14.5" hidden="1" x14ac:dyDescent="0.35">
      <c r="D99" s="313"/>
      <c r="E99" s="314"/>
      <c r="F99" s="314"/>
      <c r="G99" s="314"/>
      <c r="H99" s="91"/>
      <c r="I99" s="83" t="s">
        <v>1276</v>
      </c>
      <c r="J99" s="91"/>
      <c r="K99" s="91"/>
      <c r="L99" s="91"/>
      <c r="M99" s="125"/>
      <c r="N99" s="125"/>
      <c r="O99" s="259"/>
      <c r="P99" s="91"/>
      <c r="Q99" s="125"/>
      <c r="R99" s="125"/>
      <c r="S99" s="313"/>
      <c r="T99" s="313"/>
    </row>
    <row r="100" spans="4:20" ht="14.5" hidden="1" x14ac:dyDescent="0.35">
      <c r="D100" s="313"/>
      <c r="E100" s="314"/>
      <c r="F100" s="314"/>
      <c r="G100" s="314"/>
      <c r="H100" s="91"/>
      <c r="I100" s="91"/>
      <c r="J100" s="91"/>
      <c r="K100" s="91"/>
      <c r="L100" s="91"/>
      <c r="M100" s="125"/>
      <c r="N100" s="125"/>
      <c r="O100" s="259"/>
      <c r="P100" s="91"/>
      <c r="Q100" s="125"/>
      <c r="R100" s="125"/>
      <c r="S100" s="313"/>
      <c r="T100" s="313"/>
    </row>
    <row r="101" spans="4:20" ht="14.5" hidden="1" x14ac:dyDescent="0.35">
      <c r="D101" s="313"/>
      <c r="E101" s="314"/>
      <c r="F101" s="314"/>
      <c r="G101" s="314"/>
      <c r="H101" s="91"/>
      <c r="I101" s="83" t="s">
        <v>1277</v>
      </c>
      <c r="J101" s="91"/>
      <c r="K101" s="91"/>
      <c r="L101" s="91"/>
      <c r="M101" s="125"/>
      <c r="N101" s="125"/>
      <c r="O101" s="259"/>
      <c r="P101" s="91"/>
      <c r="Q101" s="125"/>
      <c r="R101" s="125"/>
      <c r="S101" s="313"/>
      <c r="T101" s="313"/>
    </row>
    <row r="102" spans="4:20" ht="14.5" hidden="1" x14ac:dyDescent="0.35">
      <c r="D102" s="315"/>
      <c r="E102" s="125"/>
      <c r="F102" s="125"/>
      <c r="G102" s="125"/>
      <c r="H102" s="91"/>
      <c r="I102" s="83" t="s">
        <v>826</v>
      </c>
      <c r="J102" s="91"/>
      <c r="K102" s="91"/>
      <c r="L102" s="91"/>
      <c r="M102" s="125"/>
      <c r="N102" s="125"/>
      <c r="O102" s="259"/>
      <c r="P102" s="91"/>
      <c r="Q102" s="125"/>
      <c r="R102" s="125"/>
      <c r="S102" s="315"/>
      <c r="T102" s="315"/>
    </row>
    <row r="103" spans="4:20" ht="14.5" hidden="1" x14ac:dyDescent="0.35">
      <c r="D103" s="315"/>
      <c r="E103" s="125"/>
      <c r="F103" s="125"/>
      <c r="G103" s="125"/>
      <c r="H103" s="91"/>
      <c r="I103" s="83" t="s">
        <v>145</v>
      </c>
      <c r="J103" s="91"/>
      <c r="K103" s="91"/>
      <c r="L103" s="91"/>
      <c r="M103" s="125"/>
      <c r="N103" s="125"/>
      <c r="O103" s="259"/>
      <c r="P103" s="91"/>
      <c r="Q103" s="125"/>
      <c r="R103" s="125"/>
      <c r="S103" s="315"/>
      <c r="T103" s="315"/>
    </row>
    <row r="104" spans="4:20" ht="14.5" hidden="1" x14ac:dyDescent="0.35">
      <c r="D104" s="315"/>
      <c r="E104" s="125"/>
      <c r="F104" s="125"/>
      <c r="G104" s="125"/>
      <c r="H104" s="91"/>
      <c r="I104" s="83" t="s">
        <v>396</v>
      </c>
      <c r="J104" s="91"/>
      <c r="K104" s="91"/>
      <c r="L104" s="91"/>
      <c r="M104" s="125"/>
      <c r="N104" s="125"/>
      <c r="O104" s="259"/>
      <c r="P104" s="91"/>
      <c r="Q104" s="125"/>
      <c r="R104" s="125"/>
      <c r="S104" s="315"/>
      <c r="T104" s="315"/>
    </row>
    <row r="105" spans="4:20" ht="14.5" hidden="1" x14ac:dyDescent="0.35">
      <c r="D105" s="315"/>
      <c r="E105" s="125"/>
      <c r="F105" s="125"/>
      <c r="G105" s="125"/>
      <c r="H105" s="91"/>
      <c r="I105" s="83" t="s">
        <v>840</v>
      </c>
      <c r="J105" s="91"/>
      <c r="K105" s="91"/>
      <c r="L105" s="91"/>
      <c r="M105" s="125"/>
      <c r="N105" s="125"/>
      <c r="O105" s="259"/>
      <c r="P105" s="91"/>
      <c r="Q105" s="125"/>
      <c r="R105" s="125"/>
      <c r="S105" s="315"/>
      <c r="T105" s="315"/>
    </row>
  </sheetData>
  <protectedRanges>
    <protectedRange password="E1A2" sqref="N2:O2 AA2 X2" name="Range1_1"/>
    <protectedRange password="E1A2" sqref="N57" name="Range1"/>
    <protectedRange password="E1A2" sqref="N60" name="Range1_2"/>
    <protectedRange password="E1A2" sqref="N69" name="Range1_3"/>
    <protectedRange password="E1A2" sqref="N73" name="Range1_4"/>
    <protectedRange password="E1A2" sqref="N74" name="Range1_5"/>
    <protectedRange password="E1A2" sqref="N79" name="Range1_6"/>
    <protectedRange password="E1A2" sqref="N80" name="Range1_7"/>
    <protectedRange password="E1A2" sqref="N81" name="Range1_8"/>
    <protectedRange password="E1A2" sqref="N82" name="Range1_9"/>
    <protectedRange password="E1A2" sqref="N83" name="Range1_10"/>
    <protectedRange password="E1A2" sqref="N84" name="Range1_11"/>
    <protectedRange password="E1A2" sqref="N85:N89" name="Range1_12"/>
    <protectedRange password="E1A2" sqref="AA3:AA93" name="Range1_1_1_1"/>
    <protectedRange password="E1A2" sqref="O3" name="Range1_2_1"/>
    <protectedRange password="E1A2" sqref="U2" name="Range1_14"/>
  </protectedRanges>
  <autoFilter ref="A2:AA94" xr:uid="{31562679-A0D0-4217-B6AE-E77EDAB92CD2}"/>
  <conditionalFormatting sqref="O4:O93 N3:N93">
    <cfRule type="expression" dxfId="180" priority="2" stopIfTrue="1">
      <formula>ISERROR(AA3)</formula>
    </cfRule>
  </conditionalFormatting>
  <conditionalFormatting sqref="J3:J93">
    <cfRule type="cellIs" dxfId="179" priority="1" operator="equal">
      <formula>"Fail"</formula>
    </cfRule>
    <cfRule type="cellIs" dxfId="178" priority="4" operator="equal">
      <formula>"Pass"</formula>
    </cfRule>
    <cfRule type="cellIs" dxfId="177" priority="5" operator="equal">
      <formula>"Info"</formula>
    </cfRule>
  </conditionalFormatting>
  <dataValidations count="2">
    <dataValidation type="list" allowBlank="1" showInputMessage="1" showErrorMessage="1" sqref="J3:J93" xr:uid="{00000000-0002-0000-0500-000000000000}">
      <formula1>$I$96:$I$99</formula1>
    </dataValidation>
    <dataValidation type="list" allowBlank="1" showInputMessage="1" showErrorMessage="1" sqref="M3:M93" xr:uid="{00000000-0002-0000-0500-000001000000}">
      <formula1>$I$102:$I$105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50"/>
  </sheetPr>
  <dimension ref="A1:AA117"/>
  <sheetViews>
    <sheetView zoomScale="60" zoomScaleNormal="60" workbookViewId="0">
      <pane ySplit="2" topLeftCell="A3" activePane="bottomLeft" state="frozen"/>
      <selection activeCell="D1" sqref="D1"/>
      <selection pane="bottomLeft" activeCell="G5" sqref="G5"/>
    </sheetView>
  </sheetViews>
  <sheetFormatPr defaultColWidth="9.26953125" defaultRowHeight="12.75" customHeight="1" x14ac:dyDescent="0.35"/>
  <cols>
    <col min="1" max="1" width="11.26953125" style="71" customWidth="1"/>
    <col min="2" max="2" width="10" style="71" customWidth="1"/>
    <col min="3" max="3" width="12.54296875" style="81" customWidth="1"/>
    <col min="4" max="4" width="13.26953125" style="71" customWidth="1"/>
    <col min="5" max="5" width="13.54296875" style="115" customWidth="1"/>
    <col min="6" max="6" width="46.26953125" style="115" customWidth="1"/>
    <col min="7" max="7" width="54.453125" style="115" customWidth="1"/>
    <col min="8" max="8" width="31" style="71" customWidth="1"/>
    <col min="9" max="9" width="23" style="71" customWidth="1"/>
    <col min="10" max="10" width="14.54296875" style="71" customWidth="1"/>
    <col min="11" max="11" width="20.26953125" style="71" hidden="1" customWidth="1"/>
    <col min="12" max="12" width="23" style="71" customWidth="1"/>
    <col min="13" max="13" width="14" style="115" customWidth="1"/>
    <col min="14" max="14" width="15.7265625" style="115" customWidth="1"/>
    <col min="15" max="15" width="43.26953125" style="254" customWidth="1"/>
    <col min="16" max="16" width="5.453125" style="71" customWidth="1"/>
    <col min="17" max="17" width="14.7265625" style="115" customWidth="1"/>
    <col min="18" max="18" width="23" style="115" customWidth="1"/>
    <col min="19" max="19" width="31.26953125" style="114" customWidth="1"/>
    <col min="20" max="20" width="37.26953125" style="114" customWidth="1"/>
    <col min="21" max="21" width="58.26953125" style="71" hidden="1" customWidth="1"/>
    <col min="22" max="22" width="33.81640625" style="91" hidden="1" customWidth="1"/>
    <col min="23" max="23" width="8.7265625" customWidth="1"/>
    <col min="24" max="24" width="9.26953125" style="115" customWidth="1"/>
    <col min="25" max="25" width="8.7265625" customWidth="1"/>
    <col min="27" max="27" width="25" style="115" hidden="1" customWidth="1"/>
    <col min="28" max="16384" width="9.26953125" style="71"/>
  </cols>
  <sheetData>
    <row r="1" spans="1:27" s="1" customFormat="1" ht="14.5" x14ac:dyDescent="0.35">
      <c r="A1" s="38" t="s">
        <v>56</v>
      </c>
      <c r="B1" s="39"/>
      <c r="C1" s="39"/>
      <c r="D1" s="39"/>
      <c r="E1" s="39"/>
      <c r="F1" s="39"/>
      <c r="G1" s="39"/>
      <c r="H1" s="39"/>
      <c r="I1" s="39"/>
      <c r="J1" s="39"/>
      <c r="K1" s="248"/>
      <c r="L1" s="249"/>
      <c r="M1" s="249"/>
      <c r="N1" s="249"/>
      <c r="O1" s="253"/>
      <c r="P1" s="249"/>
      <c r="Q1" s="249"/>
      <c r="R1" s="249"/>
      <c r="S1" s="249"/>
      <c r="T1" s="249"/>
      <c r="U1" s="249"/>
      <c r="V1" s="249"/>
      <c r="Y1" s="35"/>
      <c r="AA1" s="39"/>
    </row>
    <row r="2" spans="1:27" ht="42.75" customHeight="1" x14ac:dyDescent="0.35">
      <c r="A2" s="70" t="s">
        <v>115</v>
      </c>
      <c r="B2" s="70" t="s">
        <v>116</v>
      </c>
      <c r="C2" s="80" t="s">
        <v>3482</v>
      </c>
      <c r="D2" s="70" t="s">
        <v>117</v>
      </c>
      <c r="E2" s="116" t="s">
        <v>118</v>
      </c>
      <c r="F2" s="116" t="s">
        <v>119</v>
      </c>
      <c r="G2" s="116" t="s">
        <v>3481</v>
      </c>
      <c r="H2" s="72" t="s">
        <v>120</v>
      </c>
      <c r="I2" s="72" t="s">
        <v>121</v>
      </c>
      <c r="J2" s="72" t="s">
        <v>122</v>
      </c>
      <c r="K2" s="79" t="s">
        <v>123</v>
      </c>
      <c r="L2" s="72" t="s">
        <v>124</v>
      </c>
      <c r="M2" s="127" t="s">
        <v>125</v>
      </c>
      <c r="N2" s="127" t="s">
        <v>126</v>
      </c>
      <c r="O2" s="127" t="s">
        <v>127</v>
      </c>
      <c r="P2" s="139"/>
      <c r="Q2" s="301" t="s">
        <v>128</v>
      </c>
      <c r="R2" s="301" t="s">
        <v>129</v>
      </c>
      <c r="S2" s="301" t="s">
        <v>130</v>
      </c>
      <c r="T2" s="301" t="s">
        <v>131</v>
      </c>
      <c r="U2" s="302" t="s">
        <v>132</v>
      </c>
      <c r="V2" s="302" t="s">
        <v>1975</v>
      </c>
      <c r="X2" s="128"/>
      <c r="AA2" s="127" t="s">
        <v>134</v>
      </c>
    </row>
    <row r="3" spans="1:27" ht="176.25" customHeight="1" x14ac:dyDescent="0.35">
      <c r="A3" s="294" t="s">
        <v>1976</v>
      </c>
      <c r="B3" s="292" t="s">
        <v>136</v>
      </c>
      <c r="C3" s="121" t="s">
        <v>137</v>
      </c>
      <c r="D3" s="294" t="s">
        <v>138</v>
      </c>
      <c r="E3" s="295" t="s">
        <v>1333</v>
      </c>
      <c r="F3" s="295" t="s">
        <v>1334</v>
      </c>
      <c r="G3" s="295" t="s">
        <v>1977</v>
      </c>
      <c r="H3" s="292" t="s">
        <v>1336</v>
      </c>
      <c r="I3" s="77"/>
      <c r="J3" s="82"/>
      <c r="K3" s="120" t="s">
        <v>143</v>
      </c>
      <c r="L3" s="91"/>
      <c r="M3" s="122" t="s">
        <v>145</v>
      </c>
      <c r="N3" s="122" t="s">
        <v>146</v>
      </c>
      <c r="O3" s="251" t="s">
        <v>147</v>
      </c>
      <c r="P3" s="142"/>
      <c r="Q3" s="118">
        <v>1</v>
      </c>
      <c r="R3" s="118">
        <v>1.1000000000000001</v>
      </c>
      <c r="S3" s="295" t="s">
        <v>1337</v>
      </c>
      <c r="T3" s="295" t="s">
        <v>1338</v>
      </c>
      <c r="U3" s="295" t="s">
        <v>3568</v>
      </c>
      <c r="V3" s="295" t="s">
        <v>160</v>
      </c>
      <c r="X3" s="125"/>
      <c r="AA3" s="204" t="e">
        <f>IF(OR(J3="Fail",ISBLANK(J3)),INDEX('Issue Code Table'!C:C,MATCH(N:N,'Issue Code Table'!A:A,0)),IF(M3="Critical",6,IF(M3="Significant",5,IF(M3="Moderate",3,2))))</f>
        <v>#N/A</v>
      </c>
    </row>
    <row r="4" spans="1:27" ht="150.75" customHeight="1" x14ac:dyDescent="0.35">
      <c r="A4" s="294" t="s">
        <v>1978</v>
      </c>
      <c r="B4" s="292" t="s">
        <v>175</v>
      </c>
      <c r="C4" s="293" t="s">
        <v>176</v>
      </c>
      <c r="D4" s="294" t="s">
        <v>164</v>
      </c>
      <c r="E4" s="295" t="s">
        <v>1340</v>
      </c>
      <c r="F4" s="295" t="s">
        <v>1341</v>
      </c>
      <c r="G4" s="295" t="s">
        <v>1342</v>
      </c>
      <c r="H4" s="294" t="s">
        <v>1343</v>
      </c>
      <c r="I4" s="77"/>
      <c r="J4" s="82"/>
      <c r="K4" s="89" t="s">
        <v>1344</v>
      </c>
      <c r="L4" s="77"/>
      <c r="M4" s="122" t="s">
        <v>145</v>
      </c>
      <c r="N4" s="122" t="s">
        <v>182</v>
      </c>
      <c r="O4" s="122" t="s">
        <v>183</v>
      </c>
      <c r="P4" s="142"/>
      <c r="Q4" s="118">
        <v>2</v>
      </c>
      <c r="R4" s="118">
        <v>2.1</v>
      </c>
      <c r="S4" s="295" t="s">
        <v>1345</v>
      </c>
      <c r="T4" s="295" t="s">
        <v>1346</v>
      </c>
      <c r="U4" s="295" t="s">
        <v>3570</v>
      </c>
      <c r="V4" s="295" t="s">
        <v>206</v>
      </c>
      <c r="X4" s="125"/>
      <c r="AA4" s="204">
        <f>IF(OR(J4="Fail",ISBLANK(J4)),INDEX('Issue Code Table'!C:C,MATCH(N:N,'Issue Code Table'!A:A,0)),IF(M4="Critical",6,IF(M4="Significant",5,IF(M4="Moderate",3,2))))</f>
        <v>5</v>
      </c>
    </row>
    <row r="5" spans="1:27" ht="156.75" customHeight="1" x14ac:dyDescent="0.35">
      <c r="A5" s="294" t="s">
        <v>1979</v>
      </c>
      <c r="B5" s="292" t="s">
        <v>175</v>
      </c>
      <c r="C5" s="293" t="s">
        <v>176</v>
      </c>
      <c r="D5" s="294" t="s">
        <v>164</v>
      </c>
      <c r="E5" s="295" t="s">
        <v>1348</v>
      </c>
      <c r="F5" s="295" t="s">
        <v>1980</v>
      </c>
      <c r="G5" s="295" t="s">
        <v>1350</v>
      </c>
      <c r="H5" s="292" t="s">
        <v>1351</v>
      </c>
      <c r="I5" s="77"/>
      <c r="J5" s="82"/>
      <c r="K5" s="77" t="s">
        <v>1352</v>
      </c>
      <c r="L5" s="77"/>
      <c r="M5" s="122" t="s">
        <v>145</v>
      </c>
      <c r="N5" s="122" t="s">
        <v>410</v>
      </c>
      <c r="O5" s="122" t="s">
        <v>411</v>
      </c>
      <c r="P5" s="142"/>
      <c r="Q5" s="118">
        <v>2</v>
      </c>
      <c r="R5" s="118">
        <v>2.2000000000000002</v>
      </c>
      <c r="S5" s="295" t="s">
        <v>1353</v>
      </c>
      <c r="T5" s="295" t="s">
        <v>1354</v>
      </c>
      <c r="U5" s="295" t="s">
        <v>3571</v>
      </c>
      <c r="V5" s="295" t="s">
        <v>255</v>
      </c>
      <c r="X5" s="125"/>
      <c r="AA5" s="204">
        <f>IF(OR(J5="Fail",ISBLANK(J5)),INDEX('Issue Code Table'!C:C,MATCH(N:N,'Issue Code Table'!A:A,0)),IF(M5="Critical",6,IF(M5="Significant",5,IF(M5="Moderate",3,2))))</f>
        <v>5</v>
      </c>
    </row>
    <row r="6" spans="1:27" ht="150.75" customHeight="1" x14ac:dyDescent="0.35">
      <c r="A6" s="294" t="s">
        <v>1981</v>
      </c>
      <c r="B6" s="294" t="s">
        <v>175</v>
      </c>
      <c r="C6" s="295" t="s">
        <v>176</v>
      </c>
      <c r="D6" s="294" t="s">
        <v>164</v>
      </c>
      <c r="E6" s="295" t="s">
        <v>247</v>
      </c>
      <c r="F6" s="295" t="s">
        <v>1357</v>
      </c>
      <c r="G6" s="295" t="s">
        <v>1358</v>
      </c>
      <c r="H6" s="292" t="s">
        <v>1359</v>
      </c>
      <c r="I6" s="77"/>
      <c r="J6" s="82"/>
      <c r="K6" s="120" t="s">
        <v>1360</v>
      </c>
      <c r="L6" s="77"/>
      <c r="M6" s="122" t="s">
        <v>145</v>
      </c>
      <c r="N6" s="122" t="s">
        <v>182</v>
      </c>
      <c r="O6" s="122" t="s">
        <v>183</v>
      </c>
      <c r="P6" s="142"/>
      <c r="Q6" s="118">
        <v>2</v>
      </c>
      <c r="R6" s="118">
        <v>2.2999999999999998</v>
      </c>
      <c r="S6" s="295" t="s">
        <v>1345</v>
      </c>
      <c r="T6" s="295" t="s">
        <v>1361</v>
      </c>
      <c r="U6" s="295" t="s">
        <v>3488</v>
      </c>
      <c r="V6" s="295" t="s">
        <v>255</v>
      </c>
      <c r="X6" s="125"/>
      <c r="AA6" s="204">
        <f>IF(OR(J6="Fail",ISBLANK(J6)),INDEX('Issue Code Table'!C:C,MATCH(N:N,'Issue Code Table'!A:A,0)),IF(M6="Critical",6,IF(M6="Significant",5,IF(M6="Moderate",3,2))))</f>
        <v>5</v>
      </c>
    </row>
    <row r="7" spans="1:27" ht="181.5" customHeight="1" x14ac:dyDescent="0.35">
      <c r="A7" s="294" t="s">
        <v>1982</v>
      </c>
      <c r="B7" s="294" t="s">
        <v>175</v>
      </c>
      <c r="C7" s="295" t="s">
        <v>176</v>
      </c>
      <c r="D7" s="294" t="s">
        <v>164</v>
      </c>
      <c r="E7" s="295" t="s">
        <v>1363</v>
      </c>
      <c r="F7" s="295" t="s">
        <v>1364</v>
      </c>
      <c r="G7" s="295" t="s">
        <v>1983</v>
      </c>
      <c r="H7" s="292" t="s">
        <v>1366</v>
      </c>
      <c r="I7" s="77"/>
      <c r="J7" s="82"/>
      <c r="K7" s="120" t="s">
        <v>1367</v>
      </c>
      <c r="L7" s="77"/>
      <c r="M7" s="122" t="s">
        <v>145</v>
      </c>
      <c r="N7" s="122" t="s">
        <v>182</v>
      </c>
      <c r="O7" s="122" t="s">
        <v>183</v>
      </c>
      <c r="P7" s="142"/>
      <c r="Q7" s="118">
        <v>2</v>
      </c>
      <c r="R7" s="118">
        <v>2.4</v>
      </c>
      <c r="S7" s="295" t="s">
        <v>1368</v>
      </c>
      <c r="T7" s="295" t="s">
        <v>1984</v>
      </c>
      <c r="U7" s="295" t="s">
        <v>3572</v>
      </c>
      <c r="V7" s="295" t="s">
        <v>1370</v>
      </c>
      <c r="X7" s="125"/>
      <c r="AA7" s="204">
        <f>IF(OR(J7="Fail",ISBLANK(J7)),INDEX('Issue Code Table'!C:C,MATCH(N:N,'Issue Code Table'!A:A,0)),IF(M7="Critical",6,IF(M7="Significant",5,IF(M7="Moderate",3,2))))</f>
        <v>5</v>
      </c>
    </row>
    <row r="8" spans="1:27" ht="142.5" customHeight="1" x14ac:dyDescent="0.35">
      <c r="A8" s="294" t="s">
        <v>1985</v>
      </c>
      <c r="B8" s="294" t="s">
        <v>175</v>
      </c>
      <c r="C8" s="295" t="s">
        <v>176</v>
      </c>
      <c r="D8" s="294" t="s">
        <v>164</v>
      </c>
      <c r="E8" s="295" t="s">
        <v>1372</v>
      </c>
      <c r="F8" s="295" t="s">
        <v>1373</v>
      </c>
      <c r="G8" s="295" t="s">
        <v>1986</v>
      </c>
      <c r="H8" s="292" t="s">
        <v>1375</v>
      </c>
      <c r="I8" s="77"/>
      <c r="J8" s="82"/>
      <c r="K8" s="120" t="s">
        <v>1376</v>
      </c>
      <c r="L8" s="77"/>
      <c r="M8" s="122" t="s">
        <v>145</v>
      </c>
      <c r="N8" s="122" t="s">
        <v>182</v>
      </c>
      <c r="O8" s="122" t="s">
        <v>183</v>
      </c>
      <c r="P8" s="142"/>
      <c r="Q8" s="118">
        <v>2</v>
      </c>
      <c r="R8" s="118">
        <v>2.5</v>
      </c>
      <c r="S8" s="295" t="s">
        <v>1377</v>
      </c>
      <c r="T8" s="295" t="s">
        <v>1987</v>
      </c>
      <c r="U8" s="295" t="s">
        <v>3573</v>
      </c>
      <c r="V8" s="295" t="s">
        <v>1379</v>
      </c>
      <c r="X8" s="125"/>
      <c r="AA8" s="204">
        <f>IF(OR(J8="Fail",ISBLANK(J8)),INDEX('Issue Code Table'!C:C,MATCH(N:N,'Issue Code Table'!A:A,0)),IF(M8="Critical",6,IF(M8="Significant",5,IF(M8="Moderate",3,2))))</f>
        <v>5</v>
      </c>
    </row>
    <row r="9" spans="1:27" ht="161.25" customHeight="1" x14ac:dyDescent="0.35">
      <c r="A9" s="294" t="s">
        <v>1988</v>
      </c>
      <c r="B9" s="294" t="s">
        <v>175</v>
      </c>
      <c r="C9" s="295" t="s">
        <v>176</v>
      </c>
      <c r="D9" s="294" t="s">
        <v>164</v>
      </c>
      <c r="E9" s="295" t="s">
        <v>297</v>
      </c>
      <c r="F9" s="295" t="s">
        <v>1381</v>
      </c>
      <c r="G9" s="295" t="s">
        <v>1382</v>
      </c>
      <c r="H9" s="294" t="s">
        <v>1383</v>
      </c>
      <c r="I9" s="77"/>
      <c r="J9" s="82"/>
      <c r="K9" s="89" t="s">
        <v>1384</v>
      </c>
      <c r="L9" s="77"/>
      <c r="M9" s="122" t="s">
        <v>145</v>
      </c>
      <c r="N9" s="122" t="s">
        <v>182</v>
      </c>
      <c r="O9" s="122" t="s">
        <v>183</v>
      </c>
      <c r="P9" s="142"/>
      <c r="Q9" s="118">
        <v>2</v>
      </c>
      <c r="R9" s="118">
        <v>2.6</v>
      </c>
      <c r="S9" s="295" t="s">
        <v>1345</v>
      </c>
      <c r="T9" s="295" t="s">
        <v>1385</v>
      </c>
      <c r="U9" s="295" t="s">
        <v>3489</v>
      </c>
      <c r="V9" s="295" t="s">
        <v>1386</v>
      </c>
      <c r="X9" s="125"/>
      <c r="AA9" s="204">
        <f>IF(OR(J9="Fail",ISBLANK(J9)),INDEX('Issue Code Table'!C:C,MATCH(N:N,'Issue Code Table'!A:A,0)),IF(M9="Critical",6,IF(M9="Significant",5,IF(M9="Moderate",3,2))))</f>
        <v>5</v>
      </c>
    </row>
    <row r="10" spans="1:27" ht="159" customHeight="1" x14ac:dyDescent="0.35">
      <c r="A10" s="294" t="s">
        <v>1989</v>
      </c>
      <c r="B10" s="294" t="s">
        <v>175</v>
      </c>
      <c r="C10" s="295" t="s">
        <v>176</v>
      </c>
      <c r="D10" s="294" t="s">
        <v>164</v>
      </c>
      <c r="E10" s="295" t="s">
        <v>1388</v>
      </c>
      <c r="F10" s="295" t="s">
        <v>1389</v>
      </c>
      <c r="G10" s="295" t="s">
        <v>1390</v>
      </c>
      <c r="H10" s="294" t="s">
        <v>1391</v>
      </c>
      <c r="I10" s="77"/>
      <c r="J10" s="82"/>
      <c r="K10" s="89" t="s">
        <v>1392</v>
      </c>
      <c r="L10" s="77"/>
      <c r="M10" s="122" t="s">
        <v>145</v>
      </c>
      <c r="N10" s="122" t="s">
        <v>182</v>
      </c>
      <c r="O10" s="122" t="s">
        <v>183</v>
      </c>
      <c r="P10" s="142"/>
      <c r="Q10" s="118">
        <v>2</v>
      </c>
      <c r="R10" s="118">
        <v>2.7</v>
      </c>
      <c r="S10" s="295" t="s">
        <v>1393</v>
      </c>
      <c r="T10" s="295" t="s">
        <v>1394</v>
      </c>
      <c r="U10" s="295" t="s">
        <v>3574</v>
      </c>
      <c r="V10" s="295" t="s">
        <v>1395</v>
      </c>
      <c r="X10" s="125"/>
      <c r="AA10" s="204">
        <f>IF(OR(J10="Fail",ISBLANK(J10)),INDEX('Issue Code Table'!C:C,MATCH(N:N,'Issue Code Table'!A:A,0)),IF(M10="Critical",6,IF(M10="Significant",5,IF(M10="Moderate",3,2))))</f>
        <v>5</v>
      </c>
    </row>
    <row r="11" spans="1:27" ht="167.25" customHeight="1" x14ac:dyDescent="0.35">
      <c r="A11" s="294" t="s">
        <v>1990</v>
      </c>
      <c r="B11" s="294" t="s">
        <v>1397</v>
      </c>
      <c r="C11" s="296" t="s">
        <v>1398</v>
      </c>
      <c r="D11" s="294" t="s">
        <v>164</v>
      </c>
      <c r="E11" s="295" t="s">
        <v>1399</v>
      </c>
      <c r="F11" s="295" t="s">
        <v>1400</v>
      </c>
      <c r="G11" s="295" t="s">
        <v>1991</v>
      </c>
      <c r="H11" s="294" t="s">
        <v>1402</v>
      </c>
      <c r="I11" s="77"/>
      <c r="J11" s="82"/>
      <c r="K11" s="122" t="s">
        <v>1403</v>
      </c>
      <c r="L11" s="77"/>
      <c r="M11" s="122" t="s">
        <v>145</v>
      </c>
      <c r="N11" s="122" t="s">
        <v>182</v>
      </c>
      <c r="O11" s="122" t="s">
        <v>183</v>
      </c>
      <c r="P11" s="142"/>
      <c r="Q11" s="118">
        <v>2</v>
      </c>
      <c r="R11" s="118">
        <v>2.8</v>
      </c>
      <c r="S11" s="295" t="s">
        <v>1404</v>
      </c>
      <c r="T11" s="295" t="s">
        <v>1405</v>
      </c>
      <c r="U11" s="295" t="s">
        <v>3575</v>
      </c>
      <c r="V11" s="295" t="s">
        <v>1406</v>
      </c>
      <c r="X11" s="125"/>
      <c r="AA11" s="204">
        <f>IF(OR(J11="Fail",ISBLANK(J11)),INDEX('Issue Code Table'!C:C,MATCH(N:N,'Issue Code Table'!A:A,0)),IF(M11="Critical",6,IF(M11="Significant",5,IF(M11="Moderate",3,2))))</f>
        <v>5</v>
      </c>
    </row>
    <row r="12" spans="1:27" ht="158.25" customHeight="1" x14ac:dyDescent="0.35">
      <c r="A12" s="294" t="s">
        <v>1992</v>
      </c>
      <c r="B12" s="294" t="s">
        <v>1397</v>
      </c>
      <c r="C12" s="296" t="s">
        <v>1398</v>
      </c>
      <c r="D12" s="294" t="s">
        <v>164</v>
      </c>
      <c r="E12" s="295" t="s">
        <v>1408</v>
      </c>
      <c r="F12" s="295" t="s">
        <v>1409</v>
      </c>
      <c r="G12" s="295" t="s">
        <v>1410</v>
      </c>
      <c r="H12" s="294" t="s">
        <v>1411</v>
      </c>
      <c r="I12" s="77"/>
      <c r="J12" s="82"/>
      <c r="K12" s="89" t="s">
        <v>1412</v>
      </c>
      <c r="L12" s="77"/>
      <c r="M12" s="122" t="s">
        <v>145</v>
      </c>
      <c r="N12" s="122" t="s">
        <v>182</v>
      </c>
      <c r="O12" s="122" t="s">
        <v>183</v>
      </c>
      <c r="P12" s="142"/>
      <c r="Q12" s="118">
        <v>2</v>
      </c>
      <c r="R12" s="118">
        <v>2.9</v>
      </c>
      <c r="S12" s="295" t="s">
        <v>1345</v>
      </c>
      <c r="T12" s="295" t="s">
        <v>1413</v>
      </c>
      <c r="U12" s="295" t="s">
        <v>3490</v>
      </c>
      <c r="V12" s="295" t="s">
        <v>1414</v>
      </c>
      <c r="X12" s="125"/>
      <c r="AA12" s="204">
        <f>IF(OR(J12="Fail",ISBLANK(J12)),INDEX('Issue Code Table'!C:C,MATCH(N:N,'Issue Code Table'!A:A,0)),IF(M12="Critical",6,IF(M12="Significant",5,IF(M12="Moderate",3,2))))</f>
        <v>5</v>
      </c>
    </row>
    <row r="13" spans="1:27" s="91" customFormat="1" ht="147" customHeight="1" x14ac:dyDescent="0.25">
      <c r="A13" s="294" t="s">
        <v>1993</v>
      </c>
      <c r="B13" s="294" t="s">
        <v>175</v>
      </c>
      <c r="C13" s="295" t="s">
        <v>176</v>
      </c>
      <c r="D13" s="294" t="s">
        <v>164</v>
      </c>
      <c r="E13" s="295" t="s">
        <v>1416</v>
      </c>
      <c r="F13" s="295" t="s">
        <v>1417</v>
      </c>
      <c r="G13" s="295" t="s">
        <v>1418</v>
      </c>
      <c r="H13" s="294" t="s">
        <v>1419</v>
      </c>
      <c r="I13" s="77"/>
      <c r="J13" s="82"/>
      <c r="K13" s="89" t="s">
        <v>1420</v>
      </c>
      <c r="L13" s="77"/>
      <c r="M13" s="122" t="s">
        <v>145</v>
      </c>
      <c r="N13" s="122" t="s">
        <v>182</v>
      </c>
      <c r="O13" s="122" t="s">
        <v>183</v>
      </c>
      <c r="P13" s="142"/>
      <c r="Q13" s="118">
        <v>2</v>
      </c>
      <c r="R13" s="118">
        <v>2.1</v>
      </c>
      <c r="S13" s="295" t="s">
        <v>1345</v>
      </c>
      <c r="T13" s="295" t="s">
        <v>1421</v>
      </c>
      <c r="U13" s="295" t="s">
        <v>3576</v>
      </c>
      <c r="V13" s="295" t="s">
        <v>1422</v>
      </c>
      <c r="X13" s="125"/>
      <c r="AA13" s="204">
        <f>IF(OR(J13="Fail",ISBLANK(J13)),INDEX('Issue Code Table'!C:C,MATCH(N:N,'Issue Code Table'!A:A,0)),IF(M13="Critical",6,IF(M13="Significant",5,IF(M13="Moderate",3,2))))</f>
        <v>5</v>
      </c>
    </row>
    <row r="14" spans="1:27" s="91" customFormat="1" ht="249.75" customHeight="1" x14ac:dyDescent="0.25">
      <c r="A14" s="294" t="s">
        <v>1994</v>
      </c>
      <c r="B14" s="294" t="s">
        <v>403</v>
      </c>
      <c r="C14" s="295" t="s">
        <v>404</v>
      </c>
      <c r="D14" s="294" t="s">
        <v>164</v>
      </c>
      <c r="E14" s="295" t="s">
        <v>405</v>
      </c>
      <c r="F14" s="295" t="s">
        <v>1434</v>
      </c>
      <c r="G14" s="295" t="s">
        <v>1435</v>
      </c>
      <c r="H14" s="294" t="s">
        <v>1436</v>
      </c>
      <c r="I14" s="77"/>
      <c r="J14" s="82"/>
      <c r="K14" s="89" t="s">
        <v>1437</v>
      </c>
      <c r="L14" s="77"/>
      <c r="M14" s="122" t="s">
        <v>145</v>
      </c>
      <c r="N14" s="122" t="s">
        <v>410</v>
      </c>
      <c r="O14" s="122" t="s">
        <v>411</v>
      </c>
      <c r="P14" s="142"/>
      <c r="Q14" s="118">
        <v>2</v>
      </c>
      <c r="R14" s="118">
        <v>2.11</v>
      </c>
      <c r="S14" s="295" t="s">
        <v>1438</v>
      </c>
      <c r="T14" s="295" t="s">
        <v>1439</v>
      </c>
      <c r="U14" s="295" t="s">
        <v>3577</v>
      </c>
      <c r="V14" s="295" t="s">
        <v>1995</v>
      </c>
      <c r="X14" s="125"/>
      <c r="AA14" s="204">
        <f>IF(OR(J14="Fail",ISBLANK(J14)),INDEX('Issue Code Table'!C:C,MATCH(N:N,'Issue Code Table'!A:A,0)),IF(M14="Critical",6,IF(M14="Significant",5,IF(M14="Moderate",3,2))))</f>
        <v>5</v>
      </c>
    </row>
    <row r="15" spans="1:27" s="91" customFormat="1" ht="148.5" customHeight="1" x14ac:dyDescent="0.25">
      <c r="A15" s="294" t="s">
        <v>1996</v>
      </c>
      <c r="B15" s="294" t="s">
        <v>175</v>
      </c>
      <c r="C15" s="295" t="s">
        <v>176</v>
      </c>
      <c r="D15" s="294" t="s">
        <v>164</v>
      </c>
      <c r="E15" s="295" t="s">
        <v>1441</v>
      </c>
      <c r="F15" s="295" t="s">
        <v>1442</v>
      </c>
      <c r="G15" s="295" t="s">
        <v>1443</v>
      </c>
      <c r="H15" s="294" t="s">
        <v>1444</v>
      </c>
      <c r="I15" s="77"/>
      <c r="J15" s="82"/>
      <c r="K15" s="89" t="s">
        <v>1445</v>
      </c>
      <c r="L15" s="77"/>
      <c r="M15" s="122" t="s">
        <v>145</v>
      </c>
      <c r="N15" s="122" t="s">
        <v>182</v>
      </c>
      <c r="O15" s="122" t="s">
        <v>183</v>
      </c>
      <c r="P15" s="142"/>
      <c r="Q15" s="118">
        <v>2</v>
      </c>
      <c r="R15" s="118">
        <v>2.12</v>
      </c>
      <c r="S15" s="295" t="s">
        <v>1446</v>
      </c>
      <c r="T15" s="295" t="s">
        <v>1447</v>
      </c>
      <c r="U15" s="295" t="s">
        <v>3578</v>
      </c>
      <c r="V15" s="295" t="s">
        <v>1448</v>
      </c>
      <c r="X15" s="125"/>
      <c r="AA15" s="204">
        <f>IF(OR(J15="Fail",ISBLANK(J15)),INDEX('Issue Code Table'!C:C,MATCH(N:N,'Issue Code Table'!A:A,0)),IF(M15="Critical",6,IF(M15="Significant",5,IF(M15="Moderate",3,2))))</f>
        <v>5</v>
      </c>
    </row>
    <row r="16" spans="1:27" s="91" customFormat="1" ht="215.25" customHeight="1" x14ac:dyDescent="0.25">
      <c r="A16" s="294" t="s">
        <v>1997</v>
      </c>
      <c r="B16" s="294" t="s">
        <v>587</v>
      </c>
      <c r="C16" s="293" t="s">
        <v>588</v>
      </c>
      <c r="D16" s="294" t="s">
        <v>164</v>
      </c>
      <c r="E16" s="295" t="s">
        <v>589</v>
      </c>
      <c r="F16" s="295" t="s">
        <v>590</v>
      </c>
      <c r="G16" s="295" t="s">
        <v>1998</v>
      </c>
      <c r="H16" s="294" t="s">
        <v>1451</v>
      </c>
      <c r="I16" s="77"/>
      <c r="J16" s="82"/>
      <c r="K16" s="89" t="s">
        <v>1452</v>
      </c>
      <c r="L16" s="77"/>
      <c r="M16" s="122" t="s">
        <v>145</v>
      </c>
      <c r="N16" s="122" t="s">
        <v>410</v>
      </c>
      <c r="O16" s="122" t="s">
        <v>411</v>
      </c>
      <c r="P16" s="142"/>
      <c r="Q16" s="118">
        <v>3</v>
      </c>
      <c r="R16" s="118">
        <v>3.1</v>
      </c>
      <c r="S16" s="295" t="s">
        <v>594</v>
      </c>
      <c r="T16" s="295" t="s">
        <v>1999</v>
      </c>
      <c r="U16" s="295" t="s">
        <v>3579</v>
      </c>
      <c r="V16" s="295" t="s">
        <v>596</v>
      </c>
      <c r="X16" s="125"/>
      <c r="AA16" s="204">
        <f>IF(OR(J16="Fail",ISBLANK(J16)),INDEX('Issue Code Table'!C:C,MATCH(N:N,'Issue Code Table'!A:A,0)),IF(M16="Critical",6,IF(M16="Significant",5,IF(M16="Moderate",3,2))))</f>
        <v>5</v>
      </c>
    </row>
    <row r="17" spans="1:27" s="91" customFormat="1" ht="175" x14ac:dyDescent="0.25">
      <c r="A17" s="294" t="s">
        <v>2000</v>
      </c>
      <c r="B17" s="294" t="s">
        <v>598</v>
      </c>
      <c r="C17" s="293" t="s">
        <v>599</v>
      </c>
      <c r="D17" s="294" t="s">
        <v>164</v>
      </c>
      <c r="E17" s="295" t="s">
        <v>600</v>
      </c>
      <c r="F17" s="295" t="s">
        <v>1456</v>
      </c>
      <c r="G17" s="295" t="s">
        <v>1457</v>
      </c>
      <c r="H17" s="294" t="s">
        <v>1458</v>
      </c>
      <c r="I17" s="77"/>
      <c r="J17" s="82"/>
      <c r="K17" s="77" t="s">
        <v>1459</v>
      </c>
      <c r="L17" s="77"/>
      <c r="M17" s="122" t="s">
        <v>145</v>
      </c>
      <c r="N17" s="122" t="s">
        <v>410</v>
      </c>
      <c r="O17" s="122" t="s">
        <v>411</v>
      </c>
      <c r="P17" s="142"/>
      <c r="Q17" s="118">
        <v>3</v>
      </c>
      <c r="R17" s="118">
        <v>3.2</v>
      </c>
      <c r="S17" s="295" t="s">
        <v>1460</v>
      </c>
      <c r="T17" s="295" t="s">
        <v>1461</v>
      </c>
      <c r="U17" s="295" t="s">
        <v>3580</v>
      </c>
      <c r="V17" s="295" t="s">
        <v>426</v>
      </c>
      <c r="X17" s="125"/>
      <c r="AA17" s="204">
        <f>IF(OR(J17="Fail",ISBLANK(J17)),INDEX('Issue Code Table'!C:C,MATCH(N:N,'Issue Code Table'!A:A,0)),IF(M17="Critical",6,IF(M17="Significant",5,IF(M17="Moderate",3,2))))</f>
        <v>5</v>
      </c>
    </row>
    <row r="18" spans="1:27" ht="139.5" customHeight="1" x14ac:dyDescent="0.35">
      <c r="A18" s="294" t="s">
        <v>2001</v>
      </c>
      <c r="B18" s="294" t="s">
        <v>4148</v>
      </c>
      <c r="C18" s="294" t="s">
        <v>4149</v>
      </c>
      <c r="D18" s="294" t="s">
        <v>164</v>
      </c>
      <c r="E18" s="295" t="s">
        <v>609</v>
      </c>
      <c r="F18" s="295" t="s">
        <v>1463</v>
      </c>
      <c r="G18" s="295" t="s">
        <v>1464</v>
      </c>
      <c r="H18" s="294" t="s">
        <v>1465</v>
      </c>
      <c r="I18" s="77"/>
      <c r="J18" s="82"/>
      <c r="K18" s="122" t="s">
        <v>1466</v>
      </c>
      <c r="L18" s="77"/>
      <c r="M18" s="122" t="s">
        <v>145</v>
      </c>
      <c r="N18" s="122" t="s">
        <v>410</v>
      </c>
      <c r="O18" s="122" t="s">
        <v>411</v>
      </c>
      <c r="P18" s="142"/>
      <c r="Q18" s="118">
        <v>3</v>
      </c>
      <c r="R18" s="118">
        <v>3.3</v>
      </c>
      <c r="S18" s="295" t="s">
        <v>1467</v>
      </c>
      <c r="T18" s="295" t="s">
        <v>1468</v>
      </c>
      <c r="U18" s="295" t="s">
        <v>3581</v>
      </c>
      <c r="V18" s="295" t="s">
        <v>616</v>
      </c>
      <c r="X18" s="125"/>
      <c r="AA18" s="204">
        <f>IF(OR(J18="Fail",ISBLANK(J18)),INDEX('Issue Code Table'!C:C,MATCH(N:N,'Issue Code Table'!A:A,0)),IF(M18="Critical",6,IF(M18="Significant",5,IF(M18="Moderate",3,2))))</f>
        <v>5</v>
      </c>
    </row>
    <row r="19" spans="1:27" ht="147" customHeight="1" x14ac:dyDescent="0.35">
      <c r="A19" s="294" t="s">
        <v>2002</v>
      </c>
      <c r="B19" s="294" t="s">
        <v>4148</v>
      </c>
      <c r="C19" s="294" t="s">
        <v>4149</v>
      </c>
      <c r="D19" s="294" t="s">
        <v>164</v>
      </c>
      <c r="E19" s="295" t="s">
        <v>428</v>
      </c>
      <c r="F19" s="295" t="s">
        <v>1470</v>
      </c>
      <c r="G19" s="295" t="s">
        <v>1471</v>
      </c>
      <c r="H19" s="295" t="s">
        <v>1472</v>
      </c>
      <c r="I19" s="77"/>
      <c r="J19" s="82"/>
      <c r="K19" s="122" t="s">
        <v>1473</v>
      </c>
      <c r="L19" s="77"/>
      <c r="M19" s="122" t="s">
        <v>145</v>
      </c>
      <c r="N19" s="122" t="s">
        <v>410</v>
      </c>
      <c r="O19" s="122" t="s">
        <v>411</v>
      </c>
      <c r="P19" s="142"/>
      <c r="Q19" s="118">
        <v>3</v>
      </c>
      <c r="R19" s="118">
        <v>3.4</v>
      </c>
      <c r="S19" s="295" t="s">
        <v>434</v>
      </c>
      <c r="T19" s="295" t="s">
        <v>1474</v>
      </c>
      <c r="U19" s="295" t="s">
        <v>3582</v>
      </c>
      <c r="V19" s="295" t="s">
        <v>1475</v>
      </c>
      <c r="X19" s="125"/>
      <c r="AA19" s="204">
        <f>IF(OR(J19="Fail",ISBLANK(J19)),INDEX('Issue Code Table'!C:C,MATCH(N:N,'Issue Code Table'!A:A,0)),IF(M19="Critical",6,IF(M19="Significant",5,IF(M19="Moderate",3,2))))</f>
        <v>5</v>
      </c>
    </row>
    <row r="20" spans="1:27" ht="157.5" customHeight="1" x14ac:dyDescent="0.35">
      <c r="A20" s="294" t="s">
        <v>2003</v>
      </c>
      <c r="B20" s="294" t="s">
        <v>4148</v>
      </c>
      <c r="C20" s="294" t="s">
        <v>4149</v>
      </c>
      <c r="D20" s="294" t="s">
        <v>164</v>
      </c>
      <c r="E20" s="295" t="s">
        <v>1477</v>
      </c>
      <c r="F20" s="295" t="s">
        <v>1478</v>
      </c>
      <c r="G20" s="295" t="s">
        <v>1479</v>
      </c>
      <c r="H20" s="294" t="s">
        <v>1480</v>
      </c>
      <c r="I20" s="77"/>
      <c r="J20" s="82"/>
      <c r="K20" s="89" t="s">
        <v>1481</v>
      </c>
      <c r="L20" s="77"/>
      <c r="M20" s="122" t="s">
        <v>145</v>
      </c>
      <c r="N20" s="122" t="s">
        <v>410</v>
      </c>
      <c r="O20" s="122" t="s">
        <v>411</v>
      </c>
      <c r="P20" s="142"/>
      <c r="Q20" s="118">
        <v>3</v>
      </c>
      <c r="R20" s="118">
        <v>3.5</v>
      </c>
      <c r="S20" s="295" t="s">
        <v>1482</v>
      </c>
      <c r="T20" s="295" t="s">
        <v>1483</v>
      </c>
      <c r="U20" s="295" t="s">
        <v>3583</v>
      </c>
      <c r="V20" s="295" t="s">
        <v>436</v>
      </c>
      <c r="X20" s="125"/>
      <c r="AA20" s="204">
        <f>IF(OR(J20="Fail",ISBLANK(J20)),INDEX('Issue Code Table'!C:C,MATCH(N:N,'Issue Code Table'!A:A,0)),IF(M20="Critical",6,IF(M20="Significant",5,IF(M20="Moderate",3,2))))</f>
        <v>5</v>
      </c>
    </row>
    <row r="21" spans="1:27" ht="146.25" customHeight="1" x14ac:dyDescent="0.35">
      <c r="A21" s="294" t="s">
        <v>2004</v>
      </c>
      <c r="B21" s="294" t="s">
        <v>4148</v>
      </c>
      <c r="C21" s="294" t="s">
        <v>4149</v>
      </c>
      <c r="D21" s="294" t="s">
        <v>164</v>
      </c>
      <c r="E21" s="295" t="s">
        <v>447</v>
      </c>
      <c r="F21" s="295" t="s">
        <v>1485</v>
      </c>
      <c r="G21" s="295" t="s">
        <v>1486</v>
      </c>
      <c r="H21" s="294" t="s">
        <v>1487</v>
      </c>
      <c r="I21" s="77"/>
      <c r="J21" s="82"/>
      <c r="K21" s="90" t="s">
        <v>1488</v>
      </c>
      <c r="L21" s="77"/>
      <c r="M21" s="122" t="s">
        <v>145</v>
      </c>
      <c r="N21" s="122" t="s">
        <v>410</v>
      </c>
      <c r="O21" s="122" t="s">
        <v>411</v>
      </c>
      <c r="P21" s="142"/>
      <c r="Q21" s="118">
        <v>3</v>
      </c>
      <c r="R21" s="118">
        <v>3.6</v>
      </c>
      <c r="S21" s="295" t="s">
        <v>1489</v>
      </c>
      <c r="T21" s="295" t="s">
        <v>1490</v>
      </c>
      <c r="U21" s="295" t="s">
        <v>3584</v>
      </c>
      <c r="V21" s="295" t="s">
        <v>436</v>
      </c>
      <c r="X21" s="125"/>
      <c r="AA21" s="204">
        <f>IF(OR(J21="Fail",ISBLANK(J21)),INDEX('Issue Code Table'!C:C,MATCH(N:N,'Issue Code Table'!A:A,0)),IF(M21="Critical",6,IF(M21="Significant",5,IF(M21="Moderate",3,2))))</f>
        <v>5</v>
      </c>
    </row>
    <row r="22" spans="1:27" ht="240.75" customHeight="1" x14ac:dyDescent="0.35">
      <c r="A22" s="294" t="s">
        <v>2005</v>
      </c>
      <c r="B22" s="294" t="s">
        <v>4148</v>
      </c>
      <c r="C22" s="294" t="s">
        <v>4149</v>
      </c>
      <c r="D22" s="294" t="s">
        <v>164</v>
      </c>
      <c r="E22" s="295" t="s">
        <v>456</v>
      </c>
      <c r="F22" s="295" t="s">
        <v>1492</v>
      </c>
      <c r="G22" s="295" t="s">
        <v>1493</v>
      </c>
      <c r="H22" s="294" t="s">
        <v>1494</v>
      </c>
      <c r="I22" s="77"/>
      <c r="J22" s="82"/>
      <c r="K22" s="122" t="s">
        <v>1495</v>
      </c>
      <c r="L22" s="77"/>
      <c r="M22" s="122" t="s">
        <v>145</v>
      </c>
      <c r="N22" s="122" t="s">
        <v>410</v>
      </c>
      <c r="O22" s="122" t="s">
        <v>411</v>
      </c>
      <c r="P22" s="142"/>
      <c r="Q22" s="118">
        <v>3</v>
      </c>
      <c r="R22" s="118">
        <v>3.7</v>
      </c>
      <c r="S22" s="295" t="s">
        <v>1496</v>
      </c>
      <c r="T22" s="295" t="s">
        <v>1497</v>
      </c>
      <c r="U22" s="295" t="s">
        <v>3585</v>
      </c>
      <c r="V22" s="295" t="s">
        <v>436</v>
      </c>
      <c r="X22" s="125"/>
      <c r="AA22" s="204">
        <f>IF(OR(J22="Fail",ISBLANK(J22)),INDEX('Issue Code Table'!C:C,MATCH(N:N,'Issue Code Table'!A:A,0)),IF(M22="Critical",6,IF(M22="Significant",5,IF(M22="Moderate",3,2))))</f>
        <v>5</v>
      </c>
    </row>
    <row r="23" spans="1:27" ht="159.75" customHeight="1" x14ac:dyDescent="0.35">
      <c r="A23" s="294" t="s">
        <v>2006</v>
      </c>
      <c r="B23" s="294" t="s">
        <v>4148</v>
      </c>
      <c r="C23" s="294" t="s">
        <v>4149</v>
      </c>
      <c r="D23" s="294" t="s">
        <v>164</v>
      </c>
      <c r="E23" s="295" t="s">
        <v>1499</v>
      </c>
      <c r="F23" s="295" t="s">
        <v>1500</v>
      </c>
      <c r="G23" s="295" t="s">
        <v>1501</v>
      </c>
      <c r="H23" s="294" t="s">
        <v>1502</v>
      </c>
      <c r="I23" s="77"/>
      <c r="J23" s="82"/>
      <c r="K23" s="122" t="s">
        <v>1503</v>
      </c>
      <c r="L23" s="77"/>
      <c r="M23" s="122" t="s">
        <v>145</v>
      </c>
      <c r="N23" s="122" t="s">
        <v>410</v>
      </c>
      <c r="O23" s="122" t="s">
        <v>411</v>
      </c>
      <c r="P23" s="142"/>
      <c r="Q23" s="118">
        <v>3</v>
      </c>
      <c r="R23" s="118">
        <v>3.8</v>
      </c>
      <c r="S23" s="295" t="s">
        <v>1504</v>
      </c>
      <c r="T23" s="295" t="s">
        <v>1505</v>
      </c>
      <c r="U23" s="295" t="s">
        <v>3586</v>
      </c>
      <c r="V23" s="295" t="s">
        <v>436</v>
      </c>
      <c r="X23" s="125"/>
      <c r="AA23" s="204">
        <f>IF(OR(J23="Fail",ISBLANK(J23)),INDEX('Issue Code Table'!C:C,MATCH(N:N,'Issue Code Table'!A:A,0)),IF(M23="Critical",6,IF(M23="Significant",5,IF(M23="Moderate",3,2))))</f>
        <v>5</v>
      </c>
    </row>
    <row r="24" spans="1:27" ht="153" customHeight="1" x14ac:dyDescent="0.35">
      <c r="A24" s="294" t="s">
        <v>2007</v>
      </c>
      <c r="B24" s="294" t="s">
        <v>4148</v>
      </c>
      <c r="C24" s="294" t="s">
        <v>4149</v>
      </c>
      <c r="D24" s="294" t="s">
        <v>164</v>
      </c>
      <c r="E24" s="295" t="s">
        <v>483</v>
      </c>
      <c r="F24" s="295" t="s">
        <v>1507</v>
      </c>
      <c r="G24" s="295" t="s">
        <v>1508</v>
      </c>
      <c r="H24" s="294" t="s">
        <v>1509</v>
      </c>
      <c r="I24" s="77"/>
      <c r="J24" s="82"/>
      <c r="K24" s="122" t="s">
        <v>1510</v>
      </c>
      <c r="L24" s="77"/>
      <c r="M24" s="122" t="s">
        <v>145</v>
      </c>
      <c r="N24" s="122" t="s">
        <v>410</v>
      </c>
      <c r="O24" s="122" t="s">
        <v>411</v>
      </c>
      <c r="P24" s="142"/>
      <c r="Q24" s="118">
        <v>3</v>
      </c>
      <c r="R24" s="118">
        <v>3.9</v>
      </c>
      <c r="S24" s="295" t="s">
        <v>1496</v>
      </c>
      <c r="T24" s="295" t="s">
        <v>1511</v>
      </c>
      <c r="U24" s="295" t="s">
        <v>3587</v>
      </c>
      <c r="V24" s="295" t="s">
        <v>436</v>
      </c>
      <c r="X24" s="125"/>
      <c r="AA24" s="204">
        <f>IF(OR(J24="Fail",ISBLANK(J24)),INDEX('Issue Code Table'!C:C,MATCH(N:N,'Issue Code Table'!A:A,0)),IF(M24="Critical",6,IF(M24="Significant",5,IF(M24="Moderate",3,2))))</f>
        <v>5</v>
      </c>
    </row>
    <row r="25" spans="1:27" ht="171.75" customHeight="1" x14ac:dyDescent="0.35">
      <c r="A25" s="294" t="s">
        <v>2008</v>
      </c>
      <c r="B25" s="294" t="s">
        <v>4148</v>
      </c>
      <c r="C25" s="294" t="s">
        <v>4149</v>
      </c>
      <c r="D25" s="294" t="s">
        <v>164</v>
      </c>
      <c r="E25" s="295" t="s">
        <v>492</v>
      </c>
      <c r="F25" s="295" t="s">
        <v>1513</v>
      </c>
      <c r="G25" s="295" t="s">
        <v>1514</v>
      </c>
      <c r="H25" s="294" t="s">
        <v>1515</v>
      </c>
      <c r="I25" s="77"/>
      <c r="J25" s="82"/>
      <c r="K25" s="89" t="s">
        <v>1516</v>
      </c>
      <c r="L25" s="77"/>
      <c r="M25" s="122" t="s">
        <v>145</v>
      </c>
      <c r="N25" s="122" t="s">
        <v>410</v>
      </c>
      <c r="O25" s="122" t="s">
        <v>411</v>
      </c>
      <c r="P25" s="142"/>
      <c r="Q25" s="118">
        <v>3</v>
      </c>
      <c r="R25" s="118">
        <v>3.1</v>
      </c>
      <c r="S25" s="295" t="s">
        <v>1496</v>
      </c>
      <c r="T25" s="295" t="s">
        <v>1517</v>
      </c>
      <c r="U25" s="295" t="s">
        <v>3588</v>
      </c>
      <c r="V25" s="295" t="s">
        <v>436</v>
      </c>
      <c r="X25" s="125"/>
      <c r="AA25" s="204">
        <f>IF(OR(J25="Fail",ISBLANK(J25)),INDEX('Issue Code Table'!C:C,MATCH(N:N,'Issue Code Table'!A:A,0)),IF(M25="Critical",6,IF(M25="Significant",5,IF(M25="Moderate",3,2))))</f>
        <v>5</v>
      </c>
    </row>
    <row r="26" spans="1:27" s="91" customFormat="1" ht="261" customHeight="1" x14ac:dyDescent="0.25">
      <c r="A26" s="294" t="s">
        <v>2009</v>
      </c>
      <c r="B26" s="294" t="s">
        <v>4148</v>
      </c>
      <c r="C26" s="294" t="s">
        <v>4149</v>
      </c>
      <c r="D26" s="294" t="s">
        <v>164</v>
      </c>
      <c r="E26" s="295" t="s">
        <v>510</v>
      </c>
      <c r="F26" s="295" t="s">
        <v>1520</v>
      </c>
      <c r="G26" s="295" t="s">
        <v>1521</v>
      </c>
      <c r="H26" s="295" t="s">
        <v>1522</v>
      </c>
      <c r="I26" s="77"/>
      <c r="J26" s="82"/>
      <c r="K26" s="89" t="s">
        <v>3557</v>
      </c>
      <c r="L26" s="77"/>
      <c r="M26" s="122" t="s">
        <v>145</v>
      </c>
      <c r="N26" s="122" t="s">
        <v>410</v>
      </c>
      <c r="O26" s="122" t="s">
        <v>411</v>
      </c>
      <c r="P26" s="142"/>
      <c r="Q26" s="118">
        <v>3</v>
      </c>
      <c r="R26" s="118">
        <v>3.11</v>
      </c>
      <c r="S26" s="295" t="s">
        <v>1523</v>
      </c>
      <c r="T26" s="295" t="s">
        <v>1524</v>
      </c>
      <c r="U26" s="295" t="s">
        <v>3589</v>
      </c>
      <c r="V26" s="295" t="s">
        <v>436</v>
      </c>
      <c r="X26" s="125"/>
      <c r="AA26" s="204">
        <f>IF(OR(J26="Fail",ISBLANK(J26)),INDEX('Issue Code Table'!C:C,MATCH(N:N,'Issue Code Table'!A:A,0)),IF(M26="Critical",6,IF(M26="Significant",5,IF(M26="Moderate",3,2))))</f>
        <v>5</v>
      </c>
    </row>
    <row r="27" spans="1:27" s="91" customFormat="1" ht="165" customHeight="1" x14ac:dyDescent="0.25">
      <c r="A27" s="294" t="s">
        <v>2010</v>
      </c>
      <c r="B27" s="294" t="s">
        <v>4148</v>
      </c>
      <c r="C27" s="294" t="s">
        <v>4149</v>
      </c>
      <c r="D27" s="294" t="s">
        <v>164</v>
      </c>
      <c r="E27" s="295" t="s">
        <v>519</v>
      </c>
      <c r="F27" s="295" t="s">
        <v>1526</v>
      </c>
      <c r="G27" s="295" t="s">
        <v>1527</v>
      </c>
      <c r="H27" s="295" t="s">
        <v>1528</v>
      </c>
      <c r="I27" s="77"/>
      <c r="J27" s="82"/>
      <c r="K27" s="89" t="s">
        <v>1529</v>
      </c>
      <c r="L27" s="77"/>
      <c r="M27" s="122" t="s">
        <v>145</v>
      </c>
      <c r="N27" s="122" t="s">
        <v>410</v>
      </c>
      <c r="O27" s="122" t="s">
        <v>411</v>
      </c>
      <c r="P27" s="142"/>
      <c r="Q27" s="118">
        <v>3</v>
      </c>
      <c r="R27" s="118">
        <v>3.12</v>
      </c>
      <c r="S27" s="295" t="s">
        <v>1530</v>
      </c>
      <c r="T27" s="295" t="s">
        <v>1531</v>
      </c>
      <c r="U27" s="295" t="s">
        <v>3590</v>
      </c>
      <c r="V27" s="295" t="s">
        <v>436</v>
      </c>
      <c r="X27" s="125"/>
      <c r="AA27" s="204">
        <f>IF(OR(J27="Fail",ISBLANK(J27)),INDEX('Issue Code Table'!C:C,MATCH(N:N,'Issue Code Table'!A:A,0)),IF(M27="Critical",6,IF(M27="Significant",5,IF(M27="Moderate",3,2))))</f>
        <v>5</v>
      </c>
    </row>
    <row r="28" spans="1:27" s="91" customFormat="1" ht="139.5" customHeight="1" x14ac:dyDescent="0.25">
      <c r="A28" s="294" t="s">
        <v>2011</v>
      </c>
      <c r="B28" s="294" t="s">
        <v>4148</v>
      </c>
      <c r="C28" s="294" t="s">
        <v>4149</v>
      </c>
      <c r="D28" s="294" t="s">
        <v>164</v>
      </c>
      <c r="E28" s="295" t="s">
        <v>1533</v>
      </c>
      <c r="F28" s="295" t="s">
        <v>1534</v>
      </c>
      <c r="G28" s="295" t="s">
        <v>1535</v>
      </c>
      <c r="H28" s="295" t="s">
        <v>1536</v>
      </c>
      <c r="I28" s="77"/>
      <c r="J28" s="82"/>
      <c r="K28" s="122" t="s">
        <v>1537</v>
      </c>
      <c r="L28" s="77"/>
      <c r="M28" s="122" t="s">
        <v>145</v>
      </c>
      <c r="N28" s="122" t="s">
        <v>410</v>
      </c>
      <c r="O28" s="122" t="s">
        <v>411</v>
      </c>
      <c r="P28" s="142"/>
      <c r="Q28" s="118">
        <v>3</v>
      </c>
      <c r="R28" s="118">
        <v>3.13</v>
      </c>
      <c r="S28" s="295" t="s">
        <v>534</v>
      </c>
      <c r="T28" s="295" t="s">
        <v>1538</v>
      </c>
      <c r="U28" s="295" t="s">
        <v>3591</v>
      </c>
      <c r="V28" s="295" t="s">
        <v>436</v>
      </c>
      <c r="X28" s="125"/>
      <c r="AA28" s="204">
        <f>IF(OR(J28="Fail",ISBLANK(J28)),INDEX('Issue Code Table'!C:C,MATCH(N:N,'Issue Code Table'!A:A,0)),IF(M28="Critical",6,IF(M28="Significant",5,IF(M28="Moderate",3,2))))</f>
        <v>5</v>
      </c>
    </row>
    <row r="29" spans="1:27" s="91" customFormat="1" ht="139.5" customHeight="1" x14ac:dyDescent="0.25">
      <c r="A29" s="294" t="s">
        <v>2012</v>
      </c>
      <c r="B29" s="294" t="s">
        <v>4148</v>
      </c>
      <c r="C29" s="294" t="s">
        <v>4149</v>
      </c>
      <c r="D29" s="294" t="s">
        <v>164</v>
      </c>
      <c r="E29" s="295" t="s">
        <v>546</v>
      </c>
      <c r="F29" s="295" t="s">
        <v>1540</v>
      </c>
      <c r="G29" s="295" t="s">
        <v>1541</v>
      </c>
      <c r="H29" s="295" t="s">
        <v>1542</v>
      </c>
      <c r="I29" s="77"/>
      <c r="J29" s="82"/>
      <c r="K29" s="122" t="s">
        <v>1543</v>
      </c>
      <c r="L29" s="77"/>
      <c r="M29" s="122" t="s">
        <v>145</v>
      </c>
      <c r="N29" s="122" t="s">
        <v>410</v>
      </c>
      <c r="O29" s="122" t="s">
        <v>411</v>
      </c>
      <c r="P29" s="142"/>
      <c r="Q29" s="118">
        <v>3</v>
      </c>
      <c r="R29" s="118">
        <v>3.14</v>
      </c>
      <c r="S29" s="295" t="s">
        <v>1544</v>
      </c>
      <c r="T29" s="295" t="s">
        <v>1545</v>
      </c>
      <c r="U29" s="295" t="s">
        <v>3592</v>
      </c>
      <c r="V29" s="295" t="s">
        <v>436</v>
      </c>
      <c r="X29" s="125"/>
      <c r="AA29" s="204">
        <f>IF(OR(J29="Fail",ISBLANK(J29)),INDEX('Issue Code Table'!C:C,MATCH(N:N,'Issue Code Table'!A:A,0)),IF(M29="Critical",6,IF(M29="Significant",5,IF(M29="Moderate",3,2))))</f>
        <v>5</v>
      </c>
    </row>
    <row r="30" spans="1:27" s="91" customFormat="1" ht="186" customHeight="1" x14ac:dyDescent="0.25">
      <c r="A30" s="294" t="s">
        <v>2013</v>
      </c>
      <c r="B30" s="294" t="s">
        <v>4148</v>
      </c>
      <c r="C30" s="294" t="s">
        <v>4149</v>
      </c>
      <c r="D30" s="294" t="s">
        <v>164</v>
      </c>
      <c r="E30" s="295" t="s">
        <v>556</v>
      </c>
      <c r="F30" s="295" t="s">
        <v>1547</v>
      </c>
      <c r="G30" s="295" t="s">
        <v>1548</v>
      </c>
      <c r="H30" s="294" t="s">
        <v>1549</v>
      </c>
      <c r="I30" s="77"/>
      <c r="J30" s="82"/>
      <c r="K30" s="89" t="s">
        <v>1550</v>
      </c>
      <c r="L30" s="77"/>
      <c r="M30" s="122" t="s">
        <v>145</v>
      </c>
      <c r="N30" s="122" t="s">
        <v>410</v>
      </c>
      <c r="O30" s="122" t="s">
        <v>411</v>
      </c>
      <c r="P30" s="142"/>
      <c r="Q30" s="118">
        <v>3</v>
      </c>
      <c r="R30" s="118">
        <v>3.15</v>
      </c>
      <c r="S30" s="295" t="s">
        <v>562</v>
      </c>
      <c r="T30" s="295" t="s">
        <v>1551</v>
      </c>
      <c r="U30" s="295" t="s">
        <v>3593</v>
      </c>
      <c r="V30" s="295" t="s">
        <v>436</v>
      </c>
      <c r="X30" s="125"/>
      <c r="AA30" s="204">
        <f>IF(OR(J30="Fail",ISBLANK(J30)),INDEX('Issue Code Table'!C:C,MATCH(N:N,'Issue Code Table'!A:A,0)),IF(M30="Critical",6,IF(M30="Significant",5,IF(M30="Moderate",3,2))))</f>
        <v>5</v>
      </c>
    </row>
    <row r="31" spans="1:27" s="91" customFormat="1" ht="115.5" customHeight="1" x14ac:dyDescent="0.25">
      <c r="A31" s="294" t="s">
        <v>2014</v>
      </c>
      <c r="B31" s="294" t="s">
        <v>4148</v>
      </c>
      <c r="C31" s="294" t="s">
        <v>4149</v>
      </c>
      <c r="D31" s="294" t="s">
        <v>164</v>
      </c>
      <c r="E31" s="295" t="s">
        <v>567</v>
      </c>
      <c r="F31" s="295" t="s">
        <v>1553</v>
      </c>
      <c r="G31" s="295" t="s">
        <v>1554</v>
      </c>
      <c r="H31" s="294" t="s">
        <v>1555</v>
      </c>
      <c r="I31" s="77"/>
      <c r="J31" s="82"/>
      <c r="K31" s="122" t="s">
        <v>1556</v>
      </c>
      <c r="L31" s="77"/>
      <c r="M31" s="122" t="s">
        <v>145</v>
      </c>
      <c r="N31" s="122" t="s">
        <v>410</v>
      </c>
      <c r="O31" s="122" t="s">
        <v>411</v>
      </c>
      <c r="P31" s="142"/>
      <c r="Q31" s="118">
        <v>3</v>
      </c>
      <c r="R31" s="118">
        <v>3.16</v>
      </c>
      <c r="S31" s="295" t="s">
        <v>1557</v>
      </c>
      <c r="T31" s="295" t="s">
        <v>1558</v>
      </c>
      <c r="U31" s="295" t="s">
        <v>3594</v>
      </c>
      <c r="V31" s="295" t="s">
        <v>436</v>
      </c>
      <c r="X31" s="125"/>
      <c r="AA31" s="204">
        <f>IF(OR(J31="Fail",ISBLANK(J31)),INDEX('Issue Code Table'!C:C,MATCH(N:N,'Issue Code Table'!A:A,0)),IF(M31="Critical",6,IF(M31="Significant",5,IF(M31="Moderate",3,2))))</f>
        <v>5</v>
      </c>
    </row>
    <row r="32" spans="1:27" s="91" customFormat="1" ht="141" customHeight="1" x14ac:dyDescent="0.25">
      <c r="A32" s="294" t="s">
        <v>2015</v>
      </c>
      <c r="B32" s="294" t="s">
        <v>4148</v>
      </c>
      <c r="C32" s="294" t="s">
        <v>4149</v>
      </c>
      <c r="D32" s="294" t="s">
        <v>164</v>
      </c>
      <c r="E32" s="295" t="s">
        <v>618</v>
      </c>
      <c r="F32" s="295" t="s">
        <v>619</v>
      </c>
      <c r="G32" s="295" t="s">
        <v>1560</v>
      </c>
      <c r="H32" s="295" t="s">
        <v>1561</v>
      </c>
      <c r="I32" s="77"/>
      <c r="J32" s="82"/>
      <c r="K32" s="122" t="s">
        <v>1562</v>
      </c>
      <c r="L32" s="77"/>
      <c r="M32" s="122" t="s">
        <v>145</v>
      </c>
      <c r="N32" s="122" t="s">
        <v>410</v>
      </c>
      <c r="O32" s="122" t="s">
        <v>411</v>
      </c>
      <c r="P32" s="142"/>
      <c r="Q32" s="118">
        <v>3</v>
      </c>
      <c r="R32" s="118">
        <v>3.17</v>
      </c>
      <c r="S32" s="295" t="s">
        <v>1563</v>
      </c>
      <c r="T32" s="295" t="s">
        <v>1564</v>
      </c>
      <c r="U32" s="295" t="s">
        <v>3595</v>
      </c>
      <c r="V32" s="295" t="s">
        <v>625</v>
      </c>
      <c r="X32" s="125"/>
      <c r="AA32" s="204">
        <f>IF(OR(J32="Fail",ISBLANK(J32)),INDEX('Issue Code Table'!C:C,MATCH(N:N,'Issue Code Table'!A:A,0)),IF(M32="Critical",6,IF(M32="Significant",5,IF(M32="Moderate",3,2))))</f>
        <v>5</v>
      </c>
    </row>
    <row r="33" spans="1:27" s="91" customFormat="1" ht="159" customHeight="1" x14ac:dyDescent="0.25">
      <c r="A33" s="294" t="s">
        <v>2016</v>
      </c>
      <c r="B33" s="294" t="s">
        <v>627</v>
      </c>
      <c r="C33" s="295" t="s">
        <v>628</v>
      </c>
      <c r="D33" s="294" t="s">
        <v>164</v>
      </c>
      <c r="E33" s="295" t="s">
        <v>1566</v>
      </c>
      <c r="F33" s="295" t="s">
        <v>1567</v>
      </c>
      <c r="G33" s="295" t="s">
        <v>1568</v>
      </c>
      <c r="H33" s="294" t="s">
        <v>1569</v>
      </c>
      <c r="I33" s="77"/>
      <c r="J33" s="82"/>
      <c r="K33" s="89" t="s">
        <v>1570</v>
      </c>
      <c r="L33" s="77"/>
      <c r="M33" s="122" t="s">
        <v>396</v>
      </c>
      <c r="N33" s="122" t="s">
        <v>1571</v>
      </c>
      <c r="O33" s="122" t="s">
        <v>1572</v>
      </c>
      <c r="P33" s="142"/>
      <c r="Q33" s="118">
        <v>4</v>
      </c>
      <c r="R33" s="118">
        <v>4.0999999999999996</v>
      </c>
      <c r="S33" s="295" t="s">
        <v>1573</v>
      </c>
      <c r="T33" s="295" t="s">
        <v>1574</v>
      </c>
      <c r="U33" s="295" t="s">
        <v>3542</v>
      </c>
      <c r="V33" s="295"/>
      <c r="X33" s="125"/>
      <c r="AA33" s="204">
        <f>IF(OR(J33="Fail",ISBLANK(J33)),INDEX('Issue Code Table'!C:C,MATCH(N:N,'Issue Code Table'!A:A,0)),IF(M33="Critical",6,IF(M33="Significant",5,IF(M33="Moderate",3,2))))</f>
        <v>5</v>
      </c>
    </row>
    <row r="34" spans="1:27" s="91" customFormat="1" ht="167.25" customHeight="1" x14ac:dyDescent="0.25">
      <c r="A34" s="294" t="s">
        <v>2017</v>
      </c>
      <c r="B34" s="294" t="s">
        <v>627</v>
      </c>
      <c r="C34" s="296" t="s">
        <v>628</v>
      </c>
      <c r="D34" s="294" t="s">
        <v>164</v>
      </c>
      <c r="E34" s="295" t="s">
        <v>1576</v>
      </c>
      <c r="F34" s="295" t="s">
        <v>1577</v>
      </c>
      <c r="G34" s="295" t="s">
        <v>1578</v>
      </c>
      <c r="H34" s="294" t="s">
        <v>1579</v>
      </c>
      <c r="I34" s="77"/>
      <c r="J34" s="82"/>
      <c r="K34" s="89" t="s">
        <v>1580</v>
      </c>
      <c r="L34" s="77"/>
      <c r="M34" s="122" t="s">
        <v>145</v>
      </c>
      <c r="N34" s="122" t="s">
        <v>1581</v>
      </c>
      <c r="O34" s="122" t="s">
        <v>1582</v>
      </c>
      <c r="P34" s="142"/>
      <c r="Q34" s="118">
        <v>4</v>
      </c>
      <c r="R34" s="118">
        <v>4.2</v>
      </c>
      <c r="S34" s="295" t="s">
        <v>1583</v>
      </c>
      <c r="T34" s="295" t="s">
        <v>1584</v>
      </c>
      <c r="U34" s="295" t="s">
        <v>1585</v>
      </c>
      <c r="V34" s="295" t="s">
        <v>2018</v>
      </c>
      <c r="X34" s="125"/>
      <c r="AA34" s="204">
        <f>IF(OR(J34="Fail",ISBLANK(J34)),INDEX('Issue Code Table'!C:C,MATCH(N:N,'Issue Code Table'!A:A,0)),IF(M34="Critical",6,IF(M34="Significant",5,IF(M34="Moderate",3,2))))</f>
        <v>6</v>
      </c>
    </row>
    <row r="35" spans="1:27" s="91" customFormat="1" ht="176.25" customHeight="1" x14ac:dyDescent="0.25">
      <c r="A35" s="294" t="s">
        <v>2019</v>
      </c>
      <c r="B35" s="294" t="s">
        <v>627</v>
      </c>
      <c r="C35" s="295" t="s">
        <v>628</v>
      </c>
      <c r="D35" s="294" t="s">
        <v>164</v>
      </c>
      <c r="E35" s="295" t="s">
        <v>1588</v>
      </c>
      <c r="F35" s="295" t="s">
        <v>1589</v>
      </c>
      <c r="G35" s="295" t="s">
        <v>1590</v>
      </c>
      <c r="H35" s="295" t="s">
        <v>1591</v>
      </c>
      <c r="I35" s="77"/>
      <c r="J35" s="82"/>
      <c r="K35" s="89" t="s">
        <v>1592</v>
      </c>
      <c r="L35" s="77"/>
      <c r="M35" s="122" t="s">
        <v>396</v>
      </c>
      <c r="N35" s="122" t="s">
        <v>711</v>
      </c>
      <c r="O35" s="122" t="s">
        <v>712</v>
      </c>
      <c r="P35" s="142"/>
      <c r="Q35" s="118">
        <v>4</v>
      </c>
      <c r="R35" s="118">
        <v>4.3</v>
      </c>
      <c r="S35" s="295" t="s">
        <v>1593</v>
      </c>
      <c r="T35" s="295" t="s">
        <v>1594</v>
      </c>
      <c r="U35" s="295" t="s">
        <v>3558</v>
      </c>
      <c r="V35" s="295"/>
      <c r="X35" s="125"/>
      <c r="AA35" s="204">
        <f>IF(OR(J35="Fail",ISBLANK(J35)),INDEX('Issue Code Table'!C:C,MATCH(N:N,'Issue Code Table'!A:A,0)),IF(M35="Critical",6,IF(M35="Significant",5,IF(M35="Moderate",3,2))))</f>
        <v>4</v>
      </c>
    </row>
    <row r="36" spans="1:27" s="91" customFormat="1" ht="157.5" customHeight="1" x14ac:dyDescent="0.25">
      <c r="A36" s="294" t="s">
        <v>2020</v>
      </c>
      <c r="B36" s="294" t="s">
        <v>627</v>
      </c>
      <c r="C36" s="295" t="s">
        <v>628</v>
      </c>
      <c r="D36" s="294" t="s">
        <v>164</v>
      </c>
      <c r="E36" s="295" t="s">
        <v>1596</v>
      </c>
      <c r="F36" s="295" t="s">
        <v>1597</v>
      </c>
      <c r="G36" s="295" t="s">
        <v>1598</v>
      </c>
      <c r="H36" s="295" t="s">
        <v>1599</v>
      </c>
      <c r="I36" s="77"/>
      <c r="J36" s="82"/>
      <c r="K36" s="122" t="s">
        <v>1600</v>
      </c>
      <c r="L36" s="77"/>
      <c r="M36" s="122" t="s">
        <v>396</v>
      </c>
      <c r="N36" s="122" t="s">
        <v>711</v>
      </c>
      <c r="O36" s="122" t="s">
        <v>712</v>
      </c>
      <c r="P36" s="142"/>
      <c r="Q36" s="118">
        <v>4</v>
      </c>
      <c r="R36" s="118">
        <v>4.4000000000000004</v>
      </c>
      <c r="S36" s="295" t="s">
        <v>1601</v>
      </c>
      <c r="T36" s="295" t="s">
        <v>1602</v>
      </c>
      <c r="U36" s="295" t="s">
        <v>1603</v>
      </c>
      <c r="V36" s="295"/>
      <c r="X36" s="125"/>
      <c r="AA36" s="204">
        <f>IF(OR(J36="Fail",ISBLANK(J36)),INDEX('Issue Code Table'!C:C,MATCH(N:N,'Issue Code Table'!A:A,0)),IF(M36="Critical",6,IF(M36="Significant",5,IF(M36="Moderate",3,2))))</f>
        <v>4</v>
      </c>
    </row>
    <row r="37" spans="1:27" ht="268.5" customHeight="1" x14ac:dyDescent="0.35">
      <c r="A37" s="294" t="s">
        <v>2021</v>
      </c>
      <c r="B37" s="294" t="s">
        <v>627</v>
      </c>
      <c r="C37" s="295" t="s">
        <v>628</v>
      </c>
      <c r="D37" s="294" t="s">
        <v>164</v>
      </c>
      <c r="E37" s="295" t="s">
        <v>1605</v>
      </c>
      <c r="F37" s="295" t="s">
        <v>2022</v>
      </c>
      <c r="G37" s="295" t="s">
        <v>2023</v>
      </c>
      <c r="H37" s="294" t="s">
        <v>1608</v>
      </c>
      <c r="I37" s="77"/>
      <c r="J37" s="82"/>
      <c r="K37" s="89" t="s">
        <v>1609</v>
      </c>
      <c r="L37" s="77"/>
      <c r="M37" s="122" t="s">
        <v>145</v>
      </c>
      <c r="N37" s="122" t="s">
        <v>1610</v>
      </c>
      <c r="O37" s="122" t="s">
        <v>1611</v>
      </c>
      <c r="P37" s="142"/>
      <c r="Q37" s="118">
        <v>4</v>
      </c>
      <c r="R37" s="118">
        <v>4.5</v>
      </c>
      <c r="S37" s="295" t="s">
        <v>1612</v>
      </c>
      <c r="T37" s="295" t="s">
        <v>2024</v>
      </c>
      <c r="U37" s="295" t="s">
        <v>3596</v>
      </c>
      <c r="V37" s="295" t="s">
        <v>1614</v>
      </c>
      <c r="X37" s="125"/>
      <c r="AA37" s="204">
        <f>IF(OR(J37="Fail",ISBLANK(J37)),INDEX('Issue Code Table'!C:C,MATCH(N:N,'Issue Code Table'!A:A,0)),IF(M37="Critical",6,IF(M37="Significant",5,IF(M37="Moderate",3,2))))</f>
        <v>6</v>
      </c>
    </row>
    <row r="38" spans="1:27" ht="187.5" customHeight="1" x14ac:dyDescent="0.35">
      <c r="A38" s="294" t="s">
        <v>2025</v>
      </c>
      <c r="B38" s="294" t="s">
        <v>1616</v>
      </c>
      <c r="C38" s="295" t="s">
        <v>1617</v>
      </c>
      <c r="D38" s="294" t="s">
        <v>164</v>
      </c>
      <c r="E38" s="295" t="s">
        <v>739</v>
      </c>
      <c r="F38" s="295" t="s">
        <v>740</v>
      </c>
      <c r="G38" s="295" t="s">
        <v>1627</v>
      </c>
      <c r="H38" s="292" t="s">
        <v>1628</v>
      </c>
      <c r="I38" s="77"/>
      <c r="J38" s="82"/>
      <c r="K38" s="77" t="s">
        <v>1629</v>
      </c>
      <c r="L38" s="77"/>
      <c r="M38" s="122" t="s">
        <v>145</v>
      </c>
      <c r="N38" s="122" t="s">
        <v>410</v>
      </c>
      <c r="O38" s="122" t="s">
        <v>411</v>
      </c>
      <c r="P38" s="142"/>
      <c r="Q38" s="118">
        <v>5</v>
      </c>
      <c r="R38" s="118">
        <v>5.0999999999999996</v>
      </c>
      <c r="S38" s="295" t="s">
        <v>1630</v>
      </c>
      <c r="T38" s="295" t="s">
        <v>1631</v>
      </c>
      <c r="U38" s="295" t="s">
        <v>3597</v>
      </c>
      <c r="V38" s="295" t="s">
        <v>2026</v>
      </c>
      <c r="X38" s="125"/>
      <c r="AA38" s="204">
        <f>IF(OR(J38="Fail",ISBLANK(J38)),INDEX('Issue Code Table'!C:C,MATCH(N:N,'Issue Code Table'!A:A,0)),IF(M38="Critical",6,IF(M38="Significant",5,IF(M38="Moderate",3,2))))</f>
        <v>5</v>
      </c>
    </row>
    <row r="39" spans="1:27" ht="112.5" x14ac:dyDescent="0.35">
      <c r="A39" s="294" t="s">
        <v>2027</v>
      </c>
      <c r="B39" s="294" t="s">
        <v>175</v>
      </c>
      <c r="C39" s="295" t="s">
        <v>176</v>
      </c>
      <c r="D39" s="294" t="s">
        <v>164</v>
      </c>
      <c r="E39" s="295" t="s">
        <v>1633</v>
      </c>
      <c r="F39" s="295" t="s">
        <v>1634</v>
      </c>
      <c r="G39" s="295" t="s">
        <v>1635</v>
      </c>
      <c r="H39" s="294" t="s">
        <v>3543</v>
      </c>
      <c r="I39" s="77"/>
      <c r="J39" s="82"/>
      <c r="K39" s="89" t="s">
        <v>1636</v>
      </c>
      <c r="L39" s="77"/>
      <c r="M39" s="122" t="s">
        <v>145</v>
      </c>
      <c r="N39" s="122" t="s">
        <v>182</v>
      </c>
      <c r="O39" s="122" t="s">
        <v>183</v>
      </c>
      <c r="P39" s="142"/>
      <c r="Q39" s="118">
        <v>6</v>
      </c>
      <c r="R39" s="118">
        <v>6.1</v>
      </c>
      <c r="S39" s="295" t="s">
        <v>1637</v>
      </c>
      <c r="T39" s="295" t="s">
        <v>1638</v>
      </c>
      <c r="U39" s="295" t="s">
        <v>3598</v>
      </c>
      <c r="V39" s="295" t="s">
        <v>1639</v>
      </c>
      <c r="X39" s="125"/>
      <c r="AA39" s="204">
        <f>IF(OR(J39="Fail",ISBLANK(J39)),INDEX('Issue Code Table'!C:C,MATCH(N:N,'Issue Code Table'!A:A,0)),IF(M39="Critical",6,IF(M39="Significant",5,IF(M39="Moderate",3,2))))</f>
        <v>5</v>
      </c>
    </row>
    <row r="40" spans="1:27" ht="137.5" x14ac:dyDescent="0.35">
      <c r="A40" s="294" t="s">
        <v>2028</v>
      </c>
      <c r="B40" s="294" t="s">
        <v>760</v>
      </c>
      <c r="C40" s="295" t="s">
        <v>718</v>
      </c>
      <c r="D40" s="294" t="s">
        <v>164</v>
      </c>
      <c r="E40" s="295" t="s">
        <v>855</v>
      </c>
      <c r="F40" s="295" t="s">
        <v>1641</v>
      </c>
      <c r="G40" s="295" t="s">
        <v>1642</v>
      </c>
      <c r="H40" s="294" t="s">
        <v>1643</v>
      </c>
      <c r="I40" s="77"/>
      <c r="J40" s="82"/>
      <c r="K40" s="89" t="s">
        <v>1644</v>
      </c>
      <c r="L40" s="77"/>
      <c r="M40" s="122" t="s">
        <v>396</v>
      </c>
      <c r="N40" s="122" t="s">
        <v>724</v>
      </c>
      <c r="O40" s="122" t="s">
        <v>725</v>
      </c>
      <c r="P40" s="142"/>
      <c r="Q40" s="118">
        <v>6</v>
      </c>
      <c r="R40" s="118">
        <v>6.2</v>
      </c>
      <c r="S40" s="295" t="s">
        <v>1645</v>
      </c>
      <c r="T40" s="295" t="s">
        <v>1646</v>
      </c>
      <c r="U40" s="295" t="s">
        <v>3599</v>
      </c>
      <c r="V40" s="295"/>
      <c r="X40" s="125"/>
      <c r="AA40" s="204">
        <f>IF(OR(J40="Fail",ISBLANK(J40)),INDEX('Issue Code Table'!C:C,MATCH(N:N,'Issue Code Table'!A:A,0)),IF(M40="Critical",6,IF(M40="Significant",5,IF(M40="Moderate",3,2))))</f>
        <v>5</v>
      </c>
    </row>
    <row r="41" spans="1:27" ht="246" customHeight="1" x14ac:dyDescent="0.35">
      <c r="A41" s="294" t="s">
        <v>2029</v>
      </c>
      <c r="B41" s="294" t="s">
        <v>760</v>
      </c>
      <c r="C41" s="295" t="s">
        <v>718</v>
      </c>
      <c r="D41" s="294" t="s">
        <v>164</v>
      </c>
      <c r="E41" s="295" t="s">
        <v>1648</v>
      </c>
      <c r="F41" s="295" t="s">
        <v>1649</v>
      </c>
      <c r="G41" s="295" t="s">
        <v>1650</v>
      </c>
      <c r="H41" s="294" t="s">
        <v>1651</v>
      </c>
      <c r="I41" s="77"/>
      <c r="J41" s="82"/>
      <c r="K41" s="89" t="s">
        <v>1652</v>
      </c>
      <c r="L41" s="77"/>
      <c r="M41" s="122" t="s">
        <v>145</v>
      </c>
      <c r="N41" s="122" t="s">
        <v>182</v>
      </c>
      <c r="O41" s="122" t="s">
        <v>183</v>
      </c>
      <c r="P41" s="142"/>
      <c r="Q41" s="118">
        <v>6</v>
      </c>
      <c r="R41" s="118">
        <v>6.3</v>
      </c>
      <c r="S41" s="295" t="s">
        <v>1653</v>
      </c>
      <c r="T41" s="295" t="s">
        <v>1654</v>
      </c>
      <c r="U41" s="295" t="s">
        <v>3600</v>
      </c>
      <c r="V41" s="295" t="s">
        <v>758</v>
      </c>
      <c r="X41" s="125"/>
      <c r="AA41" s="204">
        <f>IF(OR(J41="Fail",ISBLANK(J41)),INDEX('Issue Code Table'!C:C,MATCH(N:N,'Issue Code Table'!A:A,0)),IF(M41="Critical",6,IF(M41="Significant",5,IF(M41="Moderate",3,2))))</f>
        <v>5</v>
      </c>
    </row>
    <row r="42" spans="1:27" ht="170.25" customHeight="1" x14ac:dyDescent="0.35">
      <c r="A42" s="294" t="s">
        <v>2030</v>
      </c>
      <c r="B42" s="294" t="s">
        <v>770</v>
      </c>
      <c r="C42" s="295" t="s">
        <v>771</v>
      </c>
      <c r="D42" s="294" t="s">
        <v>164</v>
      </c>
      <c r="E42" s="295" t="s">
        <v>1656</v>
      </c>
      <c r="F42" s="295" t="s">
        <v>1657</v>
      </c>
      <c r="G42" s="295" t="s">
        <v>2031</v>
      </c>
      <c r="H42" s="292" t="s">
        <v>1659</v>
      </c>
      <c r="I42" s="78"/>
      <c r="J42" s="82"/>
      <c r="K42" s="77" t="s">
        <v>1660</v>
      </c>
      <c r="L42" s="78" t="s">
        <v>1661</v>
      </c>
      <c r="M42" s="122" t="s">
        <v>145</v>
      </c>
      <c r="N42" s="122" t="s">
        <v>1662</v>
      </c>
      <c r="O42" s="122" t="s">
        <v>1663</v>
      </c>
      <c r="P42" s="143"/>
      <c r="Q42" s="118">
        <v>6</v>
      </c>
      <c r="R42" s="118">
        <v>6.4</v>
      </c>
      <c r="S42" s="295" t="s">
        <v>1664</v>
      </c>
      <c r="T42" s="295" t="s">
        <v>1665</v>
      </c>
      <c r="U42" s="295" t="s">
        <v>3601</v>
      </c>
      <c r="V42" s="295" t="s">
        <v>758</v>
      </c>
      <c r="X42" s="125"/>
      <c r="AA42" s="204">
        <f>IF(OR(J42="Fail",ISBLANK(J42)),INDEX('Issue Code Table'!C:C,MATCH(N:N,'Issue Code Table'!A:A,0)),IF(M42="Critical",6,IF(M42="Significant",5,IF(M42="Moderate",3,2))))</f>
        <v>5</v>
      </c>
    </row>
    <row r="43" spans="1:27" ht="200" x14ac:dyDescent="0.35">
      <c r="A43" s="294" t="s">
        <v>2032</v>
      </c>
      <c r="B43" s="294" t="s">
        <v>760</v>
      </c>
      <c r="C43" s="295" t="s">
        <v>718</v>
      </c>
      <c r="D43" s="294" t="s">
        <v>164</v>
      </c>
      <c r="E43" s="295" t="s">
        <v>1667</v>
      </c>
      <c r="F43" s="295" t="s">
        <v>1668</v>
      </c>
      <c r="G43" s="295" t="s">
        <v>1669</v>
      </c>
      <c r="H43" s="294" t="s">
        <v>1670</v>
      </c>
      <c r="I43" s="77"/>
      <c r="J43" s="82"/>
      <c r="K43" s="89" t="s">
        <v>1671</v>
      </c>
      <c r="L43" s="77"/>
      <c r="M43" s="122" t="s">
        <v>145</v>
      </c>
      <c r="N43" s="122" t="s">
        <v>1077</v>
      </c>
      <c r="O43" s="122" t="s">
        <v>1078</v>
      </c>
      <c r="P43" s="142"/>
      <c r="Q43" s="118">
        <v>6</v>
      </c>
      <c r="R43" s="118">
        <v>6.5</v>
      </c>
      <c r="S43" s="295" t="s">
        <v>794</v>
      </c>
      <c r="T43" s="295" t="s">
        <v>1672</v>
      </c>
      <c r="U43" s="295" t="s">
        <v>3602</v>
      </c>
      <c r="V43" s="295" t="s">
        <v>758</v>
      </c>
      <c r="X43" s="125"/>
      <c r="AA43" s="204">
        <f>IF(OR(J43="Fail",ISBLANK(J43)),INDEX('Issue Code Table'!C:C,MATCH(N:N,'Issue Code Table'!A:A,0)),IF(M43="Critical",6,IF(M43="Significant",5,IF(M43="Moderate",3,2))))</f>
        <v>6</v>
      </c>
    </row>
    <row r="44" spans="1:27" ht="230.25" customHeight="1" x14ac:dyDescent="0.35">
      <c r="A44" s="294" t="s">
        <v>2033</v>
      </c>
      <c r="B44" s="294" t="s">
        <v>760</v>
      </c>
      <c r="C44" s="295" t="s">
        <v>718</v>
      </c>
      <c r="D44" s="294" t="s">
        <v>164</v>
      </c>
      <c r="E44" s="295" t="s">
        <v>1674</v>
      </c>
      <c r="F44" s="295" t="s">
        <v>1675</v>
      </c>
      <c r="G44" s="295" t="s">
        <v>1676</v>
      </c>
      <c r="H44" s="295" t="s">
        <v>1677</v>
      </c>
      <c r="I44" s="77"/>
      <c r="J44" s="82"/>
      <c r="K44" s="122" t="s">
        <v>1678</v>
      </c>
      <c r="L44" s="77"/>
      <c r="M44" s="122" t="s">
        <v>145</v>
      </c>
      <c r="N44" s="122" t="s">
        <v>816</v>
      </c>
      <c r="O44" s="122" t="s">
        <v>817</v>
      </c>
      <c r="P44" s="142"/>
      <c r="Q44" s="118">
        <v>6</v>
      </c>
      <c r="R44" s="118">
        <v>6.6</v>
      </c>
      <c r="S44" s="295" t="s">
        <v>1679</v>
      </c>
      <c r="T44" s="295" t="s">
        <v>1680</v>
      </c>
      <c r="U44" s="295" t="s">
        <v>3603</v>
      </c>
      <c r="V44" s="295" t="s">
        <v>758</v>
      </c>
      <c r="X44" s="125"/>
      <c r="AA44" s="204">
        <f>IF(OR(J44="Fail",ISBLANK(J44)),INDEX('Issue Code Table'!C:C,MATCH(N:N,'Issue Code Table'!A:A,0)),IF(M44="Critical",6,IF(M44="Significant",5,IF(M44="Moderate",3,2))))</f>
        <v>6</v>
      </c>
    </row>
    <row r="45" spans="1:27" ht="156.75" customHeight="1" x14ac:dyDescent="0.35">
      <c r="A45" s="294" t="s">
        <v>2034</v>
      </c>
      <c r="B45" s="294" t="s">
        <v>760</v>
      </c>
      <c r="C45" s="295" t="s">
        <v>718</v>
      </c>
      <c r="D45" s="294" t="s">
        <v>164</v>
      </c>
      <c r="E45" s="295" t="s">
        <v>1682</v>
      </c>
      <c r="F45" s="295" t="s">
        <v>1683</v>
      </c>
      <c r="G45" s="295" t="s">
        <v>1684</v>
      </c>
      <c r="H45" s="294" t="s">
        <v>1685</v>
      </c>
      <c r="I45" s="77"/>
      <c r="J45" s="82"/>
      <c r="K45" s="89" t="s">
        <v>1686</v>
      </c>
      <c r="L45" s="77"/>
      <c r="M45" s="122" t="s">
        <v>145</v>
      </c>
      <c r="N45" s="122" t="s">
        <v>827</v>
      </c>
      <c r="O45" s="122" t="s">
        <v>828</v>
      </c>
      <c r="P45" s="142"/>
      <c r="Q45" s="118">
        <v>6</v>
      </c>
      <c r="R45" s="118">
        <v>6.7</v>
      </c>
      <c r="S45" s="295" t="s">
        <v>1687</v>
      </c>
      <c r="T45" s="295" t="s">
        <v>1688</v>
      </c>
      <c r="U45" s="295" t="s">
        <v>3604</v>
      </c>
      <c r="V45" s="295" t="s">
        <v>758</v>
      </c>
      <c r="X45" s="125"/>
      <c r="AA45" s="204">
        <f>IF(OR(J45="Fail",ISBLANK(J45)),INDEX('Issue Code Table'!C:C,MATCH(N:N,'Issue Code Table'!A:A,0)),IF(M45="Critical",6,IF(M45="Significant",5,IF(M45="Moderate",3,2))))</f>
        <v>7</v>
      </c>
    </row>
    <row r="46" spans="1:27" ht="162.5" x14ac:dyDescent="0.35">
      <c r="A46" s="294" t="s">
        <v>2035</v>
      </c>
      <c r="B46" s="294" t="s">
        <v>760</v>
      </c>
      <c r="C46" s="295" t="s">
        <v>718</v>
      </c>
      <c r="D46" s="294" t="s">
        <v>164</v>
      </c>
      <c r="E46" s="295" t="s">
        <v>1690</v>
      </c>
      <c r="F46" s="295" t="s">
        <v>1691</v>
      </c>
      <c r="G46" s="295" t="s">
        <v>2036</v>
      </c>
      <c r="H46" s="294" t="s">
        <v>1693</v>
      </c>
      <c r="I46" s="77"/>
      <c r="J46" s="82"/>
      <c r="K46" s="89" t="s">
        <v>1694</v>
      </c>
      <c r="L46" s="77"/>
      <c r="M46" s="122" t="s">
        <v>145</v>
      </c>
      <c r="N46" s="122" t="s">
        <v>182</v>
      </c>
      <c r="O46" s="122" t="s">
        <v>183</v>
      </c>
      <c r="P46" s="142"/>
      <c r="Q46" s="118">
        <v>6</v>
      </c>
      <c r="R46" s="118">
        <v>6.8</v>
      </c>
      <c r="S46" s="295" t="s">
        <v>1695</v>
      </c>
      <c r="T46" s="295" t="s">
        <v>2037</v>
      </c>
      <c r="U46" s="295" t="s">
        <v>3605</v>
      </c>
      <c r="V46" s="295" t="s">
        <v>1697</v>
      </c>
      <c r="X46" s="125"/>
      <c r="AA46" s="204">
        <f>IF(OR(J46="Fail",ISBLANK(J46)),INDEX('Issue Code Table'!C:C,MATCH(N:N,'Issue Code Table'!A:A,0)),IF(M46="Critical",6,IF(M46="Significant",5,IF(M46="Moderate",3,2))))</f>
        <v>5</v>
      </c>
    </row>
    <row r="47" spans="1:27" s="91" customFormat="1" ht="178.5" customHeight="1" x14ac:dyDescent="0.25">
      <c r="A47" s="294" t="s">
        <v>2038</v>
      </c>
      <c r="B47" s="294" t="s">
        <v>760</v>
      </c>
      <c r="C47" s="295" t="s">
        <v>718</v>
      </c>
      <c r="D47" s="294" t="s">
        <v>164</v>
      </c>
      <c r="E47" s="295" t="s">
        <v>875</v>
      </c>
      <c r="F47" s="295" t="s">
        <v>876</v>
      </c>
      <c r="G47" s="295" t="s">
        <v>1699</v>
      </c>
      <c r="H47" s="294" t="s">
        <v>1700</v>
      </c>
      <c r="I47" s="77"/>
      <c r="J47" s="82"/>
      <c r="K47" s="89" t="s">
        <v>1701</v>
      </c>
      <c r="L47" s="77"/>
      <c r="M47" s="122" t="s">
        <v>145</v>
      </c>
      <c r="N47" s="122" t="s">
        <v>182</v>
      </c>
      <c r="O47" s="122" t="s">
        <v>183</v>
      </c>
      <c r="P47" s="142"/>
      <c r="Q47" s="118">
        <v>6</v>
      </c>
      <c r="R47" s="118">
        <v>6.9</v>
      </c>
      <c r="S47" s="295" t="s">
        <v>1702</v>
      </c>
      <c r="T47" s="295" t="s">
        <v>1703</v>
      </c>
      <c r="U47" s="295" t="s">
        <v>3606</v>
      </c>
      <c r="V47" s="295" t="s">
        <v>882</v>
      </c>
      <c r="X47" s="125"/>
      <c r="AA47" s="204">
        <f>IF(OR(J47="Fail",ISBLANK(J47)),INDEX('Issue Code Table'!C:C,MATCH(N:N,'Issue Code Table'!A:A,0)),IF(M47="Critical",6,IF(M47="Significant",5,IF(M47="Moderate",3,2))))</f>
        <v>5</v>
      </c>
    </row>
    <row r="48" spans="1:27" s="91" customFormat="1" ht="151.5" customHeight="1" x14ac:dyDescent="0.25">
      <c r="A48" s="294" t="s">
        <v>2039</v>
      </c>
      <c r="B48" s="294" t="s">
        <v>770</v>
      </c>
      <c r="C48" s="295" t="s">
        <v>771</v>
      </c>
      <c r="D48" s="294" t="s">
        <v>164</v>
      </c>
      <c r="E48" s="295" t="s">
        <v>884</v>
      </c>
      <c r="F48" s="295" t="s">
        <v>885</v>
      </c>
      <c r="G48" s="295" t="s">
        <v>1706</v>
      </c>
      <c r="H48" s="294" t="s">
        <v>1707</v>
      </c>
      <c r="I48" s="77"/>
      <c r="J48" s="82"/>
      <c r="K48" s="77" t="s">
        <v>932</v>
      </c>
      <c r="L48" s="77"/>
      <c r="M48" s="122" t="s">
        <v>145</v>
      </c>
      <c r="N48" s="122" t="s">
        <v>1662</v>
      </c>
      <c r="O48" s="122" t="s">
        <v>1663</v>
      </c>
      <c r="P48" s="142"/>
      <c r="Q48" s="118">
        <v>6</v>
      </c>
      <c r="R48" s="118">
        <v>6.1</v>
      </c>
      <c r="S48" s="295" t="s">
        <v>1708</v>
      </c>
      <c r="T48" s="295" t="s">
        <v>1709</v>
      </c>
      <c r="U48" s="295" t="s">
        <v>1710</v>
      </c>
      <c r="V48" s="295" t="s">
        <v>891</v>
      </c>
      <c r="X48" s="125"/>
      <c r="AA48" s="204">
        <f>IF(OR(J48="Fail",ISBLANK(J48)),INDEX('Issue Code Table'!C:C,MATCH(N:N,'Issue Code Table'!A:A,0)),IF(M48="Critical",6,IF(M48="Significant",5,IF(M48="Moderate",3,2))))</f>
        <v>5</v>
      </c>
    </row>
    <row r="49" spans="1:27" s="91" customFormat="1" ht="294" customHeight="1" x14ac:dyDescent="0.25">
      <c r="A49" s="294" t="s">
        <v>2040</v>
      </c>
      <c r="B49" s="294" t="s">
        <v>909</v>
      </c>
      <c r="C49" s="294" t="s">
        <v>910</v>
      </c>
      <c r="D49" s="294" t="s">
        <v>164</v>
      </c>
      <c r="E49" s="295" t="s">
        <v>1713</v>
      </c>
      <c r="F49" s="295" t="s">
        <v>1714</v>
      </c>
      <c r="G49" s="295" t="s">
        <v>2041</v>
      </c>
      <c r="H49" s="294" t="s">
        <v>1716</v>
      </c>
      <c r="I49" s="77"/>
      <c r="J49" s="82"/>
      <c r="K49" s="89" t="s">
        <v>1717</v>
      </c>
      <c r="L49" s="92"/>
      <c r="M49" s="122" t="s">
        <v>145</v>
      </c>
      <c r="N49" s="122" t="s">
        <v>410</v>
      </c>
      <c r="O49" s="122" t="s">
        <v>411</v>
      </c>
      <c r="P49" s="144"/>
      <c r="Q49" s="118">
        <v>6</v>
      </c>
      <c r="R49" s="118">
        <v>6.11</v>
      </c>
      <c r="S49" s="295" t="s">
        <v>1718</v>
      </c>
      <c r="T49" s="295" t="s">
        <v>2042</v>
      </c>
      <c r="U49" s="295" t="s">
        <v>3607</v>
      </c>
      <c r="V49" s="295" t="s">
        <v>1720</v>
      </c>
      <c r="X49" s="125"/>
      <c r="AA49" s="204">
        <f>IF(OR(J49="Fail",ISBLANK(J49)),INDEX('Issue Code Table'!C:C,MATCH(N:N,'Issue Code Table'!A:A,0)),IF(M49="Critical",6,IF(M49="Significant",5,IF(M49="Moderate",3,2))))</f>
        <v>5</v>
      </c>
    </row>
    <row r="50" spans="1:27" s="91" customFormat="1" ht="178.5" customHeight="1" x14ac:dyDescent="0.25">
      <c r="A50" s="294" t="s">
        <v>2043</v>
      </c>
      <c r="B50" s="294" t="s">
        <v>893</v>
      </c>
      <c r="C50" s="294" t="s">
        <v>3969</v>
      </c>
      <c r="D50" s="294" t="s">
        <v>164</v>
      </c>
      <c r="E50" s="295" t="s">
        <v>905</v>
      </c>
      <c r="F50" s="295" t="s">
        <v>1722</v>
      </c>
      <c r="G50" s="295" t="s">
        <v>2044</v>
      </c>
      <c r="H50" s="294" t="s">
        <v>2045</v>
      </c>
      <c r="I50" s="77"/>
      <c r="J50" s="82"/>
      <c r="K50" s="89" t="s">
        <v>1723</v>
      </c>
      <c r="L50" s="77"/>
      <c r="M50" s="122" t="s">
        <v>396</v>
      </c>
      <c r="N50" s="122" t="s">
        <v>900</v>
      </c>
      <c r="O50" s="122" t="s">
        <v>901</v>
      </c>
      <c r="P50" s="142"/>
      <c r="Q50" s="118">
        <v>6</v>
      </c>
      <c r="R50" s="118">
        <v>6.12</v>
      </c>
      <c r="S50" s="295" t="s">
        <v>1724</v>
      </c>
      <c r="T50" s="295" t="s">
        <v>2046</v>
      </c>
      <c r="U50" s="295" t="s">
        <v>3608</v>
      </c>
      <c r="V50" s="295"/>
      <c r="X50" s="125"/>
      <c r="AA50" s="204">
        <f>IF(OR(J50="Fail",ISBLANK(J50)),INDEX('Issue Code Table'!C:C,MATCH(N:N,'Issue Code Table'!A:A,0)),IF(M50="Critical",6,IF(M50="Significant",5,IF(M50="Moderate",3,2))))</f>
        <v>4</v>
      </c>
    </row>
    <row r="51" spans="1:27" s="91" customFormat="1" ht="181.5" customHeight="1" x14ac:dyDescent="0.25">
      <c r="A51" s="294" t="s">
        <v>2047</v>
      </c>
      <c r="B51" s="294" t="s">
        <v>909</v>
      </c>
      <c r="C51" s="294" t="s">
        <v>910</v>
      </c>
      <c r="D51" s="294" t="s">
        <v>138</v>
      </c>
      <c r="E51" s="295" t="s">
        <v>911</v>
      </c>
      <c r="F51" s="295" t="s">
        <v>1726</v>
      </c>
      <c r="G51" s="295" t="s">
        <v>1727</v>
      </c>
      <c r="H51" s="292" t="s">
        <v>1728</v>
      </c>
      <c r="I51" s="77"/>
      <c r="J51" s="82"/>
      <c r="K51" s="77" t="s">
        <v>1729</v>
      </c>
      <c r="L51" s="77"/>
      <c r="M51" s="122" t="s">
        <v>145</v>
      </c>
      <c r="N51" s="122" t="s">
        <v>860</v>
      </c>
      <c r="O51" s="122" t="s">
        <v>861</v>
      </c>
      <c r="P51" s="142"/>
      <c r="Q51" s="118">
        <v>6</v>
      </c>
      <c r="R51" s="118">
        <v>6.13</v>
      </c>
      <c r="S51" s="295" t="s">
        <v>1730</v>
      </c>
      <c r="T51" s="295" t="s">
        <v>917</v>
      </c>
      <c r="U51" s="295" t="s">
        <v>3609</v>
      </c>
      <c r="V51" s="295" t="s">
        <v>1738</v>
      </c>
      <c r="X51" s="125"/>
      <c r="AA51" s="204">
        <f>IF(OR(J51="Fail",ISBLANK(J51)),INDEX('Issue Code Table'!C:C,MATCH(N:N,'Issue Code Table'!A:A,0)),IF(M51="Critical",6,IF(M51="Significant",5,IF(M51="Moderate",3,2))))</f>
        <v>5</v>
      </c>
    </row>
    <row r="52" spans="1:27" s="91" customFormat="1" ht="243" customHeight="1" x14ac:dyDescent="0.25">
      <c r="A52" s="294" t="s">
        <v>2048</v>
      </c>
      <c r="B52" s="294" t="s">
        <v>909</v>
      </c>
      <c r="C52" s="294" t="s">
        <v>910</v>
      </c>
      <c r="D52" s="294" t="s">
        <v>164</v>
      </c>
      <c r="E52" s="295" t="s">
        <v>919</v>
      </c>
      <c r="F52" s="295" t="s">
        <v>1732</v>
      </c>
      <c r="G52" s="295" t="s">
        <v>1733</v>
      </c>
      <c r="H52" s="294" t="s">
        <v>1734</v>
      </c>
      <c r="I52" s="77"/>
      <c r="J52" s="82"/>
      <c r="K52" s="77" t="s">
        <v>1735</v>
      </c>
      <c r="L52" s="77"/>
      <c r="M52" s="122" t="s">
        <v>145</v>
      </c>
      <c r="N52" s="122" t="s">
        <v>816</v>
      </c>
      <c r="O52" s="122" t="s">
        <v>817</v>
      </c>
      <c r="P52" s="142"/>
      <c r="Q52" s="118">
        <v>6</v>
      </c>
      <c r="R52" s="118">
        <v>6.14</v>
      </c>
      <c r="S52" s="295" t="s">
        <v>1736</v>
      </c>
      <c r="T52" s="295" t="s">
        <v>1737</v>
      </c>
      <c r="U52" s="295" t="s">
        <v>3610</v>
      </c>
      <c r="V52" s="295" t="s">
        <v>1738</v>
      </c>
      <c r="X52" s="125"/>
      <c r="AA52" s="204">
        <f>IF(OR(J52="Fail",ISBLANK(J52)),INDEX('Issue Code Table'!C:C,MATCH(N:N,'Issue Code Table'!A:A,0)),IF(M52="Critical",6,IF(M52="Significant",5,IF(M52="Moderate",3,2))))</f>
        <v>6</v>
      </c>
    </row>
    <row r="53" spans="1:27" ht="172.5" customHeight="1" x14ac:dyDescent="0.35">
      <c r="A53" s="294" t="s">
        <v>2049</v>
      </c>
      <c r="B53" s="294" t="s">
        <v>770</v>
      </c>
      <c r="C53" s="296" t="s">
        <v>771</v>
      </c>
      <c r="D53" s="294" t="s">
        <v>164</v>
      </c>
      <c r="E53" s="295" t="s">
        <v>928</v>
      </c>
      <c r="F53" s="295" t="s">
        <v>1740</v>
      </c>
      <c r="G53" s="295" t="s">
        <v>1741</v>
      </c>
      <c r="H53" s="294" t="s">
        <v>1742</v>
      </c>
      <c r="I53" s="77"/>
      <c r="J53" s="82"/>
      <c r="K53" s="77" t="s">
        <v>932</v>
      </c>
      <c r="L53" s="77"/>
      <c r="M53" s="122" t="s">
        <v>145</v>
      </c>
      <c r="N53" s="122" t="s">
        <v>1662</v>
      </c>
      <c r="O53" s="122" t="s">
        <v>1663</v>
      </c>
      <c r="P53" s="142"/>
      <c r="Q53" s="118">
        <v>6</v>
      </c>
      <c r="R53" s="118">
        <v>6.15</v>
      </c>
      <c r="S53" s="295" t="s">
        <v>1743</v>
      </c>
      <c r="T53" s="295" t="s">
        <v>1744</v>
      </c>
      <c r="U53" s="295" t="s">
        <v>3611</v>
      </c>
      <c r="V53" s="295" t="s">
        <v>1738</v>
      </c>
      <c r="X53" s="125"/>
      <c r="AA53" s="204">
        <f>IF(OR(J53="Fail",ISBLANK(J53)),INDEX('Issue Code Table'!C:C,MATCH(N:N,'Issue Code Table'!A:A,0)),IF(M53="Critical",6,IF(M53="Significant",5,IF(M53="Moderate",3,2))))</f>
        <v>5</v>
      </c>
    </row>
    <row r="54" spans="1:27" ht="165" customHeight="1" x14ac:dyDescent="0.35">
      <c r="A54" s="294" t="s">
        <v>2050</v>
      </c>
      <c r="B54" s="294" t="s">
        <v>909</v>
      </c>
      <c r="C54" s="294" t="s">
        <v>910</v>
      </c>
      <c r="D54" s="294" t="s">
        <v>164</v>
      </c>
      <c r="E54" s="295" t="s">
        <v>1746</v>
      </c>
      <c r="F54" s="295" t="s">
        <v>939</v>
      </c>
      <c r="G54" s="295" t="s">
        <v>1747</v>
      </c>
      <c r="H54" s="294" t="s">
        <v>1748</v>
      </c>
      <c r="I54" s="77"/>
      <c r="J54" s="82"/>
      <c r="K54" s="89" t="s">
        <v>1749</v>
      </c>
      <c r="L54" s="77"/>
      <c r="M54" s="122" t="s">
        <v>145</v>
      </c>
      <c r="N54" s="122" t="s">
        <v>1750</v>
      </c>
      <c r="O54" s="122" t="s">
        <v>1751</v>
      </c>
      <c r="P54" s="142"/>
      <c r="Q54" s="118">
        <v>6</v>
      </c>
      <c r="R54" s="118">
        <v>6.16</v>
      </c>
      <c r="S54" s="295" t="s">
        <v>1752</v>
      </c>
      <c r="T54" s="295" t="s">
        <v>1753</v>
      </c>
      <c r="U54" s="295" t="s">
        <v>3612</v>
      </c>
      <c r="V54" s="295" t="s">
        <v>1754</v>
      </c>
      <c r="X54" s="125"/>
      <c r="AA54" s="204">
        <f>IF(OR(J54="Fail",ISBLANK(J54)),INDEX('Issue Code Table'!C:C,MATCH(N:N,'Issue Code Table'!A:A,0)),IF(M54="Critical",6,IF(M54="Significant",5,IF(M54="Moderate",3,2))))</f>
        <v>7</v>
      </c>
    </row>
    <row r="55" spans="1:27" ht="350" x14ac:dyDescent="0.35">
      <c r="A55" s="294" t="s">
        <v>2051</v>
      </c>
      <c r="B55" s="294" t="s">
        <v>909</v>
      </c>
      <c r="C55" s="294" t="s">
        <v>910</v>
      </c>
      <c r="D55" s="294" t="s">
        <v>164</v>
      </c>
      <c r="E55" s="295" t="s">
        <v>1756</v>
      </c>
      <c r="F55" s="295" t="s">
        <v>1757</v>
      </c>
      <c r="G55" s="295" t="s">
        <v>2052</v>
      </c>
      <c r="H55" s="294" t="s">
        <v>1759</v>
      </c>
      <c r="I55" s="77"/>
      <c r="J55" s="82"/>
      <c r="K55" s="89" t="s">
        <v>1760</v>
      </c>
      <c r="L55" s="77"/>
      <c r="M55" s="122" t="s">
        <v>145</v>
      </c>
      <c r="N55" s="122" t="s">
        <v>410</v>
      </c>
      <c r="O55" s="122" t="s">
        <v>411</v>
      </c>
      <c r="P55" s="142"/>
      <c r="Q55" s="118">
        <v>6</v>
      </c>
      <c r="R55" s="118">
        <v>6.17</v>
      </c>
      <c r="S55" s="295" t="s">
        <v>1761</v>
      </c>
      <c r="T55" s="295" t="s">
        <v>2053</v>
      </c>
      <c r="U55" s="295" t="s">
        <v>3613</v>
      </c>
      <c r="V55" s="295" t="s">
        <v>1763</v>
      </c>
      <c r="X55" s="125"/>
      <c r="AA55" s="204">
        <f>IF(OR(J55="Fail",ISBLANK(J55)),INDEX('Issue Code Table'!C:C,MATCH(N:N,'Issue Code Table'!A:A,0)),IF(M55="Critical",6,IF(M55="Significant",5,IF(M55="Moderate",3,2))))</f>
        <v>5</v>
      </c>
    </row>
    <row r="56" spans="1:27" ht="205.5" customHeight="1" x14ac:dyDescent="0.35">
      <c r="A56" s="294" t="s">
        <v>2054</v>
      </c>
      <c r="B56" s="292" t="s">
        <v>909</v>
      </c>
      <c r="C56" s="293" t="s">
        <v>969</v>
      </c>
      <c r="D56" s="294" t="s">
        <v>138</v>
      </c>
      <c r="E56" s="295" t="s">
        <v>970</v>
      </c>
      <c r="F56" s="295" t="s">
        <v>1765</v>
      </c>
      <c r="G56" s="295" t="s">
        <v>2055</v>
      </c>
      <c r="H56" s="294" t="s">
        <v>3930</v>
      </c>
      <c r="I56" s="77"/>
      <c r="J56" s="82"/>
      <c r="K56" s="89" t="s">
        <v>972</v>
      </c>
      <c r="L56" s="77" t="s">
        <v>3934</v>
      </c>
      <c r="M56" s="122" t="s">
        <v>145</v>
      </c>
      <c r="N56" s="122" t="s">
        <v>973</v>
      </c>
      <c r="O56" s="122" t="s">
        <v>974</v>
      </c>
      <c r="P56" s="142"/>
      <c r="Q56" s="118">
        <v>7</v>
      </c>
      <c r="R56" s="118">
        <v>7.1</v>
      </c>
      <c r="S56" s="295" t="s">
        <v>1768</v>
      </c>
      <c r="T56" s="295" t="s">
        <v>2056</v>
      </c>
      <c r="U56" s="295" t="s">
        <v>3938</v>
      </c>
      <c r="V56" s="295" t="s">
        <v>1770</v>
      </c>
      <c r="X56" s="125"/>
      <c r="AA56" s="204">
        <f>IF(OR(J56="Fail",ISBLANK(J56)),INDEX('Issue Code Table'!C:C,MATCH(N:N,'Issue Code Table'!A:A,0)),IF(M56="Critical",6,IF(M56="Significant",5,IF(M56="Moderate",3,2))))</f>
        <v>5</v>
      </c>
    </row>
    <row r="57" spans="1:27" ht="324.75" customHeight="1" x14ac:dyDescent="0.35">
      <c r="A57" s="294" t="s">
        <v>2058</v>
      </c>
      <c r="B57" s="292" t="s">
        <v>909</v>
      </c>
      <c r="C57" s="293" t="s">
        <v>969</v>
      </c>
      <c r="D57" s="294" t="s">
        <v>164</v>
      </c>
      <c r="E57" s="295" t="s">
        <v>979</v>
      </c>
      <c r="F57" s="318" t="s">
        <v>1772</v>
      </c>
      <c r="G57" s="318" t="s">
        <v>3925</v>
      </c>
      <c r="H57" s="320" t="s">
        <v>3926</v>
      </c>
      <c r="I57" s="77"/>
      <c r="J57" s="82"/>
      <c r="K57" s="89" t="s">
        <v>1773</v>
      </c>
      <c r="L57" s="77" t="s">
        <v>1774</v>
      </c>
      <c r="M57" s="122" t="s">
        <v>145</v>
      </c>
      <c r="N57" s="122" t="s">
        <v>983</v>
      </c>
      <c r="O57" s="122" t="s">
        <v>984</v>
      </c>
      <c r="P57" s="142"/>
      <c r="Q57" s="118">
        <v>7</v>
      </c>
      <c r="R57" s="118">
        <v>7.2</v>
      </c>
      <c r="S57" s="318" t="s">
        <v>1775</v>
      </c>
      <c r="T57" s="318" t="s">
        <v>3939</v>
      </c>
      <c r="U57" s="318" t="s">
        <v>3940</v>
      </c>
      <c r="V57" s="295" t="s">
        <v>2059</v>
      </c>
      <c r="X57" s="125"/>
      <c r="AA57" s="204">
        <f>IF(OR(J57="Fail",ISBLANK(J57)),INDEX('Issue Code Table'!C:C,MATCH(N:N,'Issue Code Table'!A:A,0)),IF(M57="Critical",6,IF(M57="Significant",5,IF(M57="Moderate",3,2))))</f>
        <v>4</v>
      </c>
    </row>
    <row r="58" spans="1:27" ht="162.5" x14ac:dyDescent="0.35">
      <c r="A58" s="294" t="s">
        <v>2060</v>
      </c>
      <c r="B58" s="294" t="s">
        <v>760</v>
      </c>
      <c r="C58" s="295" t="s">
        <v>718</v>
      </c>
      <c r="D58" s="294" t="s">
        <v>164</v>
      </c>
      <c r="E58" s="295" t="s">
        <v>1778</v>
      </c>
      <c r="F58" s="295" t="s">
        <v>1004</v>
      </c>
      <c r="G58" s="295" t="s">
        <v>1779</v>
      </c>
      <c r="H58" s="294" t="s">
        <v>1780</v>
      </c>
      <c r="I58" s="77"/>
      <c r="J58" s="82"/>
      <c r="K58" s="77" t="s">
        <v>1781</v>
      </c>
      <c r="L58" s="77"/>
      <c r="M58" s="122" t="s">
        <v>145</v>
      </c>
      <c r="N58" s="122" t="s">
        <v>410</v>
      </c>
      <c r="O58" s="122" t="s">
        <v>411</v>
      </c>
      <c r="P58" s="142"/>
      <c r="Q58" s="118">
        <v>7</v>
      </c>
      <c r="R58" s="118">
        <v>7.3</v>
      </c>
      <c r="S58" s="295" t="s">
        <v>1782</v>
      </c>
      <c r="T58" s="295" t="s">
        <v>1783</v>
      </c>
      <c r="U58" s="295" t="s">
        <v>3614</v>
      </c>
      <c r="V58" s="295" t="s">
        <v>2061</v>
      </c>
      <c r="X58" s="125"/>
      <c r="AA58" s="204">
        <f>IF(OR(J58="Fail",ISBLANK(J58)),INDEX('Issue Code Table'!C:C,MATCH(N:N,'Issue Code Table'!A:A,0)),IF(M58="Critical",6,IF(M58="Significant",5,IF(M58="Moderate",3,2))))</f>
        <v>5</v>
      </c>
    </row>
    <row r="59" spans="1:27" ht="175" x14ac:dyDescent="0.35">
      <c r="A59" s="294" t="s">
        <v>2062</v>
      </c>
      <c r="B59" s="294" t="s">
        <v>760</v>
      </c>
      <c r="C59" s="295" t="s">
        <v>718</v>
      </c>
      <c r="D59" s="294" t="s">
        <v>164</v>
      </c>
      <c r="E59" s="295" t="s">
        <v>1786</v>
      </c>
      <c r="F59" s="295" t="s">
        <v>1787</v>
      </c>
      <c r="G59" s="295" t="s">
        <v>1788</v>
      </c>
      <c r="H59" s="294" t="s">
        <v>1789</v>
      </c>
      <c r="I59" s="77"/>
      <c r="J59" s="82"/>
      <c r="K59" s="89" t="s">
        <v>3559</v>
      </c>
      <c r="L59" s="77"/>
      <c r="M59" s="122" t="s">
        <v>145</v>
      </c>
      <c r="N59" s="122" t="s">
        <v>860</v>
      </c>
      <c r="O59" s="122" t="s">
        <v>861</v>
      </c>
      <c r="P59" s="142"/>
      <c r="Q59" s="118">
        <v>7</v>
      </c>
      <c r="R59" s="118">
        <v>7.4</v>
      </c>
      <c r="S59" s="295" t="s">
        <v>1790</v>
      </c>
      <c r="T59" s="295" t="s">
        <v>1791</v>
      </c>
      <c r="U59" s="295" t="s">
        <v>3615</v>
      </c>
      <c r="V59" s="295" t="s">
        <v>1792</v>
      </c>
      <c r="X59" s="125"/>
      <c r="AA59" s="204">
        <f>IF(OR(J59="Fail",ISBLANK(J59)),INDEX('Issue Code Table'!C:C,MATCH(N:N,'Issue Code Table'!A:A,0)),IF(M59="Critical",6,IF(M59="Significant",5,IF(M59="Moderate",3,2))))</f>
        <v>5</v>
      </c>
    </row>
    <row r="60" spans="1:27" ht="189.75" customHeight="1" x14ac:dyDescent="0.35">
      <c r="A60" s="294" t="s">
        <v>2063</v>
      </c>
      <c r="B60" s="294" t="s">
        <v>760</v>
      </c>
      <c r="C60" s="295" t="s">
        <v>718</v>
      </c>
      <c r="D60" s="294" t="s">
        <v>164</v>
      </c>
      <c r="E60" s="295" t="s">
        <v>1021</v>
      </c>
      <c r="F60" s="295" t="s">
        <v>1794</v>
      </c>
      <c r="G60" s="295" t="s">
        <v>1795</v>
      </c>
      <c r="H60" s="294" t="s">
        <v>2064</v>
      </c>
      <c r="I60" s="77"/>
      <c r="J60" s="82"/>
      <c r="K60" s="89" t="s">
        <v>1797</v>
      </c>
      <c r="L60" s="77"/>
      <c r="M60" s="122" t="s">
        <v>145</v>
      </c>
      <c r="N60" s="122" t="s">
        <v>182</v>
      </c>
      <c r="O60" s="122" t="s">
        <v>183</v>
      </c>
      <c r="P60" s="142"/>
      <c r="Q60" s="118">
        <v>7</v>
      </c>
      <c r="R60" s="118">
        <v>7.5</v>
      </c>
      <c r="S60" s="295" t="s">
        <v>1027</v>
      </c>
      <c r="T60" s="295" t="s">
        <v>1798</v>
      </c>
      <c r="U60" s="295" t="s">
        <v>3616</v>
      </c>
      <c r="V60" s="295" t="s">
        <v>1799</v>
      </c>
      <c r="X60" s="125"/>
      <c r="AA60" s="204">
        <f>IF(OR(J60="Fail",ISBLANK(J60)),INDEX('Issue Code Table'!C:C,MATCH(N:N,'Issue Code Table'!A:A,0)),IF(M60="Critical",6,IF(M60="Significant",5,IF(M60="Moderate",3,2))))</f>
        <v>5</v>
      </c>
    </row>
    <row r="61" spans="1:27" ht="175" x14ac:dyDescent="0.35">
      <c r="A61" s="294" t="s">
        <v>2065</v>
      </c>
      <c r="B61" s="294" t="s">
        <v>909</v>
      </c>
      <c r="C61" s="121" t="s">
        <v>969</v>
      </c>
      <c r="D61" s="294" t="s">
        <v>164</v>
      </c>
      <c r="E61" s="295" t="s">
        <v>1031</v>
      </c>
      <c r="F61" s="295" t="s">
        <v>1801</v>
      </c>
      <c r="G61" s="295" t="s">
        <v>2066</v>
      </c>
      <c r="H61" s="294" t="s">
        <v>1803</v>
      </c>
      <c r="I61" s="77"/>
      <c r="J61" s="82"/>
      <c r="K61" s="89" t="s">
        <v>1804</v>
      </c>
      <c r="L61" s="77" t="s">
        <v>1805</v>
      </c>
      <c r="M61" s="122" t="s">
        <v>396</v>
      </c>
      <c r="N61" s="122" t="s">
        <v>1037</v>
      </c>
      <c r="O61" s="122" t="s">
        <v>1038</v>
      </c>
      <c r="P61" s="142"/>
      <c r="Q61" s="118">
        <v>7</v>
      </c>
      <c r="R61" s="118">
        <v>7.6</v>
      </c>
      <c r="S61" s="295" t="s">
        <v>1039</v>
      </c>
      <c r="T61" s="295" t="s">
        <v>2067</v>
      </c>
      <c r="U61" s="295" t="s">
        <v>3617</v>
      </c>
      <c r="V61" s="295"/>
      <c r="X61" s="125"/>
      <c r="AA61" s="204">
        <f>IF(OR(J61="Fail",ISBLANK(J61)),INDEX('Issue Code Table'!C:C,MATCH(N:N,'Issue Code Table'!A:A,0)),IF(M61="Critical",6,IF(M61="Significant",5,IF(M61="Moderate",3,2))))</f>
        <v>5</v>
      </c>
    </row>
    <row r="62" spans="1:27" ht="192" customHeight="1" x14ac:dyDescent="0.35">
      <c r="A62" s="294" t="s">
        <v>2068</v>
      </c>
      <c r="B62" s="294" t="s">
        <v>833</v>
      </c>
      <c r="C62" s="295" t="s">
        <v>834</v>
      </c>
      <c r="D62" s="294" t="s">
        <v>138</v>
      </c>
      <c r="E62" s="295" t="s">
        <v>1043</v>
      </c>
      <c r="F62" s="295" t="s">
        <v>1808</v>
      </c>
      <c r="G62" s="295" t="s">
        <v>2069</v>
      </c>
      <c r="H62" s="294" t="s">
        <v>1810</v>
      </c>
      <c r="I62" s="77"/>
      <c r="J62" s="82"/>
      <c r="K62" s="77" t="s">
        <v>1046</v>
      </c>
      <c r="L62" s="77" t="s">
        <v>839</v>
      </c>
      <c r="M62" s="122" t="s">
        <v>396</v>
      </c>
      <c r="N62" s="122" t="s">
        <v>743</v>
      </c>
      <c r="O62" s="122" t="s">
        <v>744</v>
      </c>
      <c r="P62" s="142"/>
      <c r="Q62" s="118">
        <v>8</v>
      </c>
      <c r="R62" s="118">
        <v>8.1</v>
      </c>
      <c r="S62" s="295" t="s">
        <v>1811</v>
      </c>
      <c r="T62" s="295" t="s">
        <v>2070</v>
      </c>
      <c r="U62" s="295" t="s">
        <v>4139</v>
      </c>
      <c r="V62" s="295"/>
      <c r="X62" s="125"/>
      <c r="AA62" s="204">
        <f>IF(OR(J62="Fail",ISBLANK(J62)),INDEX('Issue Code Table'!C:C,MATCH(N:N,'Issue Code Table'!A:A,0)),IF(M62="Critical",6,IF(M62="Significant",5,IF(M62="Moderate",3,2))))</f>
        <v>4</v>
      </c>
    </row>
    <row r="63" spans="1:27" ht="132" customHeight="1" x14ac:dyDescent="0.35">
      <c r="A63" s="294" t="s">
        <v>2071</v>
      </c>
      <c r="B63" s="294" t="s">
        <v>833</v>
      </c>
      <c r="C63" s="295" t="s">
        <v>834</v>
      </c>
      <c r="D63" s="294" t="s">
        <v>138</v>
      </c>
      <c r="E63" s="295" t="s">
        <v>1814</v>
      </c>
      <c r="F63" s="295" t="s">
        <v>1815</v>
      </c>
      <c r="G63" s="295" t="s">
        <v>1816</v>
      </c>
      <c r="H63" s="294" t="s">
        <v>1817</v>
      </c>
      <c r="I63" s="77"/>
      <c r="J63" s="82"/>
      <c r="K63" s="77" t="s">
        <v>1046</v>
      </c>
      <c r="L63" s="77" t="s">
        <v>839</v>
      </c>
      <c r="M63" s="122" t="s">
        <v>840</v>
      </c>
      <c r="N63" s="122" t="s">
        <v>841</v>
      </c>
      <c r="O63" s="122" t="s">
        <v>842</v>
      </c>
      <c r="P63" s="142"/>
      <c r="Q63" s="118">
        <v>8</v>
      </c>
      <c r="R63" s="118">
        <v>8.1999999999999993</v>
      </c>
      <c r="S63" s="295"/>
      <c r="T63" s="295" t="s">
        <v>1818</v>
      </c>
      <c r="U63" s="295" t="s">
        <v>4142</v>
      </c>
      <c r="V63" s="295"/>
      <c r="X63" s="125"/>
      <c r="AA63" s="204">
        <f>IF(OR(J63="Fail",ISBLANK(J63)),INDEX('Issue Code Table'!C:C,MATCH(N:N,'Issue Code Table'!A:A,0)),IF(M63="Critical",6,IF(M63="Significant",5,IF(M63="Moderate",3,2))))</f>
        <v>1</v>
      </c>
    </row>
    <row r="64" spans="1:27" ht="191.25" customHeight="1" x14ac:dyDescent="0.35">
      <c r="A64" s="294" t="s">
        <v>2072</v>
      </c>
      <c r="B64" s="294" t="s">
        <v>833</v>
      </c>
      <c r="C64" s="121" t="s">
        <v>834</v>
      </c>
      <c r="D64" s="294" t="s">
        <v>138</v>
      </c>
      <c r="E64" s="295" t="s">
        <v>1820</v>
      </c>
      <c r="F64" s="295" t="s">
        <v>2073</v>
      </c>
      <c r="G64" s="295" t="s">
        <v>1822</v>
      </c>
      <c r="H64" s="294" t="s">
        <v>1817</v>
      </c>
      <c r="I64" s="77"/>
      <c r="J64" s="82"/>
      <c r="K64" s="77" t="s">
        <v>1046</v>
      </c>
      <c r="L64" s="77" t="s">
        <v>839</v>
      </c>
      <c r="M64" s="122" t="s">
        <v>840</v>
      </c>
      <c r="N64" s="122" t="s">
        <v>841</v>
      </c>
      <c r="O64" s="122" t="s">
        <v>842</v>
      </c>
      <c r="P64" s="142"/>
      <c r="Q64" s="118">
        <v>8</v>
      </c>
      <c r="R64" s="118">
        <v>8.3000000000000007</v>
      </c>
      <c r="S64" s="295" t="s">
        <v>2074</v>
      </c>
      <c r="T64" s="295" t="s">
        <v>1824</v>
      </c>
      <c r="U64" s="295" t="s">
        <v>4143</v>
      </c>
      <c r="V64" s="295"/>
      <c r="X64" s="125"/>
      <c r="AA64" s="204">
        <f>IF(OR(J64="Fail",ISBLANK(J64)),INDEX('Issue Code Table'!C:C,MATCH(N:N,'Issue Code Table'!A:A,0)),IF(M64="Critical",6,IF(M64="Significant",5,IF(M64="Moderate",3,2))))</f>
        <v>1</v>
      </c>
    </row>
    <row r="65" spans="1:27" ht="216.75" customHeight="1" x14ac:dyDescent="0.35">
      <c r="A65" s="294" t="s">
        <v>2075</v>
      </c>
      <c r="B65" s="294" t="s">
        <v>833</v>
      </c>
      <c r="C65" s="121" t="s">
        <v>834</v>
      </c>
      <c r="D65" s="294" t="s">
        <v>138</v>
      </c>
      <c r="E65" s="295" t="s">
        <v>1826</v>
      </c>
      <c r="F65" s="295" t="s">
        <v>1062</v>
      </c>
      <c r="G65" s="295" t="s">
        <v>1827</v>
      </c>
      <c r="H65" s="294" t="s">
        <v>1817</v>
      </c>
      <c r="I65" s="77"/>
      <c r="J65" s="82"/>
      <c r="K65" s="77" t="s">
        <v>1046</v>
      </c>
      <c r="L65" s="77" t="s">
        <v>839</v>
      </c>
      <c r="M65" s="122" t="s">
        <v>840</v>
      </c>
      <c r="N65" s="122" t="s">
        <v>841</v>
      </c>
      <c r="O65" s="122" t="s">
        <v>842</v>
      </c>
      <c r="P65" s="142"/>
      <c r="Q65" s="118">
        <v>8</v>
      </c>
      <c r="R65" s="118">
        <v>8.4</v>
      </c>
      <c r="S65" s="295" t="s">
        <v>1828</v>
      </c>
      <c r="T65" s="295" t="s">
        <v>1829</v>
      </c>
      <c r="U65" s="295" t="s">
        <v>4141</v>
      </c>
      <c r="V65" s="295"/>
      <c r="X65" s="125"/>
      <c r="AA65" s="204">
        <f>IF(OR(J65="Fail",ISBLANK(J65)),INDEX('Issue Code Table'!C:C,MATCH(N:N,'Issue Code Table'!A:A,0)),IF(M65="Critical",6,IF(M65="Significant",5,IF(M65="Moderate",3,2))))</f>
        <v>1</v>
      </c>
    </row>
    <row r="66" spans="1:27" ht="219.75" customHeight="1" x14ac:dyDescent="0.35">
      <c r="A66" s="294" t="s">
        <v>2076</v>
      </c>
      <c r="B66" s="294" t="s">
        <v>833</v>
      </c>
      <c r="C66" s="121" t="s">
        <v>834</v>
      </c>
      <c r="D66" s="294" t="s">
        <v>164</v>
      </c>
      <c r="E66" s="295" t="s">
        <v>1831</v>
      </c>
      <c r="F66" s="295" t="s">
        <v>1068</v>
      </c>
      <c r="G66" s="295" t="s">
        <v>1832</v>
      </c>
      <c r="H66" s="294" t="s">
        <v>1833</v>
      </c>
      <c r="I66" s="77"/>
      <c r="J66" s="82"/>
      <c r="K66" s="77" t="s">
        <v>1834</v>
      </c>
      <c r="L66" s="77"/>
      <c r="M66" s="122" t="s">
        <v>840</v>
      </c>
      <c r="N66" s="122" t="s">
        <v>841</v>
      </c>
      <c r="O66" s="122" t="s">
        <v>842</v>
      </c>
      <c r="P66" s="142"/>
      <c r="Q66" s="118">
        <v>8</v>
      </c>
      <c r="R66" s="118">
        <v>8.5</v>
      </c>
      <c r="S66" s="295" t="s">
        <v>1835</v>
      </c>
      <c r="T66" s="295" t="s">
        <v>1836</v>
      </c>
      <c r="U66" s="295" t="s">
        <v>4144</v>
      </c>
      <c r="V66" s="295"/>
      <c r="X66" s="125"/>
      <c r="AA66" s="204">
        <f>IF(OR(J66="Fail",ISBLANK(J66)),INDEX('Issue Code Table'!C:C,MATCH(N:N,'Issue Code Table'!A:A,0)),IF(M66="Critical",6,IF(M66="Significant",5,IF(M66="Moderate",3,2))))</f>
        <v>1</v>
      </c>
    </row>
    <row r="67" spans="1:27" ht="182.25" customHeight="1" x14ac:dyDescent="0.35">
      <c r="A67" s="294" t="s">
        <v>2077</v>
      </c>
      <c r="B67" s="294" t="s">
        <v>760</v>
      </c>
      <c r="C67" s="295" t="s">
        <v>718</v>
      </c>
      <c r="D67" s="294" t="s">
        <v>164</v>
      </c>
      <c r="E67" s="295" t="s">
        <v>1073</v>
      </c>
      <c r="F67" s="295" t="s">
        <v>1074</v>
      </c>
      <c r="G67" s="295" t="s">
        <v>1838</v>
      </c>
      <c r="H67" s="294" t="s">
        <v>961</v>
      </c>
      <c r="I67" s="77"/>
      <c r="J67" s="82"/>
      <c r="K67" s="89" t="s">
        <v>1839</v>
      </c>
      <c r="L67" s="77"/>
      <c r="M67" s="122" t="s">
        <v>145</v>
      </c>
      <c r="N67" s="122" t="s">
        <v>410</v>
      </c>
      <c r="O67" s="122" t="s">
        <v>411</v>
      </c>
      <c r="P67" s="142"/>
      <c r="Q67" s="118">
        <v>9</v>
      </c>
      <c r="R67" s="118">
        <v>9.1</v>
      </c>
      <c r="S67" s="295" t="s">
        <v>1079</v>
      </c>
      <c r="T67" s="295" t="s">
        <v>1080</v>
      </c>
      <c r="U67" s="295" t="s">
        <v>3618</v>
      </c>
      <c r="V67" s="295" t="s">
        <v>1082</v>
      </c>
      <c r="X67" s="125"/>
      <c r="AA67" s="204">
        <f>IF(OR(J67="Fail",ISBLANK(J67)),INDEX('Issue Code Table'!C:C,MATCH(N:N,'Issue Code Table'!A:A,0)),IF(M67="Critical",6,IF(M67="Significant",5,IF(M67="Moderate",3,2))))</f>
        <v>5</v>
      </c>
    </row>
    <row r="68" spans="1:27" ht="165.75" customHeight="1" x14ac:dyDescent="0.35">
      <c r="A68" s="294" t="s">
        <v>2078</v>
      </c>
      <c r="B68" s="294" t="s">
        <v>760</v>
      </c>
      <c r="C68" s="295" t="s">
        <v>718</v>
      </c>
      <c r="D68" s="294" t="s">
        <v>138</v>
      </c>
      <c r="E68" s="295" t="s">
        <v>1084</v>
      </c>
      <c r="F68" s="295" t="s">
        <v>1841</v>
      </c>
      <c r="G68" s="295" t="s">
        <v>2079</v>
      </c>
      <c r="H68" s="294" t="s">
        <v>1843</v>
      </c>
      <c r="I68" s="77"/>
      <c r="J68" s="82"/>
      <c r="K68" s="89" t="s">
        <v>1844</v>
      </c>
      <c r="L68" s="77"/>
      <c r="M68" s="122" t="s">
        <v>396</v>
      </c>
      <c r="N68" s="122" t="s">
        <v>743</v>
      </c>
      <c r="O68" s="122" t="s">
        <v>744</v>
      </c>
      <c r="P68" s="142"/>
      <c r="Q68" s="118">
        <v>9</v>
      </c>
      <c r="R68" s="118">
        <v>9.1999999999999993</v>
      </c>
      <c r="S68" s="295" t="s">
        <v>1088</v>
      </c>
      <c r="T68" s="295" t="s">
        <v>1845</v>
      </c>
      <c r="U68" s="295" t="s">
        <v>3619</v>
      </c>
      <c r="V68" s="295"/>
      <c r="X68" s="125"/>
      <c r="AA68" s="204">
        <f>IF(OR(J68="Fail",ISBLANK(J68)),INDEX('Issue Code Table'!C:C,MATCH(N:N,'Issue Code Table'!A:A,0)),IF(M68="Critical",6,IF(M68="Significant",5,IF(M68="Moderate",3,2))))</f>
        <v>4</v>
      </c>
    </row>
    <row r="69" spans="1:27" ht="165.75" customHeight="1" x14ac:dyDescent="0.35">
      <c r="A69" s="294" t="s">
        <v>2080</v>
      </c>
      <c r="B69" s="294" t="s">
        <v>909</v>
      </c>
      <c r="C69" s="295" t="s">
        <v>910</v>
      </c>
      <c r="D69" s="294" t="s">
        <v>164</v>
      </c>
      <c r="E69" s="295" t="s">
        <v>1847</v>
      </c>
      <c r="F69" s="295" t="s">
        <v>1848</v>
      </c>
      <c r="G69" s="295" t="s">
        <v>1849</v>
      </c>
      <c r="H69" s="294" t="s">
        <v>961</v>
      </c>
      <c r="I69" s="77"/>
      <c r="J69" s="82"/>
      <c r="K69" s="89" t="s">
        <v>1850</v>
      </c>
      <c r="L69" s="77"/>
      <c r="M69" s="122" t="s">
        <v>145</v>
      </c>
      <c r="N69" s="122" t="s">
        <v>963</v>
      </c>
      <c r="O69" s="122" t="s">
        <v>964</v>
      </c>
      <c r="P69" s="142"/>
      <c r="Q69" s="118">
        <v>9</v>
      </c>
      <c r="R69" s="118">
        <v>9.3000000000000007</v>
      </c>
      <c r="S69" s="295" t="s">
        <v>3560</v>
      </c>
      <c r="T69" s="295" t="s">
        <v>1851</v>
      </c>
      <c r="U69" s="295" t="s">
        <v>1852</v>
      </c>
      <c r="V69" s="295" t="s">
        <v>1853</v>
      </c>
      <c r="X69" s="125"/>
      <c r="AA69" s="204">
        <f>IF(OR(J69="Fail",ISBLANK(J69)),INDEX('Issue Code Table'!C:C,MATCH(N:N,'Issue Code Table'!A:A,0)),IF(M69="Critical",6,IF(M69="Significant",5,IF(M69="Moderate",3,2))))</f>
        <v>6</v>
      </c>
    </row>
    <row r="70" spans="1:27" ht="147" customHeight="1" x14ac:dyDescent="0.35">
      <c r="A70" s="294" t="s">
        <v>2081</v>
      </c>
      <c r="B70" s="294" t="s">
        <v>909</v>
      </c>
      <c r="C70" s="295" t="s">
        <v>910</v>
      </c>
      <c r="D70" s="294" t="s">
        <v>164</v>
      </c>
      <c r="E70" s="295" t="s">
        <v>1093</v>
      </c>
      <c r="F70" s="295" t="s">
        <v>1855</v>
      </c>
      <c r="G70" s="295" t="s">
        <v>1856</v>
      </c>
      <c r="H70" s="294" t="s">
        <v>961</v>
      </c>
      <c r="I70" s="77"/>
      <c r="J70" s="82"/>
      <c r="K70" s="89" t="s">
        <v>1857</v>
      </c>
      <c r="L70" s="77"/>
      <c r="M70" s="122" t="s">
        <v>826</v>
      </c>
      <c r="N70" s="122" t="s">
        <v>827</v>
      </c>
      <c r="O70" s="122" t="s">
        <v>828</v>
      </c>
      <c r="P70" s="142"/>
      <c r="Q70" s="118">
        <v>9</v>
      </c>
      <c r="R70" s="118">
        <v>9.4</v>
      </c>
      <c r="S70" s="295" t="s">
        <v>1858</v>
      </c>
      <c r="T70" s="295" t="s">
        <v>1859</v>
      </c>
      <c r="U70" s="295" t="s">
        <v>1860</v>
      </c>
      <c r="V70" s="295" t="s">
        <v>1861</v>
      </c>
      <c r="X70" s="125"/>
      <c r="AA70" s="204">
        <f>IF(OR(J70="Fail",ISBLANK(J70)),INDEX('Issue Code Table'!C:C,MATCH(N:N,'Issue Code Table'!A:A,0)),IF(M70="Critical",6,IF(M70="Significant",5,IF(M70="Moderate",3,2))))</f>
        <v>7</v>
      </c>
    </row>
    <row r="71" spans="1:27" ht="135.75" customHeight="1" x14ac:dyDescent="0.35">
      <c r="A71" s="294" t="s">
        <v>2082</v>
      </c>
      <c r="B71" s="294" t="s">
        <v>909</v>
      </c>
      <c r="C71" s="121" t="s">
        <v>969</v>
      </c>
      <c r="D71" s="294" t="s">
        <v>164</v>
      </c>
      <c r="E71" s="295" t="s">
        <v>1111</v>
      </c>
      <c r="F71" s="295" t="s">
        <v>1863</v>
      </c>
      <c r="G71" s="295" t="s">
        <v>1864</v>
      </c>
      <c r="H71" s="292" t="s">
        <v>1865</v>
      </c>
      <c r="I71" s="77"/>
      <c r="J71" s="82"/>
      <c r="K71" s="78" t="s">
        <v>1866</v>
      </c>
      <c r="L71" s="77"/>
      <c r="M71" s="122" t="s">
        <v>145</v>
      </c>
      <c r="N71" s="122" t="s">
        <v>410</v>
      </c>
      <c r="O71" s="122" t="s">
        <v>411</v>
      </c>
      <c r="P71" s="142"/>
      <c r="Q71" s="118">
        <v>9</v>
      </c>
      <c r="R71" s="118">
        <v>9.5</v>
      </c>
      <c r="S71" s="295" t="s">
        <v>1867</v>
      </c>
      <c r="T71" s="295" t="s">
        <v>1868</v>
      </c>
      <c r="U71" s="295" t="s">
        <v>3620</v>
      </c>
      <c r="V71" s="295" t="s">
        <v>1118</v>
      </c>
      <c r="X71" s="125"/>
      <c r="AA71" s="204">
        <f>IF(OR(J71="Fail",ISBLANK(J71)),INDEX('Issue Code Table'!C:C,MATCH(N:N,'Issue Code Table'!A:A,0)),IF(M71="Critical",6,IF(M71="Significant",5,IF(M71="Moderate",3,2))))</f>
        <v>5</v>
      </c>
    </row>
    <row r="72" spans="1:27" ht="286.5" customHeight="1" x14ac:dyDescent="0.35">
      <c r="A72" s="294" t="s">
        <v>2083</v>
      </c>
      <c r="B72" s="294" t="s">
        <v>909</v>
      </c>
      <c r="C72" s="121" t="s">
        <v>969</v>
      </c>
      <c r="D72" s="294" t="s">
        <v>164</v>
      </c>
      <c r="E72" s="295" t="s">
        <v>1120</v>
      </c>
      <c r="F72" s="295" t="s">
        <v>1870</v>
      </c>
      <c r="G72" s="295" t="s">
        <v>2084</v>
      </c>
      <c r="H72" s="294" t="s">
        <v>961</v>
      </c>
      <c r="I72" s="78"/>
      <c r="J72" s="82"/>
      <c r="K72" s="78" t="s">
        <v>3549</v>
      </c>
      <c r="L72" s="77"/>
      <c r="M72" s="122" t="s">
        <v>145</v>
      </c>
      <c r="N72" s="122" t="s">
        <v>410</v>
      </c>
      <c r="O72" s="122" t="s">
        <v>411</v>
      </c>
      <c r="P72" s="142"/>
      <c r="Q72" s="118">
        <v>9</v>
      </c>
      <c r="R72" s="118">
        <v>9.6</v>
      </c>
      <c r="S72" s="295" t="s">
        <v>1872</v>
      </c>
      <c r="T72" s="295" t="s">
        <v>1126</v>
      </c>
      <c r="U72" s="295" t="s">
        <v>1127</v>
      </c>
      <c r="V72" s="295" t="s">
        <v>1128</v>
      </c>
      <c r="X72" s="125"/>
      <c r="AA72" s="204">
        <f>IF(OR(J72="Fail",ISBLANK(J72)),INDEX('Issue Code Table'!C:C,MATCH(N:N,'Issue Code Table'!A:A,0)),IF(M72="Critical",6,IF(M72="Significant",5,IF(M72="Moderate",3,2))))</f>
        <v>5</v>
      </c>
    </row>
    <row r="73" spans="1:27" ht="160.5" customHeight="1" x14ac:dyDescent="0.35">
      <c r="A73" s="294" t="s">
        <v>2085</v>
      </c>
      <c r="B73" s="294" t="s">
        <v>760</v>
      </c>
      <c r="C73" s="295" t="s">
        <v>718</v>
      </c>
      <c r="D73" s="294" t="s">
        <v>164</v>
      </c>
      <c r="E73" s="295" t="s">
        <v>1130</v>
      </c>
      <c r="F73" s="295" t="s">
        <v>1131</v>
      </c>
      <c r="G73" s="295" t="s">
        <v>1874</v>
      </c>
      <c r="H73" s="294" t="s">
        <v>961</v>
      </c>
      <c r="I73" s="78"/>
      <c r="J73" s="82"/>
      <c r="K73" s="77" t="s">
        <v>1134</v>
      </c>
      <c r="L73" s="77"/>
      <c r="M73" s="122" t="s">
        <v>145</v>
      </c>
      <c r="N73" s="122" t="s">
        <v>860</v>
      </c>
      <c r="O73" s="122" t="s">
        <v>861</v>
      </c>
      <c r="P73" s="142"/>
      <c r="Q73" s="118">
        <v>9</v>
      </c>
      <c r="R73" s="118">
        <v>9.6999999999999993</v>
      </c>
      <c r="S73" s="295" t="s">
        <v>1135</v>
      </c>
      <c r="T73" s="295" t="s">
        <v>1875</v>
      </c>
      <c r="U73" s="295" t="s">
        <v>3499</v>
      </c>
      <c r="V73" s="295" t="s">
        <v>1137</v>
      </c>
      <c r="X73" s="125"/>
      <c r="AA73" s="204">
        <f>IF(OR(J73="Fail",ISBLANK(J73)),INDEX('Issue Code Table'!C:C,MATCH(N:N,'Issue Code Table'!A:A,0)),IF(M73="Critical",6,IF(M73="Significant",5,IF(M73="Moderate",3,2))))</f>
        <v>5</v>
      </c>
    </row>
    <row r="74" spans="1:27" ht="155.25" customHeight="1" x14ac:dyDescent="0.35">
      <c r="A74" s="294" t="s">
        <v>2086</v>
      </c>
      <c r="B74" s="294" t="s">
        <v>760</v>
      </c>
      <c r="C74" s="295" t="s">
        <v>718</v>
      </c>
      <c r="D74" s="294" t="s">
        <v>164</v>
      </c>
      <c r="E74" s="295" t="s">
        <v>1877</v>
      </c>
      <c r="F74" s="295" t="s">
        <v>1140</v>
      </c>
      <c r="G74" s="295" t="s">
        <v>1878</v>
      </c>
      <c r="H74" s="294" t="s">
        <v>961</v>
      </c>
      <c r="I74" s="77"/>
      <c r="J74" s="82"/>
      <c r="K74" s="89" t="s">
        <v>1879</v>
      </c>
      <c r="L74" s="77"/>
      <c r="M74" s="122" t="s">
        <v>145</v>
      </c>
      <c r="N74" s="122" t="s">
        <v>860</v>
      </c>
      <c r="O74" s="122" t="s">
        <v>861</v>
      </c>
      <c r="P74" s="142"/>
      <c r="Q74" s="118">
        <v>9</v>
      </c>
      <c r="R74" s="118">
        <v>9.8000000000000007</v>
      </c>
      <c r="S74" s="295" t="s">
        <v>1143</v>
      </c>
      <c r="T74" s="295" t="s">
        <v>1880</v>
      </c>
      <c r="U74" s="295" t="s">
        <v>3561</v>
      </c>
      <c r="V74" s="295" t="s">
        <v>1145</v>
      </c>
      <c r="X74" s="125"/>
      <c r="AA74" s="204">
        <f>IF(OR(J74="Fail",ISBLANK(J74)),INDEX('Issue Code Table'!C:C,MATCH(N:N,'Issue Code Table'!A:A,0)),IF(M74="Critical",6,IF(M74="Significant",5,IF(M74="Moderate",3,2))))</f>
        <v>5</v>
      </c>
    </row>
    <row r="75" spans="1:27" ht="159.75" customHeight="1" x14ac:dyDescent="0.35">
      <c r="A75" s="294" t="s">
        <v>2087</v>
      </c>
      <c r="B75" s="294" t="s">
        <v>760</v>
      </c>
      <c r="C75" s="295" t="s">
        <v>718</v>
      </c>
      <c r="D75" s="294" t="s">
        <v>164</v>
      </c>
      <c r="E75" s="295" t="s">
        <v>1147</v>
      </c>
      <c r="F75" s="295" t="s">
        <v>1148</v>
      </c>
      <c r="G75" s="295" t="s">
        <v>1882</v>
      </c>
      <c r="H75" s="294" t="s">
        <v>961</v>
      </c>
      <c r="I75" s="77"/>
      <c r="J75" s="82"/>
      <c r="K75" s="89" t="s">
        <v>1883</v>
      </c>
      <c r="L75" s="78"/>
      <c r="M75" s="122" t="s">
        <v>145</v>
      </c>
      <c r="N75" s="122" t="s">
        <v>1884</v>
      </c>
      <c r="O75" s="122" t="s">
        <v>1885</v>
      </c>
      <c r="P75" s="143"/>
      <c r="Q75" s="118">
        <v>9</v>
      </c>
      <c r="R75" s="118">
        <v>9.9</v>
      </c>
      <c r="S75" s="295" t="s">
        <v>1886</v>
      </c>
      <c r="T75" s="295" t="s">
        <v>1887</v>
      </c>
      <c r="U75" s="295" t="s">
        <v>3562</v>
      </c>
      <c r="V75" s="295" t="s">
        <v>426</v>
      </c>
      <c r="X75" s="125"/>
      <c r="AA75" s="204">
        <f>IF(OR(J75="Fail",ISBLANK(J75)),INDEX('Issue Code Table'!C:C,MATCH(N:N,'Issue Code Table'!A:A,0)),IF(M75="Critical",6,IF(M75="Significant",5,IF(M75="Moderate",3,2))))</f>
        <v>5</v>
      </c>
    </row>
    <row r="76" spans="1:27" ht="135" customHeight="1" x14ac:dyDescent="0.35">
      <c r="A76" s="294" t="s">
        <v>2088</v>
      </c>
      <c r="B76" s="294" t="s">
        <v>760</v>
      </c>
      <c r="C76" s="295" t="s">
        <v>718</v>
      </c>
      <c r="D76" s="294" t="s">
        <v>164</v>
      </c>
      <c r="E76" s="295" t="s">
        <v>1154</v>
      </c>
      <c r="F76" s="295" t="s">
        <v>1155</v>
      </c>
      <c r="G76" s="295" t="s">
        <v>1889</v>
      </c>
      <c r="H76" s="294" t="s">
        <v>961</v>
      </c>
      <c r="I76" s="77"/>
      <c r="J76" s="82"/>
      <c r="K76" s="89" t="s">
        <v>1890</v>
      </c>
      <c r="L76" s="77"/>
      <c r="M76" s="122" t="s">
        <v>826</v>
      </c>
      <c r="N76" s="122" t="s">
        <v>827</v>
      </c>
      <c r="O76" s="122" t="s">
        <v>828</v>
      </c>
      <c r="P76" s="142"/>
      <c r="Q76" s="118">
        <v>9</v>
      </c>
      <c r="R76" s="118">
        <v>9.1</v>
      </c>
      <c r="S76" s="295" t="s">
        <v>2089</v>
      </c>
      <c r="T76" s="295" t="s">
        <v>1892</v>
      </c>
      <c r="U76" s="295" t="s">
        <v>1160</v>
      </c>
      <c r="V76" s="295" t="s">
        <v>2090</v>
      </c>
      <c r="X76" s="125"/>
      <c r="AA76" s="204">
        <f>IF(OR(J76="Fail",ISBLANK(J76)),INDEX('Issue Code Table'!C:C,MATCH(N:N,'Issue Code Table'!A:A,0)),IF(M76="Critical",6,IF(M76="Significant",5,IF(M76="Moderate",3,2))))</f>
        <v>7</v>
      </c>
    </row>
    <row r="77" spans="1:27" ht="207.75" customHeight="1" x14ac:dyDescent="0.35">
      <c r="A77" s="294" t="s">
        <v>2091</v>
      </c>
      <c r="B77" s="294" t="s">
        <v>909</v>
      </c>
      <c r="C77" s="121" t="s">
        <v>969</v>
      </c>
      <c r="D77" s="294" t="s">
        <v>164</v>
      </c>
      <c r="E77" s="295" t="s">
        <v>1894</v>
      </c>
      <c r="F77" s="295" t="s">
        <v>1895</v>
      </c>
      <c r="G77" s="295" t="s">
        <v>1896</v>
      </c>
      <c r="H77" s="294" t="s">
        <v>961</v>
      </c>
      <c r="I77" s="77"/>
      <c r="J77" s="82"/>
      <c r="K77" s="89" t="s">
        <v>1897</v>
      </c>
      <c r="L77" s="77"/>
      <c r="M77" s="122" t="s">
        <v>145</v>
      </c>
      <c r="N77" s="122" t="s">
        <v>410</v>
      </c>
      <c r="O77" s="122" t="s">
        <v>411</v>
      </c>
      <c r="P77" s="142"/>
      <c r="Q77" s="118">
        <v>9</v>
      </c>
      <c r="R77" s="118">
        <v>9.11</v>
      </c>
      <c r="S77" s="295" t="s">
        <v>1898</v>
      </c>
      <c r="T77" s="295" t="s">
        <v>1899</v>
      </c>
      <c r="U77" s="295" t="s">
        <v>1168</v>
      </c>
      <c r="V77" s="295" t="s">
        <v>426</v>
      </c>
      <c r="X77" s="125"/>
      <c r="AA77" s="204">
        <f>IF(OR(J77="Fail",ISBLANK(J77)),INDEX('Issue Code Table'!C:C,MATCH(N:N,'Issue Code Table'!A:A,0)),IF(M77="Critical",6,IF(M77="Significant",5,IF(M77="Moderate",3,2))))</f>
        <v>5</v>
      </c>
    </row>
    <row r="78" spans="1:27" ht="309.75" customHeight="1" x14ac:dyDescent="0.35">
      <c r="A78" s="294" t="s">
        <v>2092</v>
      </c>
      <c r="B78" s="294" t="s">
        <v>909</v>
      </c>
      <c r="C78" s="121" t="s">
        <v>969</v>
      </c>
      <c r="D78" s="294" t="s">
        <v>164</v>
      </c>
      <c r="E78" s="295" t="s">
        <v>1170</v>
      </c>
      <c r="F78" s="295" t="s">
        <v>1901</v>
      </c>
      <c r="G78" s="295" t="s">
        <v>1902</v>
      </c>
      <c r="H78" s="294" t="s">
        <v>961</v>
      </c>
      <c r="I78" s="77"/>
      <c r="J78" s="82"/>
      <c r="K78" s="89" t="s">
        <v>1903</v>
      </c>
      <c r="L78" s="77"/>
      <c r="M78" s="122" t="s">
        <v>145</v>
      </c>
      <c r="N78" s="122" t="s">
        <v>410</v>
      </c>
      <c r="O78" s="122" t="s">
        <v>411</v>
      </c>
      <c r="P78" s="142"/>
      <c r="Q78" s="118">
        <v>9</v>
      </c>
      <c r="R78" s="118">
        <v>9.1199999999999992</v>
      </c>
      <c r="S78" s="295" t="s">
        <v>1904</v>
      </c>
      <c r="T78" s="295" t="s">
        <v>1905</v>
      </c>
      <c r="U78" s="295" t="s">
        <v>3563</v>
      </c>
      <c r="V78" s="295" t="s">
        <v>426</v>
      </c>
      <c r="X78" s="125"/>
      <c r="AA78" s="204">
        <f>IF(OR(J78="Fail",ISBLANK(J78)),INDEX('Issue Code Table'!C:C,MATCH(N:N,'Issue Code Table'!A:A,0)),IF(M78="Critical",6,IF(M78="Significant",5,IF(M78="Moderate",3,2))))</f>
        <v>5</v>
      </c>
    </row>
    <row r="79" spans="1:27" ht="189.75" customHeight="1" x14ac:dyDescent="0.35">
      <c r="A79" s="294" t="s">
        <v>2093</v>
      </c>
      <c r="B79" s="294" t="s">
        <v>909</v>
      </c>
      <c r="C79" s="121" t="s">
        <v>969</v>
      </c>
      <c r="D79" s="294" t="s">
        <v>164</v>
      </c>
      <c r="E79" s="295" t="s">
        <v>1177</v>
      </c>
      <c r="F79" s="295" t="s">
        <v>1907</v>
      </c>
      <c r="G79" s="295" t="s">
        <v>1908</v>
      </c>
      <c r="H79" s="292" t="s">
        <v>1909</v>
      </c>
      <c r="I79" s="77"/>
      <c r="J79" s="82"/>
      <c r="K79" s="89" t="s">
        <v>1910</v>
      </c>
      <c r="L79" s="77"/>
      <c r="M79" s="122" t="s">
        <v>145</v>
      </c>
      <c r="N79" s="122" t="s">
        <v>410</v>
      </c>
      <c r="O79" s="122" t="s">
        <v>411</v>
      </c>
      <c r="P79" s="142"/>
      <c r="Q79" s="118">
        <v>9</v>
      </c>
      <c r="R79" s="118">
        <v>9.1300000000000008</v>
      </c>
      <c r="S79" s="295" t="s">
        <v>1181</v>
      </c>
      <c r="T79" s="295" t="s">
        <v>1911</v>
      </c>
      <c r="U79" s="295" t="s">
        <v>3622</v>
      </c>
      <c r="V79" s="295" t="s">
        <v>426</v>
      </c>
      <c r="X79" s="125"/>
      <c r="AA79" s="204">
        <f>IF(OR(J79="Fail",ISBLANK(J79)),INDEX('Issue Code Table'!C:C,MATCH(N:N,'Issue Code Table'!A:A,0)),IF(M79="Critical",6,IF(M79="Significant",5,IF(M79="Moderate",3,2))))</f>
        <v>5</v>
      </c>
    </row>
    <row r="80" spans="1:27" ht="213.75" customHeight="1" x14ac:dyDescent="0.35">
      <c r="A80" s="294" t="s">
        <v>2094</v>
      </c>
      <c r="B80" s="294" t="s">
        <v>909</v>
      </c>
      <c r="C80" s="121" t="s">
        <v>969</v>
      </c>
      <c r="D80" s="294" t="s">
        <v>164</v>
      </c>
      <c r="E80" s="295" t="s">
        <v>1184</v>
      </c>
      <c r="F80" s="295" t="s">
        <v>1185</v>
      </c>
      <c r="G80" s="295" t="s">
        <v>1913</v>
      </c>
      <c r="H80" s="294" t="s">
        <v>1914</v>
      </c>
      <c r="I80" s="77"/>
      <c r="J80" s="82"/>
      <c r="K80" s="89" t="s">
        <v>1915</v>
      </c>
      <c r="L80" s="77"/>
      <c r="M80" s="122" t="s">
        <v>145</v>
      </c>
      <c r="N80" s="122" t="s">
        <v>410</v>
      </c>
      <c r="O80" s="122" t="s">
        <v>411</v>
      </c>
      <c r="P80" s="142"/>
      <c r="Q80" s="118">
        <v>9</v>
      </c>
      <c r="R80" s="118">
        <v>9.14</v>
      </c>
      <c r="S80" s="295" t="s">
        <v>1188</v>
      </c>
      <c r="T80" s="295" t="s">
        <v>1916</v>
      </c>
      <c r="U80" s="295" t="s">
        <v>3623</v>
      </c>
      <c r="V80" s="295" t="s">
        <v>426</v>
      </c>
      <c r="X80" s="125"/>
      <c r="AA80" s="204">
        <f>IF(OR(J80="Fail",ISBLANK(J80)),INDEX('Issue Code Table'!C:C,MATCH(N:N,'Issue Code Table'!A:A,0)),IF(M80="Critical",6,IF(M80="Significant",5,IF(M80="Moderate",3,2))))</f>
        <v>5</v>
      </c>
    </row>
    <row r="81" spans="1:27" ht="189.75" customHeight="1" x14ac:dyDescent="0.35">
      <c r="A81" s="294" t="s">
        <v>2095</v>
      </c>
      <c r="B81" s="294" t="s">
        <v>760</v>
      </c>
      <c r="C81" s="295" t="s">
        <v>718</v>
      </c>
      <c r="D81" s="294" t="s">
        <v>164</v>
      </c>
      <c r="E81" s="295" t="s">
        <v>1191</v>
      </c>
      <c r="F81" s="295" t="s">
        <v>1918</v>
      </c>
      <c r="G81" s="295" t="s">
        <v>1919</v>
      </c>
      <c r="H81" s="294" t="s">
        <v>961</v>
      </c>
      <c r="I81" s="77"/>
      <c r="J81" s="82"/>
      <c r="K81" s="89" t="s">
        <v>3554</v>
      </c>
      <c r="L81" s="77"/>
      <c r="M81" s="122" t="s">
        <v>145</v>
      </c>
      <c r="N81" s="122" t="s">
        <v>410</v>
      </c>
      <c r="O81" s="122" t="s">
        <v>411</v>
      </c>
      <c r="P81" s="142"/>
      <c r="Q81" s="118">
        <v>9</v>
      </c>
      <c r="R81" s="118">
        <v>9.15</v>
      </c>
      <c r="S81" s="295" t="s">
        <v>1195</v>
      </c>
      <c r="T81" s="295" t="s">
        <v>1920</v>
      </c>
      <c r="U81" s="295" t="s">
        <v>3566</v>
      </c>
      <c r="V81" s="295" t="s">
        <v>426</v>
      </c>
      <c r="X81" s="125"/>
      <c r="AA81" s="204">
        <f>IF(OR(J81="Fail",ISBLANK(J81)),INDEX('Issue Code Table'!C:C,MATCH(N:N,'Issue Code Table'!A:A,0)),IF(M81="Critical",6,IF(M81="Significant",5,IF(M81="Moderate",3,2))))</f>
        <v>5</v>
      </c>
    </row>
    <row r="82" spans="1:27" ht="168" customHeight="1" x14ac:dyDescent="0.35">
      <c r="A82" s="294" t="s">
        <v>2096</v>
      </c>
      <c r="B82" s="294" t="s">
        <v>909</v>
      </c>
      <c r="C82" s="121" t="s">
        <v>969</v>
      </c>
      <c r="D82" s="294" t="s">
        <v>164</v>
      </c>
      <c r="E82" s="295" t="s">
        <v>1198</v>
      </c>
      <c r="F82" s="295" t="s">
        <v>1922</v>
      </c>
      <c r="G82" s="295" t="s">
        <v>1923</v>
      </c>
      <c r="H82" s="294" t="s">
        <v>961</v>
      </c>
      <c r="I82" s="77"/>
      <c r="J82" s="82"/>
      <c r="K82" s="89" t="s">
        <v>3556</v>
      </c>
      <c r="L82" s="77"/>
      <c r="M82" s="122" t="s">
        <v>145</v>
      </c>
      <c r="N82" s="122" t="s">
        <v>410</v>
      </c>
      <c r="O82" s="122" t="s">
        <v>411</v>
      </c>
      <c r="P82" s="142"/>
      <c r="Q82" s="118">
        <v>9</v>
      </c>
      <c r="R82" s="118">
        <v>9.16</v>
      </c>
      <c r="S82" s="295" t="s">
        <v>1202</v>
      </c>
      <c r="T82" s="295" t="s">
        <v>1924</v>
      </c>
      <c r="U82" s="295" t="s">
        <v>1204</v>
      </c>
      <c r="V82" s="295" t="s">
        <v>426</v>
      </c>
      <c r="X82" s="125"/>
      <c r="AA82" s="204">
        <f>IF(OR(J82="Fail",ISBLANK(J82)),INDEX('Issue Code Table'!C:C,MATCH(N:N,'Issue Code Table'!A:A,0)),IF(M82="Critical",6,IF(M82="Significant",5,IF(M82="Moderate",3,2))))</f>
        <v>5</v>
      </c>
    </row>
    <row r="83" spans="1:27" ht="249.75" customHeight="1" x14ac:dyDescent="0.35">
      <c r="A83" s="294" t="s">
        <v>2097</v>
      </c>
      <c r="B83" s="294" t="s">
        <v>1616</v>
      </c>
      <c r="C83" s="294" t="s">
        <v>1617</v>
      </c>
      <c r="D83" s="294" t="s">
        <v>164</v>
      </c>
      <c r="E83" s="295" t="s">
        <v>1206</v>
      </c>
      <c r="F83" s="295" t="s">
        <v>1926</v>
      </c>
      <c r="G83" s="295" t="s">
        <v>1927</v>
      </c>
      <c r="H83" s="294" t="s">
        <v>961</v>
      </c>
      <c r="I83" s="77"/>
      <c r="J83" s="82"/>
      <c r="K83" s="77" t="s">
        <v>1928</v>
      </c>
      <c r="L83" s="77"/>
      <c r="M83" s="122" t="s">
        <v>145</v>
      </c>
      <c r="N83" s="122" t="s">
        <v>410</v>
      </c>
      <c r="O83" s="122" t="s">
        <v>411</v>
      </c>
      <c r="P83" s="142"/>
      <c r="Q83" s="118">
        <v>9</v>
      </c>
      <c r="R83" s="118">
        <v>9.17</v>
      </c>
      <c r="S83" s="295" t="s">
        <v>1210</v>
      </c>
      <c r="T83" s="295" t="s">
        <v>1929</v>
      </c>
      <c r="U83" s="295" t="s">
        <v>3567</v>
      </c>
      <c r="V83" s="295" t="s">
        <v>426</v>
      </c>
      <c r="X83" s="125"/>
      <c r="AA83" s="204">
        <f>IF(OR(J83="Fail",ISBLANK(J83)),INDEX('Issue Code Table'!C:C,MATCH(N:N,'Issue Code Table'!A:A,0)),IF(M83="Critical",6,IF(M83="Significant",5,IF(M83="Moderate",3,2))))</f>
        <v>5</v>
      </c>
    </row>
    <row r="84" spans="1:27" ht="123" customHeight="1" x14ac:dyDescent="0.35">
      <c r="A84" s="294" t="s">
        <v>2098</v>
      </c>
      <c r="B84" s="294" t="s">
        <v>909</v>
      </c>
      <c r="C84" s="121" t="s">
        <v>969</v>
      </c>
      <c r="D84" s="294" t="s">
        <v>164</v>
      </c>
      <c r="E84" s="295" t="s">
        <v>1213</v>
      </c>
      <c r="F84" s="295" t="s">
        <v>1931</v>
      </c>
      <c r="G84" s="295" t="s">
        <v>2099</v>
      </c>
      <c r="H84" s="294" t="s">
        <v>961</v>
      </c>
      <c r="I84" s="77"/>
      <c r="J84" s="82"/>
      <c r="K84" s="89" t="s">
        <v>1932</v>
      </c>
      <c r="L84" s="77"/>
      <c r="M84" s="122" t="s">
        <v>145</v>
      </c>
      <c r="N84" s="122" t="s">
        <v>410</v>
      </c>
      <c r="O84" s="122" t="s">
        <v>411</v>
      </c>
      <c r="P84" s="142"/>
      <c r="Q84" s="118">
        <v>9</v>
      </c>
      <c r="R84" s="118">
        <v>9.18</v>
      </c>
      <c r="S84" s="295" t="s">
        <v>1933</v>
      </c>
      <c r="T84" s="295" t="s">
        <v>1934</v>
      </c>
      <c r="U84" s="295" t="s">
        <v>1220</v>
      </c>
      <c r="V84" s="295" t="s">
        <v>426</v>
      </c>
      <c r="X84" s="125"/>
      <c r="AA84" s="204">
        <f>IF(OR(J84="Fail",ISBLANK(J84)),INDEX('Issue Code Table'!C:C,MATCH(N:N,'Issue Code Table'!A:A,0)),IF(M84="Critical",6,IF(M84="Significant",5,IF(M84="Moderate",3,2))))</f>
        <v>5</v>
      </c>
    </row>
    <row r="85" spans="1:27" ht="305.25" customHeight="1" x14ac:dyDescent="0.35">
      <c r="A85" s="294" t="s">
        <v>2100</v>
      </c>
      <c r="B85" s="294" t="s">
        <v>909</v>
      </c>
      <c r="C85" s="121" t="s">
        <v>969</v>
      </c>
      <c r="D85" s="294" t="s">
        <v>164</v>
      </c>
      <c r="E85" s="295" t="s">
        <v>1222</v>
      </c>
      <c r="F85" s="295" t="s">
        <v>1936</v>
      </c>
      <c r="G85" s="295" t="s">
        <v>1937</v>
      </c>
      <c r="H85" s="294" t="s">
        <v>961</v>
      </c>
      <c r="I85" s="77"/>
      <c r="J85" s="82"/>
      <c r="K85" s="89" t="s">
        <v>1938</v>
      </c>
      <c r="L85" s="77"/>
      <c r="M85" s="122" t="s">
        <v>145</v>
      </c>
      <c r="N85" s="122" t="s">
        <v>410</v>
      </c>
      <c r="O85" s="122" t="s">
        <v>411</v>
      </c>
      <c r="P85" s="142"/>
      <c r="Q85" s="118">
        <v>9</v>
      </c>
      <c r="R85" s="118">
        <v>9.19</v>
      </c>
      <c r="S85" s="295" t="s">
        <v>1939</v>
      </c>
      <c r="T85" s="295" t="s">
        <v>1940</v>
      </c>
      <c r="U85" s="295" t="s">
        <v>1227</v>
      </c>
      <c r="V85" s="295" t="s">
        <v>426</v>
      </c>
      <c r="X85" s="125"/>
      <c r="AA85" s="204">
        <f>IF(OR(J85="Fail",ISBLANK(J85)),INDEX('Issue Code Table'!C:C,MATCH(N:N,'Issue Code Table'!A:A,0)),IF(M85="Critical",6,IF(M85="Significant",5,IF(M85="Moderate",3,2))))</f>
        <v>5</v>
      </c>
    </row>
    <row r="86" spans="1:27" ht="108" customHeight="1" x14ac:dyDescent="0.35">
      <c r="A86" s="294" t="s">
        <v>2101</v>
      </c>
      <c r="B86" s="294" t="s">
        <v>760</v>
      </c>
      <c r="C86" s="296" t="s">
        <v>718</v>
      </c>
      <c r="D86" s="294" t="s">
        <v>164</v>
      </c>
      <c r="E86" s="295" t="s">
        <v>1229</v>
      </c>
      <c r="F86" s="295" t="s">
        <v>1230</v>
      </c>
      <c r="G86" s="295" t="s">
        <v>1942</v>
      </c>
      <c r="H86" s="294" t="s">
        <v>961</v>
      </c>
      <c r="I86" s="77"/>
      <c r="J86" s="82"/>
      <c r="K86" s="77" t="s">
        <v>1943</v>
      </c>
      <c r="L86" s="77"/>
      <c r="M86" s="122" t="s">
        <v>145</v>
      </c>
      <c r="N86" s="122" t="s">
        <v>410</v>
      </c>
      <c r="O86" s="122" t="s">
        <v>411</v>
      </c>
      <c r="P86" s="142"/>
      <c r="Q86" s="118">
        <v>9</v>
      </c>
      <c r="R86" s="118">
        <v>9.1999999999999993</v>
      </c>
      <c r="S86" s="295" t="s">
        <v>1233</v>
      </c>
      <c r="T86" s="295" t="s">
        <v>1944</v>
      </c>
      <c r="U86" s="295" t="s">
        <v>1945</v>
      </c>
      <c r="V86" s="295" t="s">
        <v>1946</v>
      </c>
      <c r="X86" s="125"/>
      <c r="AA86" s="204">
        <f>IF(OR(J86="Fail",ISBLANK(J86)),INDEX('Issue Code Table'!C:C,MATCH(N:N,'Issue Code Table'!A:A,0)),IF(M86="Critical",6,IF(M86="Significant",5,IF(M86="Moderate",3,2))))</f>
        <v>5</v>
      </c>
    </row>
    <row r="87" spans="1:27" ht="68.25" customHeight="1" x14ac:dyDescent="0.35">
      <c r="A87" s="294" t="s">
        <v>2102</v>
      </c>
      <c r="B87" s="294" t="s">
        <v>760</v>
      </c>
      <c r="C87" s="121" t="s">
        <v>1948</v>
      </c>
      <c r="D87" s="294" t="s">
        <v>164</v>
      </c>
      <c r="E87" s="295" t="s">
        <v>1236</v>
      </c>
      <c r="F87" s="295" t="s">
        <v>1949</v>
      </c>
      <c r="G87" s="295" t="s">
        <v>1950</v>
      </c>
      <c r="H87" s="294" t="s">
        <v>961</v>
      </c>
      <c r="I87" s="77"/>
      <c r="J87" s="82"/>
      <c r="K87" s="77" t="s">
        <v>1951</v>
      </c>
      <c r="L87" s="77"/>
      <c r="M87" s="122" t="s">
        <v>145</v>
      </c>
      <c r="N87" s="122" t="s">
        <v>410</v>
      </c>
      <c r="O87" s="122" t="s">
        <v>411</v>
      </c>
      <c r="P87" s="142"/>
      <c r="Q87" s="118">
        <v>9</v>
      </c>
      <c r="R87" s="118">
        <v>9.2100000000000009</v>
      </c>
      <c r="S87" s="295" t="s">
        <v>1952</v>
      </c>
      <c r="T87" s="295" t="s">
        <v>1953</v>
      </c>
      <c r="U87" s="295" t="s">
        <v>3621</v>
      </c>
      <c r="V87" s="295" t="s">
        <v>1954</v>
      </c>
      <c r="X87" s="125"/>
      <c r="AA87" s="204">
        <f>IF(OR(J87="Fail",ISBLANK(J87)),INDEX('Issue Code Table'!C:C,MATCH(N:N,'Issue Code Table'!A:A,0)),IF(M87="Critical",6,IF(M87="Significant",5,IF(M87="Moderate",3,2))))</f>
        <v>5</v>
      </c>
    </row>
    <row r="88" spans="1:27" ht="142.5" customHeight="1" x14ac:dyDescent="0.35">
      <c r="A88" s="294" t="s">
        <v>2103</v>
      </c>
      <c r="B88" s="294" t="s">
        <v>175</v>
      </c>
      <c r="C88" s="295" t="s">
        <v>176</v>
      </c>
      <c r="D88" s="294" t="s">
        <v>138</v>
      </c>
      <c r="E88" s="295" t="s">
        <v>1243</v>
      </c>
      <c r="F88" s="295" t="s">
        <v>1956</v>
      </c>
      <c r="G88" s="295" t="s">
        <v>1957</v>
      </c>
      <c r="H88" s="294" t="s">
        <v>961</v>
      </c>
      <c r="I88" s="77"/>
      <c r="J88" s="82"/>
      <c r="K88" s="77" t="s">
        <v>1958</v>
      </c>
      <c r="L88" s="77"/>
      <c r="M88" s="122" t="s">
        <v>396</v>
      </c>
      <c r="N88" s="122" t="s">
        <v>743</v>
      </c>
      <c r="O88" s="122" t="s">
        <v>744</v>
      </c>
      <c r="P88" s="142"/>
      <c r="Q88" s="118">
        <v>9</v>
      </c>
      <c r="R88" s="118">
        <v>9.2200000000000006</v>
      </c>
      <c r="S88" s="295" t="s">
        <v>1959</v>
      </c>
      <c r="T88" s="295" t="s">
        <v>1960</v>
      </c>
      <c r="U88" s="295" t="s">
        <v>1249</v>
      </c>
      <c r="V88" s="295"/>
      <c r="X88" s="125"/>
      <c r="AA88" s="204">
        <f>IF(OR(J88="Fail",ISBLANK(J88)),INDEX('Issue Code Table'!C:C,MATCH(N:N,'Issue Code Table'!A:A,0)),IF(M88="Critical",6,IF(M88="Significant",5,IF(M88="Moderate",3,2))))</f>
        <v>4</v>
      </c>
    </row>
    <row r="89" spans="1:27" ht="148.5" customHeight="1" x14ac:dyDescent="0.35">
      <c r="A89" s="294" t="s">
        <v>2104</v>
      </c>
      <c r="B89" s="294" t="s">
        <v>175</v>
      </c>
      <c r="C89" s="295" t="s">
        <v>176</v>
      </c>
      <c r="D89" s="294" t="s">
        <v>138</v>
      </c>
      <c r="E89" s="295" t="s">
        <v>1251</v>
      </c>
      <c r="F89" s="295" t="s">
        <v>1962</v>
      </c>
      <c r="G89" s="295" t="s">
        <v>1963</v>
      </c>
      <c r="H89" s="294" t="s">
        <v>961</v>
      </c>
      <c r="I89" s="77"/>
      <c r="J89" s="82"/>
      <c r="K89" s="77" t="s">
        <v>1964</v>
      </c>
      <c r="L89" s="77"/>
      <c r="M89" s="122" t="s">
        <v>396</v>
      </c>
      <c r="N89" s="122" t="s">
        <v>743</v>
      </c>
      <c r="O89" s="122" t="s">
        <v>744</v>
      </c>
      <c r="P89" s="142"/>
      <c r="Q89" s="117">
        <v>9</v>
      </c>
      <c r="R89" s="117">
        <v>9.23</v>
      </c>
      <c r="S89" s="297" t="s">
        <v>1255</v>
      </c>
      <c r="T89" s="297" t="s">
        <v>1965</v>
      </c>
      <c r="U89" s="295" t="s">
        <v>1257</v>
      </c>
      <c r="V89" s="295"/>
      <c r="X89" s="125"/>
      <c r="AA89" s="204">
        <f>IF(OR(J89="Fail",ISBLANK(J89)),INDEX('Issue Code Table'!C:C,MATCH(N:N,'Issue Code Table'!A:A,0)),IF(M89="Critical",6,IF(M89="Significant",5,IF(M89="Moderate",3,2))))</f>
        <v>4</v>
      </c>
    </row>
    <row r="90" spans="1:27" ht="97.5" customHeight="1" x14ac:dyDescent="0.35">
      <c r="A90" s="294" t="s">
        <v>2105</v>
      </c>
      <c r="B90" s="294" t="s">
        <v>909</v>
      </c>
      <c r="C90" s="121" t="s">
        <v>969</v>
      </c>
      <c r="D90" s="294" t="s">
        <v>138</v>
      </c>
      <c r="E90" s="295" t="s">
        <v>1260</v>
      </c>
      <c r="F90" s="295" t="s">
        <v>1261</v>
      </c>
      <c r="G90" s="295" t="s">
        <v>1967</v>
      </c>
      <c r="H90" s="294" t="s">
        <v>961</v>
      </c>
      <c r="I90" s="77"/>
      <c r="J90" s="82"/>
      <c r="K90" s="77" t="s">
        <v>1968</v>
      </c>
      <c r="L90" s="77"/>
      <c r="M90" s="122" t="s">
        <v>396</v>
      </c>
      <c r="N90" s="122" t="s">
        <v>743</v>
      </c>
      <c r="O90" s="122" t="s">
        <v>744</v>
      </c>
      <c r="P90" s="142"/>
      <c r="Q90" s="311">
        <v>9</v>
      </c>
      <c r="R90" s="311">
        <v>9.24</v>
      </c>
      <c r="S90" s="297" t="s">
        <v>1264</v>
      </c>
      <c r="T90" s="297" t="s">
        <v>1969</v>
      </c>
      <c r="U90" s="295" t="s">
        <v>1266</v>
      </c>
      <c r="V90" s="295"/>
      <c r="X90" s="125"/>
      <c r="AA90" s="204">
        <f>IF(OR(J90="Fail",ISBLANK(J90)),INDEX('Issue Code Table'!C:C,MATCH(N:N,'Issue Code Table'!A:A,0)),IF(M90="Critical",6,IF(M90="Significant",5,IF(M90="Moderate",3,2))))</f>
        <v>4</v>
      </c>
    </row>
    <row r="91" spans="1:27" ht="117" customHeight="1" x14ac:dyDescent="0.35">
      <c r="A91" s="294" t="s">
        <v>2106</v>
      </c>
      <c r="B91" s="294" t="s">
        <v>909</v>
      </c>
      <c r="C91" s="121" t="s">
        <v>969</v>
      </c>
      <c r="D91" s="294" t="s">
        <v>138</v>
      </c>
      <c r="E91" s="295" t="s">
        <v>1268</v>
      </c>
      <c r="F91" s="295" t="s">
        <v>1269</v>
      </c>
      <c r="G91" s="295" t="s">
        <v>1971</v>
      </c>
      <c r="H91" s="294" t="s">
        <v>961</v>
      </c>
      <c r="I91" s="77"/>
      <c r="J91" s="82"/>
      <c r="K91" s="89" t="s">
        <v>1972</v>
      </c>
      <c r="L91" s="77"/>
      <c r="M91" s="122" t="s">
        <v>396</v>
      </c>
      <c r="N91" s="122" t="s">
        <v>743</v>
      </c>
      <c r="O91" s="122" t="s">
        <v>744</v>
      </c>
      <c r="P91" s="142"/>
      <c r="Q91" s="311">
        <v>9</v>
      </c>
      <c r="R91" s="311">
        <v>9.25</v>
      </c>
      <c r="S91" s="297" t="s">
        <v>1272</v>
      </c>
      <c r="T91" s="297" t="s">
        <v>1973</v>
      </c>
      <c r="U91" s="295" t="s">
        <v>1974</v>
      </c>
      <c r="V91" s="295"/>
      <c r="X91" s="125"/>
      <c r="AA91" s="204">
        <f>IF(OR(J91="Fail",ISBLANK(J91)),INDEX('Issue Code Table'!C:C,MATCH(N:N,'Issue Code Table'!A:A,0)),IF(M91="Critical",6,IF(M91="Significant",5,IF(M91="Moderate",3,2))))</f>
        <v>4</v>
      </c>
    </row>
    <row r="92" spans="1:27" ht="14.5" x14ac:dyDescent="0.35">
      <c r="A92" s="205"/>
      <c r="B92" s="278" t="s">
        <v>1275</v>
      </c>
      <c r="C92" s="205"/>
      <c r="D92" s="205"/>
      <c r="E92" s="205"/>
      <c r="F92" s="205"/>
      <c r="G92" s="205"/>
      <c r="H92" s="205"/>
      <c r="I92" s="205"/>
      <c r="J92" s="205"/>
      <c r="K92" s="205"/>
      <c r="L92" s="205"/>
      <c r="M92" s="205"/>
      <c r="N92" s="205"/>
      <c r="O92" s="255"/>
      <c r="P92" s="205"/>
      <c r="Q92" s="205"/>
      <c r="R92" s="205"/>
      <c r="S92" s="205"/>
      <c r="T92" s="205"/>
      <c r="U92" s="205"/>
      <c r="V92" s="205"/>
      <c r="X92" s="125"/>
      <c r="AA92" s="205"/>
    </row>
    <row r="93" spans="1:27" ht="16.5" hidden="1" customHeight="1" x14ac:dyDescent="0.35">
      <c r="A93" s="91"/>
      <c r="B93" s="91"/>
      <c r="C93" s="137"/>
      <c r="D93" s="91"/>
      <c r="E93" s="314"/>
      <c r="F93" s="314"/>
      <c r="G93" s="314"/>
      <c r="H93" s="91"/>
      <c r="I93" s="83" t="s">
        <v>57</v>
      </c>
      <c r="J93" s="91"/>
      <c r="K93" s="91"/>
      <c r="L93" s="91"/>
      <c r="M93" s="125"/>
      <c r="N93" s="125"/>
      <c r="O93" s="259"/>
      <c r="P93" s="91"/>
      <c r="Q93" s="125"/>
      <c r="R93" s="125"/>
      <c r="S93" s="313"/>
      <c r="T93" s="313"/>
      <c r="U93" s="91"/>
      <c r="X93" s="125"/>
      <c r="AA93" s="125"/>
    </row>
    <row r="94" spans="1:27" ht="14.5" hidden="1" x14ac:dyDescent="0.35">
      <c r="A94" s="91"/>
      <c r="B94" s="91"/>
      <c r="C94" s="137"/>
      <c r="D94" s="91"/>
      <c r="E94" s="314"/>
      <c r="F94" s="314"/>
      <c r="G94" s="314"/>
      <c r="H94" s="91"/>
      <c r="I94" s="83" t="s">
        <v>58</v>
      </c>
      <c r="J94" s="91"/>
      <c r="K94" s="91"/>
      <c r="L94" s="91"/>
      <c r="M94" s="125"/>
      <c r="N94" s="125"/>
      <c r="O94" s="259"/>
      <c r="P94" s="91"/>
      <c r="Q94" s="125"/>
      <c r="R94" s="125"/>
      <c r="S94" s="313"/>
      <c r="T94" s="313"/>
      <c r="U94" s="91"/>
      <c r="X94" s="125"/>
      <c r="AA94" s="125"/>
    </row>
    <row r="95" spans="1:27" ht="14.5" hidden="1" x14ac:dyDescent="0.35">
      <c r="A95" s="91"/>
      <c r="B95" s="91"/>
      <c r="C95" s="137"/>
      <c r="D95" s="91"/>
      <c r="E95" s="314"/>
      <c r="F95" s="314"/>
      <c r="G95" s="314"/>
      <c r="H95" s="91"/>
      <c r="I95" s="83" t="s">
        <v>46</v>
      </c>
      <c r="J95" s="91"/>
      <c r="K95" s="91"/>
      <c r="L95" s="91"/>
      <c r="M95" s="125"/>
      <c r="N95" s="125"/>
      <c r="O95" s="259"/>
      <c r="P95" s="91"/>
      <c r="Q95" s="125"/>
      <c r="R95" s="125"/>
      <c r="S95" s="313"/>
      <c r="T95" s="313"/>
      <c r="U95" s="91"/>
      <c r="X95" s="125"/>
      <c r="AA95" s="125"/>
    </row>
    <row r="96" spans="1:27" ht="14.5" hidden="1" x14ac:dyDescent="0.35">
      <c r="A96" s="91"/>
      <c r="B96" s="91"/>
      <c r="C96" s="137"/>
      <c r="D96" s="91"/>
      <c r="E96" s="314"/>
      <c r="F96" s="314"/>
      <c r="G96" s="314"/>
      <c r="H96" s="91"/>
      <c r="I96" s="83" t="s">
        <v>1276</v>
      </c>
      <c r="J96" s="91"/>
      <c r="K96" s="91"/>
      <c r="L96" s="91"/>
      <c r="M96" s="125"/>
      <c r="N96" s="125"/>
      <c r="O96" s="259"/>
      <c r="P96" s="91"/>
      <c r="Q96" s="125"/>
      <c r="R96" s="125"/>
      <c r="S96" s="313"/>
      <c r="T96" s="313"/>
      <c r="U96" s="91"/>
      <c r="X96" s="125"/>
      <c r="AA96" s="125"/>
    </row>
    <row r="97" spans="5:20" ht="14.5" hidden="1" x14ac:dyDescent="0.35">
      <c r="E97" s="314"/>
      <c r="F97" s="314"/>
      <c r="G97" s="314"/>
      <c r="H97" s="91"/>
      <c r="I97" s="91"/>
      <c r="J97" s="91"/>
      <c r="K97" s="91"/>
      <c r="L97" s="91"/>
      <c r="M97" s="125"/>
      <c r="N97" s="125"/>
      <c r="O97" s="259"/>
      <c r="P97" s="91"/>
      <c r="Q97" s="125"/>
      <c r="R97" s="125"/>
      <c r="S97" s="313"/>
      <c r="T97" s="313"/>
    </row>
    <row r="98" spans="5:20" ht="14.5" hidden="1" x14ac:dyDescent="0.35">
      <c r="E98" s="314"/>
      <c r="F98" s="314"/>
      <c r="G98" s="314"/>
      <c r="H98" s="91"/>
      <c r="I98" s="83" t="s">
        <v>1277</v>
      </c>
      <c r="J98" s="91"/>
      <c r="K98" s="91"/>
      <c r="L98" s="91"/>
      <c r="M98" s="125"/>
      <c r="N98" s="125"/>
      <c r="O98" s="259"/>
      <c r="P98" s="91"/>
      <c r="Q98" s="125"/>
      <c r="R98" s="125"/>
      <c r="S98" s="313"/>
      <c r="T98" s="313"/>
    </row>
    <row r="99" spans="5:20" ht="14.5" hidden="1" x14ac:dyDescent="0.35">
      <c r="E99" s="314"/>
      <c r="F99" s="314"/>
      <c r="G99" s="314"/>
      <c r="H99" s="91"/>
      <c r="I99" s="83" t="s">
        <v>826</v>
      </c>
      <c r="J99" s="91"/>
      <c r="K99" s="91"/>
      <c r="L99" s="91"/>
      <c r="M99" s="125"/>
      <c r="N99" s="125"/>
      <c r="O99" s="259"/>
      <c r="P99" s="91"/>
      <c r="Q99" s="125"/>
      <c r="R99" s="125"/>
      <c r="S99" s="313"/>
      <c r="T99" s="313"/>
    </row>
    <row r="100" spans="5:20" ht="14.5" hidden="1" x14ac:dyDescent="0.35">
      <c r="E100" s="314"/>
      <c r="F100" s="314"/>
      <c r="G100" s="314"/>
      <c r="H100" s="91"/>
      <c r="I100" s="83" t="s">
        <v>145</v>
      </c>
      <c r="J100" s="91"/>
      <c r="K100" s="91"/>
      <c r="L100" s="91"/>
      <c r="M100" s="125"/>
      <c r="N100" s="125"/>
      <c r="O100" s="259"/>
      <c r="P100" s="91"/>
      <c r="Q100" s="125"/>
      <c r="R100" s="125"/>
      <c r="S100" s="313"/>
      <c r="T100" s="313"/>
    </row>
    <row r="101" spans="5:20" ht="14.5" hidden="1" x14ac:dyDescent="0.35">
      <c r="E101" s="125"/>
      <c r="F101" s="125"/>
      <c r="G101" s="125"/>
      <c r="H101" s="91"/>
      <c r="I101" s="83" t="s">
        <v>396</v>
      </c>
      <c r="J101" s="91"/>
      <c r="K101" s="91"/>
      <c r="L101" s="91"/>
      <c r="M101" s="125"/>
      <c r="N101" s="125"/>
      <c r="O101" s="259"/>
      <c r="P101" s="91"/>
      <c r="Q101" s="125"/>
      <c r="R101" s="125"/>
      <c r="S101" s="315"/>
      <c r="T101" s="315"/>
    </row>
    <row r="102" spans="5:20" ht="14.5" hidden="1" x14ac:dyDescent="0.35">
      <c r="E102" s="125"/>
      <c r="F102" s="125"/>
      <c r="G102" s="125"/>
      <c r="H102" s="91"/>
      <c r="I102" s="83" t="s">
        <v>840</v>
      </c>
      <c r="J102" s="91"/>
      <c r="K102" s="91"/>
      <c r="L102" s="91"/>
      <c r="M102" s="125"/>
      <c r="N102" s="125"/>
      <c r="O102" s="259"/>
      <c r="P102" s="91"/>
      <c r="Q102" s="125"/>
      <c r="R102" s="125"/>
      <c r="S102" s="315"/>
      <c r="T102" s="315"/>
    </row>
    <row r="103" spans="5:20" ht="12.75" hidden="1" customHeight="1" x14ac:dyDescent="0.35"/>
    <row r="104" spans="5:20" ht="12.75" hidden="1" customHeight="1" x14ac:dyDescent="0.35"/>
    <row r="105" spans="5:20" ht="12.75" hidden="1" customHeight="1" x14ac:dyDescent="0.35"/>
    <row r="106" spans="5:20" ht="12.75" hidden="1" customHeight="1" x14ac:dyDescent="0.35"/>
    <row r="107" spans="5:20" ht="12.75" hidden="1" customHeight="1" x14ac:dyDescent="0.35"/>
    <row r="108" spans="5:20" ht="12.75" hidden="1" customHeight="1" x14ac:dyDescent="0.35"/>
    <row r="109" spans="5:20" ht="12.75" hidden="1" customHeight="1" x14ac:dyDescent="0.35"/>
    <row r="110" spans="5:20" ht="12.75" hidden="1" customHeight="1" x14ac:dyDescent="0.35"/>
    <row r="111" spans="5:20" ht="12.75" hidden="1" customHeight="1" x14ac:dyDescent="0.35"/>
    <row r="112" spans="5:20" ht="12.75" hidden="1" customHeight="1" x14ac:dyDescent="0.35"/>
    <row r="113" ht="12.75" hidden="1" customHeight="1" x14ac:dyDescent="0.35"/>
    <row r="114" ht="12.75" hidden="1" customHeight="1" x14ac:dyDescent="0.35"/>
    <row r="115" ht="12.75" hidden="1" customHeight="1" x14ac:dyDescent="0.35"/>
    <row r="116" ht="12.75" hidden="1" customHeight="1" x14ac:dyDescent="0.35"/>
    <row r="117" ht="12.75" hidden="1" customHeight="1" x14ac:dyDescent="0.35"/>
  </sheetData>
  <protectedRanges>
    <protectedRange password="E1A2" sqref="N2:O2 AA2 X2" name="Range1_1"/>
    <protectedRange password="E1A2" sqref="N55" name="Range1"/>
    <protectedRange password="E1A2" sqref="N58" name="Range1_2"/>
    <protectedRange password="E1A2" sqref="N67" name="Range1_3"/>
    <protectedRange password="E1A2" sqref="N71" name="Range1_4"/>
    <protectedRange password="E1A2" sqref="N72" name="Range1_5"/>
    <protectedRange password="E1A2" sqref="N77" name="Range1_6"/>
    <protectedRange password="E1A2" sqref="N78" name="Range1_7"/>
    <protectedRange password="E1A2" sqref="N79" name="Range1_8"/>
    <protectedRange password="E1A2" sqref="N80" name="Range1_9"/>
    <protectedRange password="E1A2" sqref="N81" name="Range1_10"/>
    <protectedRange password="E1A2" sqref="N82" name="Range1_11"/>
    <protectedRange password="E1A2" sqref="N83:N87" name="Range1_12"/>
    <protectedRange password="E1A2" sqref="AA3:AA91" name="Range1_1_1_1"/>
    <protectedRange password="E1A2" sqref="O3" name="Range1_2_1"/>
    <protectedRange password="E1A2" sqref="U2" name="Range1_14"/>
  </protectedRanges>
  <autoFilter ref="A2:AA2" xr:uid="{00000000-0001-0000-0600-000000000000}"/>
  <dataConsolidate/>
  <conditionalFormatting sqref="O4:O91 N3:N91">
    <cfRule type="expression" dxfId="176" priority="2" stopIfTrue="1">
      <formula>ISERROR(AA3)</formula>
    </cfRule>
  </conditionalFormatting>
  <conditionalFormatting sqref="J3:J91">
    <cfRule type="cellIs" dxfId="175" priority="1" operator="equal">
      <formula>"Fail"</formula>
    </cfRule>
    <cfRule type="cellIs" dxfId="174" priority="4" operator="equal">
      <formula>"Pass"</formula>
    </cfRule>
    <cfRule type="cellIs" dxfId="173" priority="5" operator="equal">
      <formula>"Info"</formula>
    </cfRule>
  </conditionalFormatting>
  <dataValidations count="2">
    <dataValidation type="list" allowBlank="1" showInputMessage="1" showErrorMessage="1" sqref="J3:J91" xr:uid="{00000000-0002-0000-0600-000000000000}">
      <formula1>$I$93:$I$96</formula1>
    </dataValidation>
    <dataValidation type="list" allowBlank="1" showInputMessage="1" showErrorMessage="1" sqref="M3:M91" xr:uid="{00000000-0002-0000-0600-000001000000}">
      <formula1>$I$99:$I$102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1B30-4238-405B-92D2-737F35AF0A27}">
  <sheetPr>
    <tabColor rgb="FF00B050"/>
  </sheetPr>
  <dimension ref="A1:AA108"/>
  <sheetViews>
    <sheetView zoomScale="70" zoomScaleNormal="70" workbookViewId="0">
      <pane ySplit="2" topLeftCell="A3" activePane="bottomLeft" state="frozen"/>
      <selection activeCell="D1" sqref="D1"/>
      <selection pane="bottomLeft" activeCell="H11" sqref="H11"/>
    </sheetView>
  </sheetViews>
  <sheetFormatPr defaultColWidth="9.26953125" defaultRowHeight="12.75" customHeight="1" x14ac:dyDescent="0.35"/>
  <cols>
    <col min="1" max="1" width="11.26953125" style="71" customWidth="1"/>
    <col min="2" max="2" width="10" style="71" customWidth="1"/>
    <col min="3" max="3" width="12.54296875" style="81" customWidth="1"/>
    <col min="4" max="4" width="13.26953125" style="71" customWidth="1"/>
    <col min="5" max="5" width="28.7265625" style="71" customWidth="1"/>
    <col min="6" max="6" width="46.26953125" style="115" customWidth="1"/>
    <col min="7" max="7" width="54.453125" style="115" customWidth="1"/>
    <col min="8" max="8" width="31" style="71" customWidth="1"/>
    <col min="9" max="9" width="23" style="71" customWidth="1"/>
    <col min="10" max="10" width="14.54296875" style="71" customWidth="1"/>
    <col min="11" max="11" width="20.26953125" style="71" hidden="1" customWidth="1"/>
    <col min="12" max="12" width="23" style="71" customWidth="1"/>
    <col min="13" max="13" width="14" style="115" customWidth="1"/>
    <col min="14" max="14" width="15.7265625" style="115" customWidth="1"/>
    <col min="15" max="15" width="43.26953125" style="254" customWidth="1"/>
    <col min="16" max="16" width="5.453125" style="71" customWidth="1"/>
    <col min="17" max="17" width="14.7265625" style="115" customWidth="1"/>
    <col min="18" max="18" width="23" style="115" customWidth="1"/>
    <col min="19" max="19" width="49.54296875" style="114" customWidth="1"/>
    <col min="20" max="20" width="50" style="114" customWidth="1"/>
    <col min="21" max="21" width="92.1796875" style="71" hidden="1" customWidth="1"/>
    <col min="22" max="22" width="33.81640625" style="91" hidden="1" customWidth="1"/>
    <col min="23" max="23" width="8.7265625" customWidth="1"/>
    <col min="24" max="24" width="9.26953125" style="115" customWidth="1"/>
    <col min="25" max="25" width="8.7265625" customWidth="1"/>
    <col min="27" max="27" width="25" style="115" hidden="1" customWidth="1"/>
    <col min="28" max="16384" width="9.26953125" style="71"/>
  </cols>
  <sheetData>
    <row r="1" spans="1:27" s="1" customFormat="1" ht="14.5" x14ac:dyDescent="0.35">
      <c r="A1" s="38" t="s">
        <v>56</v>
      </c>
      <c r="B1" s="39"/>
      <c r="C1" s="39"/>
      <c r="D1" s="39"/>
      <c r="E1" s="39"/>
      <c r="F1" s="39"/>
      <c r="G1" s="39"/>
      <c r="H1" s="39"/>
      <c r="I1" s="39"/>
      <c r="J1" s="39"/>
      <c r="K1" s="248"/>
      <c r="L1" s="249"/>
      <c r="M1" s="249"/>
      <c r="N1" s="249"/>
      <c r="O1" s="253"/>
      <c r="P1" s="249"/>
      <c r="Q1" s="249"/>
      <c r="R1" s="249"/>
      <c r="S1" s="249"/>
      <c r="T1" s="249"/>
      <c r="U1" s="249"/>
      <c r="V1" s="249"/>
      <c r="Y1" s="35"/>
      <c r="AA1" s="39"/>
    </row>
    <row r="2" spans="1:27" ht="42.75" customHeight="1" x14ac:dyDescent="0.35">
      <c r="A2" s="70" t="s">
        <v>115</v>
      </c>
      <c r="B2" s="70" t="s">
        <v>116</v>
      </c>
      <c r="C2" s="80" t="s">
        <v>3482</v>
      </c>
      <c r="D2" s="70" t="s">
        <v>117</v>
      </c>
      <c r="E2" s="116" t="s">
        <v>118</v>
      </c>
      <c r="F2" s="116" t="s">
        <v>119</v>
      </c>
      <c r="G2" s="116" t="s">
        <v>3481</v>
      </c>
      <c r="H2" s="72" t="s">
        <v>120</v>
      </c>
      <c r="I2" s="72" t="s">
        <v>121</v>
      </c>
      <c r="J2" s="72" t="s">
        <v>122</v>
      </c>
      <c r="K2" s="79" t="s">
        <v>123</v>
      </c>
      <c r="L2" s="72" t="s">
        <v>124</v>
      </c>
      <c r="M2" s="127" t="s">
        <v>125</v>
      </c>
      <c r="N2" s="127" t="s">
        <v>126</v>
      </c>
      <c r="O2" s="127" t="s">
        <v>127</v>
      </c>
      <c r="P2" s="139"/>
      <c r="Q2" s="301" t="s">
        <v>128</v>
      </c>
      <c r="R2" s="301" t="s">
        <v>129</v>
      </c>
      <c r="S2" s="301" t="s">
        <v>130</v>
      </c>
      <c r="T2" s="301" t="s">
        <v>131</v>
      </c>
      <c r="U2" s="302" t="s">
        <v>132</v>
      </c>
      <c r="V2" s="302" t="s">
        <v>1975</v>
      </c>
      <c r="X2" s="128"/>
      <c r="AA2" s="127" t="s">
        <v>134</v>
      </c>
    </row>
    <row r="3" spans="1:27" ht="80.25" customHeight="1" x14ac:dyDescent="0.35">
      <c r="A3" s="294" t="s">
        <v>3739</v>
      </c>
      <c r="B3" s="292" t="s">
        <v>136</v>
      </c>
      <c r="C3" s="121" t="s">
        <v>137</v>
      </c>
      <c r="D3" s="294" t="s">
        <v>138</v>
      </c>
      <c r="E3" s="295" t="s">
        <v>1333</v>
      </c>
      <c r="F3" s="318" t="s">
        <v>1334</v>
      </c>
      <c r="G3" s="295" t="s">
        <v>1977</v>
      </c>
      <c r="H3" s="292" t="s">
        <v>1336</v>
      </c>
      <c r="I3" s="77"/>
      <c r="J3" s="82"/>
      <c r="K3" s="120" t="s">
        <v>143</v>
      </c>
      <c r="L3" s="91"/>
      <c r="M3" s="122" t="s">
        <v>145</v>
      </c>
      <c r="N3" s="122" t="s">
        <v>146</v>
      </c>
      <c r="O3" s="251" t="s">
        <v>147</v>
      </c>
      <c r="P3" s="142"/>
      <c r="Q3" s="118" t="s">
        <v>2108</v>
      </c>
      <c r="R3" s="118" t="s">
        <v>2109</v>
      </c>
      <c r="S3" s="295" t="s">
        <v>1337</v>
      </c>
      <c r="T3" s="318" t="s">
        <v>1338</v>
      </c>
      <c r="U3" s="295" t="s">
        <v>3500</v>
      </c>
      <c r="V3" s="295" t="s">
        <v>160</v>
      </c>
      <c r="X3" s="125"/>
      <c r="AA3" s="204" t="e">
        <f>IF(OR(J3="Fail",ISBLANK(J3)),INDEX('Issue Code Table'!C:C,MATCH(N:N,'Issue Code Table'!A:A,0)),IF(M3="Critical",6,IF(M3="Significant",5,IF(M3="Moderate",3,2))))</f>
        <v>#N/A</v>
      </c>
    </row>
    <row r="4" spans="1:27" ht="80.25" customHeight="1" x14ac:dyDescent="0.35">
      <c r="A4" s="294" t="s">
        <v>3740</v>
      </c>
      <c r="B4" s="292" t="s">
        <v>175</v>
      </c>
      <c r="C4" s="293" t="s">
        <v>176</v>
      </c>
      <c r="D4" s="294" t="s">
        <v>164</v>
      </c>
      <c r="E4" s="295" t="s">
        <v>1340</v>
      </c>
      <c r="F4" s="318" t="s">
        <v>1341</v>
      </c>
      <c r="G4" s="295" t="s">
        <v>3835</v>
      </c>
      <c r="H4" s="294" t="s">
        <v>1343</v>
      </c>
      <c r="I4" s="77"/>
      <c r="J4" s="82"/>
      <c r="K4" s="89" t="s">
        <v>1344</v>
      </c>
      <c r="L4" s="77"/>
      <c r="M4" s="122" t="s">
        <v>145</v>
      </c>
      <c r="N4" s="122" t="s">
        <v>182</v>
      </c>
      <c r="O4" s="122" t="s">
        <v>183</v>
      </c>
      <c r="P4" s="142"/>
      <c r="Q4" s="118" t="s">
        <v>2114</v>
      </c>
      <c r="R4" s="118" t="s">
        <v>2115</v>
      </c>
      <c r="S4" s="295" t="s">
        <v>1345</v>
      </c>
      <c r="T4" s="318" t="s">
        <v>1346</v>
      </c>
      <c r="U4" s="295" t="s">
        <v>3502</v>
      </c>
      <c r="V4" s="295" t="s">
        <v>206</v>
      </c>
      <c r="X4" s="125"/>
      <c r="AA4" s="204">
        <f>IF(OR(J4="Fail",ISBLANK(J4)),INDEX('Issue Code Table'!C:C,MATCH(N:N,'Issue Code Table'!A:A,0)),IF(M4="Critical",6,IF(M4="Significant",5,IF(M4="Moderate",3,2))))</f>
        <v>5</v>
      </c>
    </row>
    <row r="5" spans="1:27" ht="80.25" customHeight="1" x14ac:dyDescent="0.35">
      <c r="A5" s="294" t="s">
        <v>3741</v>
      </c>
      <c r="B5" s="292" t="s">
        <v>175</v>
      </c>
      <c r="C5" s="293" t="s">
        <v>176</v>
      </c>
      <c r="D5" s="294" t="s">
        <v>164</v>
      </c>
      <c r="E5" s="295" t="s">
        <v>1348</v>
      </c>
      <c r="F5" s="318" t="s">
        <v>1980</v>
      </c>
      <c r="G5" s="295" t="s">
        <v>3836</v>
      </c>
      <c r="H5" s="292" t="s">
        <v>1351</v>
      </c>
      <c r="I5" s="77"/>
      <c r="J5" s="82"/>
      <c r="K5" s="77" t="s">
        <v>1352</v>
      </c>
      <c r="L5" s="77"/>
      <c r="M5" s="122" t="s">
        <v>145</v>
      </c>
      <c r="N5" s="122" t="s">
        <v>410</v>
      </c>
      <c r="O5" s="122" t="s">
        <v>411</v>
      </c>
      <c r="P5" s="142"/>
      <c r="Q5" s="118" t="s">
        <v>2114</v>
      </c>
      <c r="R5" s="118" t="s">
        <v>2117</v>
      </c>
      <c r="S5" s="295" t="s">
        <v>1353</v>
      </c>
      <c r="T5" s="318" t="s">
        <v>3880</v>
      </c>
      <c r="U5" s="295" t="s">
        <v>2122</v>
      </c>
      <c r="V5" s="295" t="s">
        <v>255</v>
      </c>
      <c r="X5" s="125"/>
      <c r="AA5" s="204">
        <f>IF(OR(J5="Fail",ISBLANK(J5)),INDEX('Issue Code Table'!C:C,MATCH(N:N,'Issue Code Table'!A:A,0)),IF(M5="Critical",6,IF(M5="Significant",5,IF(M5="Moderate",3,2))))</f>
        <v>5</v>
      </c>
    </row>
    <row r="6" spans="1:27" ht="80.25" customHeight="1" x14ac:dyDescent="0.35">
      <c r="A6" s="294" t="s">
        <v>3742</v>
      </c>
      <c r="B6" s="294" t="s">
        <v>175</v>
      </c>
      <c r="C6" s="295" t="s">
        <v>176</v>
      </c>
      <c r="D6" s="294" t="s">
        <v>164</v>
      </c>
      <c r="E6" s="295" t="s">
        <v>247</v>
      </c>
      <c r="F6" s="318" t="s">
        <v>1357</v>
      </c>
      <c r="G6" s="295" t="s">
        <v>3837</v>
      </c>
      <c r="H6" s="292" t="s">
        <v>1359</v>
      </c>
      <c r="I6" s="77"/>
      <c r="J6" s="82"/>
      <c r="K6" s="120" t="s">
        <v>1360</v>
      </c>
      <c r="L6" s="77"/>
      <c r="M6" s="122" t="s">
        <v>145</v>
      </c>
      <c r="N6" s="122" t="s">
        <v>182</v>
      </c>
      <c r="O6" s="122" t="s">
        <v>183</v>
      </c>
      <c r="P6" s="142"/>
      <c r="Q6" s="118" t="s">
        <v>2114</v>
      </c>
      <c r="R6" s="118" t="s">
        <v>2120</v>
      </c>
      <c r="S6" s="295" t="s">
        <v>1345</v>
      </c>
      <c r="T6" s="318" t="s">
        <v>1361</v>
      </c>
      <c r="U6" s="295" t="s">
        <v>3503</v>
      </c>
      <c r="V6" s="295" t="s">
        <v>255</v>
      </c>
      <c r="X6" s="125"/>
      <c r="AA6" s="204">
        <f>IF(OR(J6="Fail",ISBLANK(J6)),INDEX('Issue Code Table'!C:C,MATCH(N:N,'Issue Code Table'!A:A,0)),IF(M6="Critical",6,IF(M6="Significant",5,IF(M6="Moderate",3,2))))</f>
        <v>5</v>
      </c>
    </row>
    <row r="7" spans="1:27" ht="80.25" customHeight="1" x14ac:dyDescent="0.35">
      <c r="A7" s="294" t="s">
        <v>3743</v>
      </c>
      <c r="B7" s="294" t="s">
        <v>175</v>
      </c>
      <c r="C7" s="295" t="s">
        <v>176</v>
      </c>
      <c r="D7" s="294" t="s">
        <v>164</v>
      </c>
      <c r="E7" s="295" t="s">
        <v>1372</v>
      </c>
      <c r="F7" s="318" t="s">
        <v>1364</v>
      </c>
      <c r="G7" s="295" t="s">
        <v>3838</v>
      </c>
      <c r="H7" s="292" t="s">
        <v>1366</v>
      </c>
      <c r="I7" s="77"/>
      <c r="J7" s="82"/>
      <c r="K7" s="120" t="s">
        <v>1367</v>
      </c>
      <c r="L7" s="77"/>
      <c r="M7" s="122" t="s">
        <v>145</v>
      </c>
      <c r="N7" s="122" t="s">
        <v>182</v>
      </c>
      <c r="O7" s="122" t="s">
        <v>183</v>
      </c>
      <c r="P7" s="142"/>
      <c r="Q7" s="118" t="s">
        <v>2114</v>
      </c>
      <c r="R7" s="118" t="s">
        <v>2124</v>
      </c>
      <c r="S7" s="295" t="s">
        <v>1368</v>
      </c>
      <c r="T7" s="318" t="s">
        <v>1984</v>
      </c>
      <c r="U7" s="295" t="s">
        <v>3506</v>
      </c>
      <c r="V7" s="295" t="s">
        <v>1370</v>
      </c>
      <c r="X7" s="125"/>
      <c r="AA7" s="204">
        <f>IF(OR(J7="Fail",ISBLANK(J7)),INDEX('Issue Code Table'!C:C,MATCH(N:N,'Issue Code Table'!A:A,0)),IF(M7="Critical",6,IF(M7="Significant",5,IF(M7="Moderate",3,2))))</f>
        <v>5</v>
      </c>
    </row>
    <row r="8" spans="1:27" ht="80.25" customHeight="1" x14ac:dyDescent="0.35">
      <c r="A8" s="294" t="s">
        <v>3744</v>
      </c>
      <c r="B8" s="294" t="s">
        <v>175</v>
      </c>
      <c r="C8" s="295" t="s">
        <v>176</v>
      </c>
      <c r="D8" s="294" t="s">
        <v>164</v>
      </c>
      <c r="E8" s="295" t="s">
        <v>1363</v>
      </c>
      <c r="F8" s="318" t="s">
        <v>1373</v>
      </c>
      <c r="G8" s="295" t="s">
        <v>3839</v>
      </c>
      <c r="H8" s="292" t="s">
        <v>1375</v>
      </c>
      <c r="I8" s="77"/>
      <c r="J8" s="82"/>
      <c r="K8" s="120" t="s">
        <v>1376</v>
      </c>
      <c r="L8" s="77"/>
      <c r="M8" s="122" t="s">
        <v>145</v>
      </c>
      <c r="N8" s="122" t="s">
        <v>182</v>
      </c>
      <c r="O8" s="122" t="s">
        <v>183</v>
      </c>
      <c r="P8" s="142"/>
      <c r="Q8" s="118" t="s">
        <v>2114</v>
      </c>
      <c r="R8" s="118" t="s">
        <v>2127</v>
      </c>
      <c r="S8" s="295" t="s">
        <v>1377</v>
      </c>
      <c r="T8" s="318" t="s">
        <v>1987</v>
      </c>
      <c r="U8" s="295" t="s">
        <v>3507</v>
      </c>
      <c r="V8" s="295" t="s">
        <v>1379</v>
      </c>
      <c r="X8" s="125"/>
      <c r="AA8" s="204">
        <f>IF(OR(J8="Fail",ISBLANK(J8)),INDEX('Issue Code Table'!C:C,MATCH(N:N,'Issue Code Table'!A:A,0)),IF(M8="Critical",6,IF(M8="Significant",5,IF(M8="Moderate",3,2))))</f>
        <v>5</v>
      </c>
    </row>
    <row r="9" spans="1:27" ht="80.25" customHeight="1" x14ac:dyDescent="0.35">
      <c r="A9" s="294" t="s">
        <v>3745</v>
      </c>
      <c r="B9" s="294" t="s">
        <v>175</v>
      </c>
      <c r="C9" s="295" t="s">
        <v>176</v>
      </c>
      <c r="D9" s="294" t="s">
        <v>164</v>
      </c>
      <c r="E9" s="295" t="s">
        <v>297</v>
      </c>
      <c r="F9" s="318" t="s">
        <v>1381</v>
      </c>
      <c r="G9" s="295" t="s">
        <v>3840</v>
      </c>
      <c r="H9" s="294" t="s">
        <v>1383</v>
      </c>
      <c r="I9" s="77"/>
      <c r="J9" s="82"/>
      <c r="K9" s="89" t="s">
        <v>1384</v>
      </c>
      <c r="L9" s="77"/>
      <c r="M9" s="122" t="s">
        <v>145</v>
      </c>
      <c r="N9" s="122" t="s">
        <v>182</v>
      </c>
      <c r="O9" s="122" t="s">
        <v>183</v>
      </c>
      <c r="P9" s="142"/>
      <c r="Q9" s="118" t="s">
        <v>2114</v>
      </c>
      <c r="R9" s="118" t="s">
        <v>2131</v>
      </c>
      <c r="S9" s="295" t="s">
        <v>1345</v>
      </c>
      <c r="T9" s="318" t="s">
        <v>1385</v>
      </c>
      <c r="U9" s="295" t="s">
        <v>3505</v>
      </c>
      <c r="V9" s="295" t="s">
        <v>1386</v>
      </c>
      <c r="X9" s="125"/>
      <c r="AA9" s="204">
        <f>IF(OR(J9="Fail",ISBLANK(J9)),INDEX('Issue Code Table'!C:C,MATCH(N:N,'Issue Code Table'!A:A,0)),IF(M9="Critical",6,IF(M9="Significant",5,IF(M9="Moderate",3,2))))</f>
        <v>5</v>
      </c>
    </row>
    <row r="10" spans="1:27" ht="80.25" customHeight="1" x14ac:dyDescent="0.35">
      <c r="A10" s="294" t="s">
        <v>3746</v>
      </c>
      <c r="B10" s="294" t="s">
        <v>175</v>
      </c>
      <c r="C10" s="295" t="s">
        <v>176</v>
      </c>
      <c r="D10" s="294" t="s">
        <v>164</v>
      </c>
      <c r="E10" s="295" t="s">
        <v>1388</v>
      </c>
      <c r="F10" s="318" t="s">
        <v>1389</v>
      </c>
      <c r="G10" s="295" t="s">
        <v>3841</v>
      </c>
      <c r="H10" s="294" t="s">
        <v>1391</v>
      </c>
      <c r="I10" s="77"/>
      <c r="J10" s="82"/>
      <c r="K10" s="89" t="s">
        <v>1392</v>
      </c>
      <c r="L10" s="77"/>
      <c r="M10" s="122" t="s">
        <v>145</v>
      </c>
      <c r="N10" s="122" t="s">
        <v>182</v>
      </c>
      <c r="O10" s="122" t="s">
        <v>183</v>
      </c>
      <c r="P10" s="142"/>
      <c r="Q10" s="118" t="s">
        <v>2114</v>
      </c>
      <c r="R10" s="118" t="s">
        <v>2134</v>
      </c>
      <c r="S10" s="295" t="s">
        <v>1393</v>
      </c>
      <c r="T10" s="318" t="s">
        <v>1394</v>
      </c>
      <c r="U10" s="295" t="s">
        <v>3539</v>
      </c>
      <c r="V10" s="295" t="s">
        <v>1395</v>
      </c>
      <c r="X10" s="125"/>
      <c r="AA10" s="204">
        <f>IF(OR(J10="Fail",ISBLANK(J10)),INDEX('Issue Code Table'!C:C,MATCH(N:N,'Issue Code Table'!A:A,0)),IF(M10="Critical",6,IF(M10="Significant",5,IF(M10="Moderate",3,2))))</f>
        <v>5</v>
      </c>
    </row>
    <row r="11" spans="1:27" ht="80.25" customHeight="1" x14ac:dyDescent="0.35">
      <c r="A11" s="294" t="s">
        <v>3747</v>
      </c>
      <c r="B11" s="294" t="s">
        <v>1397</v>
      </c>
      <c r="C11" s="295" t="s">
        <v>1398</v>
      </c>
      <c r="D11" s="294" t="s">
        <v>164</v>
      </c>
      <c r="E11" s="295" t="s">
        <v>1399</v>
      </c>
      <c r="F11" s="318" t="s">
        <v>1400</v>
      </c>
      <c r="G11" s="295" t="s">
        <v>3842</v>
      </c>
      <c r="H11" s="294" t="s">
        <v>1402</v>
      </c>
      <c r="I11" s="77"/>
      <c r="J11" s="82"/>
      <c r="K11" s="122" t="s">
        <v>1403</v>
      </c>
      <c r="L11" s="77"/>
      <c r="M11" s="122" t="s">
        <v>145</v>
      </c>
      <c r="N11" s="122" t="s">
        <v>182</v>
      </c>
      <c r="O11" s="122" t="s">
        <v>183</v>
      </c>
      <c r="P11" s="142"/>
      <c r="Q11" s="118" t="s">
        <v>2114</v>
      </c>
      <c r="R11" s="118" t="s">
        <v>2137</v>
      </c>
      <c r="S11" s="295" t="s">
        <v>1404</v>
      </c>
      <c r="T11" s="318" t="s">
        <v>1405</v>
      </c>
      <c r="U11" s="295" t="s">
        <v>3540</v>
      </c>
      <c r="V11" s="295" t="s">
        <v>1406</v>
      </c>
      <c r="X11" s="125"/>
      <c r="AA11" s="204">
        <f>IF(OR(J11="Fail",ISBLANK(J11)),INDEX('Issue Code Table'!C:C,MATCH(N:N,'Issue Code Table'!A:A,0)),IF(M11="Critical",6,IF(M11="Significant",5,IF(M11="Moderate",3,2))))</f>
        <v>5</v>
      </c>
    </row>
    <row r="12" spans="1:27" ht="80.25" customHeight="1" x14ac:dyDescent="0.35">
      <c r="A12" s="294" t="s">
        <v>3748</v>
      </c>
      <c r="B12" s="294" t="s">
        <v>1397</v>
      </c>
      <c r="C12" s="295" t="s">
        <v>1398</v>
      </c>
      <c r="D12" s="294" t="s">
        <v>164</v>
      </c>
      <c r="E12" s="295" t="s">
        <v>1408</v>
      </c>
      <c r="F12" s="318" t="s">
        <v>1409</v>
      </c>
      <c r="G12" s="295" t="s">
        <v>3843</v>
      </c>
      <c r="H12" s="294" t="s">
        <v>1411</v>
      </c>
      <c r="I12" s="77"/>
      <c r="J12" s="82"/>
      <c r="K12" s="89" t="s">
        <v>1412</v>
      </c>
      <c r="L12" s="77"/>
      <c r="M12" s="122" t="s">
        <v>145</v>
      </c>
      <c r="N12" s="122" t="s">
        <v>182</v>
      </c>
      <c r="O12" s="122" t="s">
        <v>183</v>
      </c>
      <c r="P12" s="142"/>
      <c r="Q12" s="118" t="s">
        <v>2114</v>
      </c>
      <c r="R12" s="118" t="s">
        <v>2140</v>
      </c>
      <c r="S12" s="295" t="s">
        <v>1345</v>
      </c>
      <c r="T12" s="318" t="s">
        <v>1413</v>
      </c>
      <c r="U12" s="295" t="s">
        <v>3508</v>
      </c>
      <c r="V12" s="295" t="s">
        <v>1414</v>
      </c>
      <c r="X12" s="125"/>
      <c r="AA12" s="204">
        <f>IF(OR(J12="Fail",ISBLANK(J12)),INDEX('Issue Code Table'!C:C,MATCH(N:N,'Issue Code Table'!A:A,0)),IF(M12="Critical",6,IF(M12="Significant",5,IF(M12="Moderate",3,2))))</f>
        <v>5</v>
      </c>
    </row>
    <row r="13" spans="1:27" ht="80.25" customHeight="1" x14ac:dyDescent="0.35">
      <c r="A13" s="294" t="s">
        <v>3749</v>
      </c>
      <c r="B13" s="294" t="s">
        <v>175</v>
      </c>
      <c r="C13" s="295" t="s">
        <v>176</v>
      </c>
      <c r="D13" s="294" t="s">
        <v>164</v>
      </c>
      <c r="E13" s="295" t="s">
        <v>1416</v>
      </c>
      <c r="F13" s="318" t="s">
        <v>1417</v>
      </c>
      <c r="G13" s="295" t="s">
        <v>3844</v>
      </c>
      <c r="H13" s="294" t="s">
        <v>1419</v>
      </c>
      <c r="I13" s="77"/>
      <c r="J13" s="82"/>
      <c r="K13" s="89" t="s">
        <v>1420</v>
      </c>
      <c r="L13" s="77"/>
      <c r="M13" s="122" t="s">
        <v>145</v>
      </c>
      <c r="N13" s="122" t="s">
        <v>182</v>
      </c>
      <c r="O13" s="122" t="s">
        <v>183</v>
      </c>
      <c r="P13" s="142"/>
      <c r="Q13" s="118" t="s">
        <v>2114</v>
      </c>
      <c r="R13" s="118">
        <v>2.1</v>
      </c>
      <c r="S13" s="295" t="s">
        <v>1345</v>
      </c>
      <c r="T13" s="318" t="s">
        <v>1421</v>
      </c>
      <c r="U13" s="295" t="s">
        <v>3504</v>
      </c>
      <c r="V13" s="295" t="s">
        <v>1422</v>
      </c>
      <c r="X13" s="125"/>
      <c r="AA13" s="204">
        <f>IF(OR(J13="Fail",ISBLANK(J13)),INDEX('Issue Code Table'!C:C,MATCH(N:N,'Issue Code Table'!A:A,0)),IF(M13="Critical",6,IF(M13="Significant",5,IF(M13="Moderate",3,2))))</f>
        <v>5</v>
      </c>
    </row>
    <row r="14" spans="1:27" ht="80.25" customHeight="1" x14ac:dyDescent="0.35">
      <c r="A14" s="294" t="s">
        <v>3750</v>
      </c>
      <c r="B14" s="294" t="s">
        <v>2112</v>
      </c>
      <c r="C14" s="295" t="s">
        <v>2113</v>
      </c>
      <c r="D14" s="294" t="s">
        <v>164</v>
      </c>
      <c r="E14" s="295" t="s">
        <v>405</v>
      </c>
      <c r="F14" s="318" t="s">
        <v>1434</v>
      </c>
      <c r="G14" s="295" t="s">
        <v>3845</v>
      </c>
      <c r="H14" s="294" t="s">
        <v>1436</v>
      </c>
      <c r="I14" s="77"/>
      <c r="J14" s="82"/>
      <c r="K14" s="89" t="s">
        <v>1437</v>
      </c>
      <c r="L14" s="77"/>
      <c r="M14" s="122" t="s">
        <v>145</v>
      </c>
      <c r="N14" s="122" t="s">
        <v>410</v>
      </c>
      <c r="O14" s="122" t="s">
        <v>411</v>
      </c>
      <c r="P14" s="142"/>
      <c r="Q14" s="118" t="s">
        <v>2114</v>
      </c>
      <c r="R14" s="118" t="s">
        <v>2147</v>
      </c>
      <c r="S14" s="295" t="s">
        <v>1438</v>
      </c>
      <c r="T14" s="318" t="s">
        <v>3881</v>
      </c>
      <c r="U14" s="295" t="s">
        <v>3501</v>
      </c>
      <c r="V14" s="295" t="s">
        <v>1995</v>
      </c>
      <c r="X14" s="125"/>
      <c r="AA14" s="204">
        <f>IF(OR(J14="Fail",ISBLANK(J14)),INDEX('Issue Code Table'!C:C,MATCH(N:N,'Issue Code Table'!A:A,0)),IF(M14="Critical",6,IF(M14="Significant",5,IF(M14="Moderate",3,2))))</f>
        <v>5</v>
      </c>
    </row>
    <row r="15" spans="1:27" s="91" customFormat="1" ht="80.25" customHeight="1" x14ac:dyDescent="0.25">
      <c r="A15" s="294" t="s">
        <v>3751</v>
      </c>
      <c r="B15" s="294" t="s">
        <v>175</v>
      </c>
      <c r="C15" s="295" t="s">
        <v>176</v>
      </c>
      <c r="D15" s="294" t="s">
        <v>164</v>
      </c>
      <c r="E15" s="295" t="s">
        <v>1441</v>
      </c>
      <c r="F15" s="318" t="s">
        <v>1442</v>
      </c>
      <c r="G15" s="295" t="s">
        <v>3846</v>
      </c>
      <c r="H15" s="294" t="s">
        <v>1444</v>
      </c>
      <c r="I15" s="77"/>
      <c r="J15" s="82"/>
      <c r="K15" s="89" t="s">
        <v>1445</v>
      </c>
      <c r="L15" s="77"/>
      <c r="M15" s="122" t="s">
        <v>145</v>
      </c>
      <c r="N15" s="122" t="s">
        <v>182</v>
      </c>
      <c r="O15" s="122" t="s">
        <v>183</v>
      </c>
      <c r="P15" s="142"/>
      <c r="Q15" s="118" t="s">
        <v>2114</v>
      </c>
      <c r="R15" s="118" t="s">
        <v>2150</v>
      </c>
      <c r="S15" s="295" t="s">
        <v>1446</v>
      </c>
      <c r="T15" s="318" t="s">
        <v>1447</v>
      </c>
      <c r="U15" s="295" t="s">
        <v>3509</v>
      </c>
      <c r="V15" s="295" t="s">
        <v>1448</v>
      </c>
      <c r="X15" s="125"/>
      <c r="AA15" s="204">
        <f>IF(OR(J15="Fail",ISBLANK(J15)),INDEX('Issue Code Table'!C:C,MATCH(N:N,'Issue Code Table'!A:A,0)),IF(M15="Critical",6,IF(M15="Significant",5,IF(M15="Moderate",3,2))))</f>
        <v>5</v>
      </c>
    </row>
    <row r="16" spans="1:27" s="91" customFormat="1" ht="80.25" customHeight="1" x14ac:dyDescent="0.25">
      <c r="A16" s="294" t="s">
        <v>3752</v>
      </c>
      <c r="B16" s="294" t="s">
        <v>587</v>
      </c>
      <c r="C16" s="295" t="s">
        <v>588</v>
      </c>
      <c r="D16" s="294" t="s">
        <v>164</v>
      </c>
      <c r="E16" s="295" t="s">
        <v>589</v>
      </c>
      <c r="F16" s="318" t="s">
        <v>590</v>
      </c>
      <c r="G16" s="295" t="s">
        <v>1998</v>
      </c>
      <c r="H16" s="294" t="s">
        <v>1451</v>
      </c>
      <c r="I16" s="77"/>
      <c r="J16" s="82"/>
      <c r="K16" s="89" t="s">
        <v>1452</v>
      </c>
      <c r="L16" s="77"/>
      <c r="M16" s="122" t="s">
        <v>145</v>
      </c>
      <c r="N16" s="122" t="s">
        <v>410</v>
      </c>
      <c r="O16" s="122" t="s">
        <v>411</v>
      </c>
      <c r="P16" s="142"/>
      <c r="Q16" s="118" t="s">
        <v>2154</v>
      </c>
      <c r="R16" s="118" t="s">
        <v>2155</v>
      </c>
      <c r="S16" s="295" t="s">
        <v>594</v>
      </c>
      <c r="T16" s="318" t="s">
        <v>3882</v>
      </c>
      <c r="U16" s="295" t="s">
        <v>2181</v>
      </c>
      <c r="V16" s="295" t="s">
        <v>596</v>
      </c>
      <c r="X16" s="125"/>
      <c r="AA16" s="204">
        <f>IF(OR(J16="Fail",ISBLANK(J16)),INDEX('Issue Code Table'!C:C,MATCH(N:N,'Issue Code Table'!A:A,0)),IF(M16="Critical",6,IF(M16="Significant",5,IF(M16="Moderate",3,2))))</f>
        <v>5</v>
      </c>
    </row>
    <row r="17" spans="1:27" s="91" customFormat="1" ht="80.25" customHeight="1" x14ac:dyDescent="0.25">
      <c r="A17" s="294" t="s">
        <v>3753</v>
      </c>
      <c r="B17" s="294" t="s">
        <v>598</v>
      </c>
      <c r="C17" s="295" t="s">
        <v>599</v>
      </c>
      <c r="D17" s="294" t="s">
        <v>164</v>
      </c>
      <c r="E17" s="295" t="s">
        <v>600</v>
      </c>
      <c r="F17" s="318" t="s">
        <v>1456</v>
      </c>
      <c r="G17" s="295" t="s">
        <v>3847</v>
      </c>
      <c r="H17" s="294" t="s">
        <v>1458</v>
      </c>
      <c r="I17" s="77"/>
      <c r="J17" s="82"/>
      <c r="K17" s="77" t="s">
        <v>1459</v>
      </c>
      <c r="L17" s="77"/>
      <c r="M17" s="122" t="s">
        <v>145</v>
      </c>
      <c r="N17" s="122" t="s">
        <v>410</v>
      </c>
      <c r="O17" s="122" t="s">
        <v>411</v>
      </c>
      <c r="P17" s="142"/>
      <c r="Q17" s="118" t="s">
        <v>2154</v>
      </c>
      <c r="R17" s="118" t="s">
        <v>2158</v>
      </c>
      <c r="S17" s="295" t="s">
        <v>1460</v>
      </c>
      <c r="T17" s="318" t="s">
        <v>3883</v>
      </c>
      <c r="U17" s="295" t="s">
        <v>2177</v>
      </c>
      <c r="V17" s="295" t="s">
        <v>426</v>
      </c>
      <c r="X17" s="125"/>
      <c r="AA17" s="204">
        <f>IF(OR(J17="Fail",ISBLANK(J17)),INDEX('Issue Code Table'!C:C,MATCH(N:N,'Issue Code Table'!A:A,0)),IF(M17="Critical",6,IF(M17="Significant",5,IF(M17="Moderate",3,2))))</f>
        <v>5</v>
      </c>
    </row>
    <row r="18" spans="1:27" ht="80.25" customHeight="1" x14ac:dyDescent="0.35">
      <c r="A18" s="294" t="s">
        <v>3754</v>
      </c>
      <c r="B18" s="294" t="s">
        <v>4148</v>
      </c>
      <c r="C18" s="294" t="s">
        <v>4149</v>
      </c>
      <c r="D18" s="294" t="s">
        <v>164</v>
      </c>
      <c r="E18" s="295" t="s">
        <v>609</v>
      </c>
      <c r="F18" s="318" t="s">
        <v>1463</v>
      </c>
      <c r="G18" s="295" t="s">
        <v>1464</v>
      </c>
      <c r="H18" s="294" t="s">
        <v>1465</v>
      </c>
      <c r="I18" s="77"/>
      <c r="J18" s="82"/>
      <c r="K18" s="122" t="s">
        <v>1466</v>
      </c>
      <c r="L18" s="77"/>
      <c r="M18" s="122" t="s">
        <v>145</v>
      </c>
      <c r="N18" s="122" t="s">
        <v>410</v>
      </c>
      <c r="O18" s="122" t="s">
        <v>411</v>
      </c>
      <c r="P18" s="142"/>
      <c r="Q18" s="118" t="s">
        <v>2154</v>
      </c>
      <c r="R18" s="118" t="s">
        <v>2162</v>
      </c>
      <c r="S18" s="295" t="s">
        <v>1467</v>
      </c>
      <c r="T18" s="318" t="s">
        <v>3884</v>
      </c>
      <c r="U18" s="295" t="s">
        <v>3678</v>
      </c>
      <c r="V18" s="295" t="s">
        <v>616</v>
      </c>
      <c r="X18" s="125"/>
      <c r="AA18" s="204">
        <f>IF(OR(J18="Fail",ISBLANK(J18)),INDEX('Issue Code Table'!C:C,MATCH(N:N,'Issue Code Table'!A:A,0)),IF(M18="Critical",6,IF(M18="Significant",5,IF(M18="Moderate",3,2))))</f>
        <v>5</v>
      </c>
    </row>
    <row r="19" spans="1:27" ht="80.25" customHeight="1" x14ac:dyDescent="0.35">
      <c r="A19" s="294" t="s">
        <v>3755</v>
      </c>
      <c r="B19" s="294" t="s">
        <v>4148</v>
      </c>
      <c r="C19" s="294" t="s">
        <v>4149</v>
      </c>
      <c r="D19" s="294" t="s">
        <v>164</v>
      </c>
      <c r="E19" s="295" t="s">
        <v>428</v>
      </c>
      <c r="F19" s="318" t="s">
        <v>1470</v>
      </c>
      <c r="G19" s="295" t="s">
        <v>1471</v>
      </c>
      <c r="H19" s="295" t="s">
        <v>1472</v>
      </c>
      <c r="I19" s="77"/>
      <c r="J19" s="82"/>
      <c r="K19" s="122" t="s">
        <v>1473</v>
      </c>
      <c r="L19" s="77"/>
      <c r="M19" s="122" t="s">
        <v>145</v>
      </c>
      <c r="N19" s="122" t="s">
        <v>410</v>
      </c>
      <c r="O19" s="122" t="s">
        <v>411</v>
      </c>
      <c r="P19" s="142"/>
      <c r="Q19" s="118" t="s">
        <v>2154</v>
      </c>
      <c r="R19" s="118" t="s">
        <v>2165</v>
      </c>
      <c r="S19" s="295" t="s">
        <v>434</v>
      </c>
      <c r="T19" s="318" t="s">
        <v>1474</v>
      </c>
      <c r="U19" s="295" t="s">
        <v>3512</v>
      </c>
      <c r="V19" s="295" t="s">
        <v>1475</v>
      </c>
      <c r="X19" s="125"/>
      <c r="AA19" s="204">
        <f>IF(OR(J19="Fail",ISBLANK(J19)),INDEX('Issue Code Table'!C:C,MATCH(N:N,'Issue Code Table'!A:A,0)),IF(M19="Critical",6,IF(M19="Significant",5,IF(M19="Moderate",3,2))))</f>
        <v>5</v>
      </c>
    </row>
    <row r="20" spans="1:27" ht="80.25" customHeight="1" x14ac:dyDescent="0.35">
      <c r="A20" s="294" t="s">
        <v>3756</v>
      </c>
      <c r="B20" s="294" t="s">
        <v>4148</v>
      </c>
      <c r="C20" s="294" t="s">
        <v>4149</v>
      </c>
      <c r="D20" s="294" t="s">
        <v>164</v>
      </c>
      <c r="E20" s="295" t="s">
        <v>1477</v>
      </c>
      <c r="F20" s="318" t="s">
        <v>1478</v>
      </c>
      <c r="G20" s="295" t="s">
        <v>3848</v>
      </c>
      <c r="H20" s="294" t="s">
        <v>1480</v>
      </c>
      <c r="I20" s="77"/>
      <c r="J20" s="82"/>
      <c r="K20" s="89" t="s">
        <v>1481</v>
      </c>
      <c r="L20" s="77"/>
      <c r="M20" s="122" t="s">
        <v>145</v>
      </c>
      <c r="N20" s="122" t="s">
        <v>410</v>
      </c>
      <c r="O20" s="122" t="s">
        <v>411</v>
      </c>
      <c r="P20" s="142"/>
      <c r="Q20" s="118" t="s">
        <v>2154</v>
      </c>
      <c r="R20" s="118" t="s">
        <v>2168</v>
      </c>
      <c r="S20" s="295" t="s">
        <v>1482</v>
      </c>
      <c r="T20" s="318" t="s">
        <v>1483</v>
      </c>
      <c r="U20" s="295" t="s">
        <v>3513</v>
      </c>
      <c r="V20" s="295" t="s">
        <v>436</v>
      </c>
      <c r="X20" s="125"/>
      <c r="AA20" s="204">
        <f>IF(OR(J20="Fail",ISBLANK(J20)),INDEX('Issue Code Table'!C:C,MATCH(N:N,'Issue Code Table'!A:A,0)),IF(M20="Critical",6,IF(M20="Significant",5,IF(M20="Moderate",3,2))))</f>
        <v>5</v>
      </c>
    </row>
    <row r="21" spans="1:27" ht="80.25" customHeight="1" x14ac:dyDescent="0.35">
      <c r="A21" s="294" t="s">
        <v>3757</v>
      </c>
      <c r="B21" s="294" t="s">
        <v>4148</v>
      </c>
      <c r="C21" s="294" t="s">
        <v>4149</v>
      </c>
      <c r="D21" s="294" t="s">
        <v>164</v>
      </c>
      <c r="E21" s="295" t="s">
        <v>447</v>
      </c>
      <c r="F21" s="318" t="s">
        <v>1485</v>
      </c>
      <c r="G21" s="295" t="s">
        <v>1486</v>
      </c>
      <c r="H21" s="294" t="s">
        <v>1487</v>
      </c>
      <c r="I21" s="77"/>
      <c r="J21" s="82"/>
      <c r="K21" s="90" t="s">
        <v>1488</v>
      </c>
      <c r="L21" s="77"/>
      <c r="M21" s="122" t="s">
        <v>145</v>
      </c>
      <c r="N21" s="122" t="s">
        <v>410</v>
      </c>
      <c r="O21" s="122" t="s">
        <v>411</v>
      </c>
      <c r="P21" s="142"/>
      <c r="Q21" s="118" t="s">
        <v>2154</v>
      </c>
      <c r="R21" s="118" t="s">
        <v>2171</v>
      </c>
      <c r="S21" s="295" t="s">
        <v>1489</v>
      </c>
      <c r="T21" s="318" t="s">
        <v>1490</v>
      </c>
      <c r="U21" s="295" t="s">
        <v>3514</v>
      </c>
      <c r="V21" s="295" t="s">
        <v>436</v>
      </c>
      <c r="X21" s="125"/>
      <c r="AA21" s="204">
        <f>IF(OR(J21="Fail",ISBLANK(J21)),INDEX('Issue Code Table'!C:C,MATCH(N:N,'Issue Code Table'!A:A,0)),IF(M21="Critical",6,IF(M21="Significant",5,IF(M21="Moderate",3,2))))</f>
        <v>5</v>
      </c>
    </row>
    <row r="22" spans="1:27" ht="80.25" customHeight="1" x14ac:dyDescent="0.35">
      <c r="A22" s="294" t="s">
        <v>3758</v>
      </c>
      <c r="B22" s="294" t="s">
        <v>4148</v>
      </c>
      <c r="C22" s="294" t="s">
        <v>4149</v>
      </c>
      <c r="D22" s="294" t="s">
        <v>164</v>
      </c>
      <c r="E22" s="295" t="s">
        <v>456</v>
      </c>
      <c r="F22" s="318" t="s">
        <v>1492</v>
      </c>
      <c r="G22" s="295" t="s">
        <v>3849</v>
      </c>
      <c r="H22" s="294" t="s">
        <v>1494</v>
      </c>
      <c r="I22" s="77"/>
      <c r="J22" s="82"/>
      <c r="K22" s="122" t="s">
        <v>1495</v>
      </c>
      <c r="L22" s="77"/>
      <c r="M22" s="122" t="s">
        <v>145</v>
      </c>
      <c r="N22" s="122" t="s">
        <v>410</v>
      </c>
      <c r="O22" s="122" t="s">
        <v>411</v>
      </c>
      <c r="P22" s="142"/>
      <c r="Q22" s="118" t="s">
        <v>2154</v>
      </c>
      <c r="R22" s="118" t="s">
        <v>2174</v>
      </c>
      <c r="S22" s="295" t="s">
        <v>1496</v>
      </c>
      <c r="T22" s="318" t="s">
        <v>1497</v>
      </c>
      <c r="U22" s="295" t="s">
        <v>3511</v>
      </c>
      <c r="V22" s="295" t="s">
        <v>436</v>
      </c>
      <c r="X22" s="125"/>
      <c r="AA22" s="204">
        <f>IF(OR(J22="Fail",ISBLANK(J22)),INDEX('Issue Code Table'!C:C,MATCH(N:N,'Issue Code Table'!A:A,0)),IF(M22="Critical",6,IF(M22="Significant",5,IF(M22="Moderate",3,2))))</f>
        <v>5</v>
      </c>
    </row>
    <row r="23" spans="1:27" ht="80.25" customHeight="1" x14ac:dyDescent="0.35">
      <c r="A23" s="294" t="s">
        <v>3759</v>
      </c>
      <c r="B23" s="294" t="s">
        <v>4148</v>
      </c>
      <c r="C23" s="294" t="s">
        <v>4149</v>
      </c>
      <c r="D23" s="294" t="s">
        <v>164</v>
      </c>
      <c r="E23" s="295" t="s">
        <v>1499</v>
      </c>
      <c r="F23" s="318" t="s">
        <v>1500</v>
      </c>
      <c r="G23" s="295" t="s">
        <v>3850</v>
      </c>
      <c r="H23" s="294" t="s">
        <v>1502</v>
      </c>
      <c r="I23" s="77"/>
      <c r="J23" s="82"/>
      <c r="K23" s="122" t="s">
        <v>1503</v>
      </c>
      <c r="L23" s="77"/>
      <c r="M23" s="122" t="s">
        <v>145</v>
      </c>
      <c r="N23" s="122" t="s">
        <v>410</v>
      </c>
      <c r="O23" s="122" t="s">
        <v>411</v>
      </c>
      <c r="P23" s="142"/>
      <c r="Q23" s="118" t="s">
        <v>2154</v>
      </c>
      <c r="R23" s="118" t="s">
        <v>2179</v>
      </c>
      <c r="S23" s="295" t="s">
        <v>1504</v>
      </c>
      <c r="T23" s="318" t="s">
        <v>1505</v>
      </c>
      <c r="U23" s="295" t="s">
        <v>2160</v>
      </c>
      <c r="V23" s="295" t="s">
        <v>436</v>
      </c>
      <c r="X23" s="125"/>
      <c r="AA23" s="204">
        <f>IF(OR(J23="Fail",ISBLANK(J23)),INDEX('Issue Code Table'!C:C,MATCH(N:N,'Issue Code Table'!A:A,0)),IF(M23="Critical",6,IF(M23="Significant",5,IF(M23="Moderate",3,2))))</f>
        <v>5</v>
      </c>
    </row>
    <row r="24" spans="1:27" ht="80.25" customHeight="1" x14ac:dyDescent="0.35">
      <c r="A24" s="294" t="s">
        <v>3760</v>
      </c>
      <c r="B24" s="294" t="s">
        <v>4148</v>
      </c>
      <c r="C24" s="294" t="s">
        <v>4149</v>
      </c>
      <c r="D24" s="294" t="s">
        <v>164</v>
      </c>
      <c r="E24" s="295" t="s">
        <v>483</v>
      </c>
      <c r="F24" s="318" t="s">
        <v>1507</v>
      </c>
      <c r="G24" s="295" t="s">
        <v>3851</v>
      </c>
      <c r="H24" s="294" t="s">
        <v>1509</v>
      </c>
      <c r="I24" s="77"/>
      <c r="J24" s="82"/>
      <c r="K24" s="122" t="s">
        <v>1510</v>
      </c>
      <c r="L24" s="77"/>
      <c r="M24" s="122" t="s">
        <v>145</v>
      </c>
      <c r="N24" s="122" t="s">
        <v>410</v>
      </c>
      <c r="O24" s="122" t="s">
        <v>411</v>
      </c>
      <c r="P24" s="142"/>
      <c r="Q24" s="118" t="s">
        <v>2154</v>
      </c>
      <c r="R24" s="118" t="s">
        <v>2183</v>
      </c>
      <c r="S24" s="295" t="s">
        <v>1496</v>
      </c>
      <c r="T24" s="318" t="s">
        <v>1511</v>
      </c>
      <c r="U24" s="295" t="s">
        <v>3510</v>
      </c>
      <c r="V24" s="295" t="s">
        <v>436</v>
      </c>
      <c r="X24" s="125"/>
      <c r="AA24" s="204">
        <f>IF(OR(J24="Fail",ISBLANK(J24)),INDEX('Issue Code Table'!C:C,MATCH(N:N,'Issue Code Table'!A:A,0)),IF(M24="Critical",6,IF(M24="Significant",5,IF(M24="Moderate",3,2))))</f>
        <v>5</v>
      </c>
    </row>
    <row r="25" spans="1:27" ht="80.25" customHeight="1" x14ac:dyDescent="0.35">
      <c r="A25" s="294" t="s">
        <v>3761</v>
      </c>
      <c r="B25" s="294" t="s">
        <v>4148</v>
      </c>
      <c r="C25" s="294" t="s">
        <v>4149</v>
      </c>
      <c r="D25" s="294" t="s">
        <v>164</v>
      </c>
      <c r="E25" s="295" t="s">
        <v>492</v>
      </c>
      <c r="F25" s="318" t="s">
        <v>1513</v>
      </c>
      <c r="G25" s="295" t="s">
        <v>3852</v>
      </c>
      <c r="H25" s="294" t="s">
        <v>1515</v>
      </c>
      <c r="I25" s="77"/>
      <c r="J25" s="82"/>
      <c r="K25" s="89" t="s">
        <v>1516</v>
      </c>
      <c r="L25" s="77"/>
      <c r="M25" s="122" t="s">
        <v>145</v>
      </c>
      <c r="N25" s="122" t="s">
        <v>410</v>
      </c>
      <c r="O25" s="122" t="s">
        <v>411</v>
      </c>
      <c r="P25" s="142"/>
      <c r="Q25" s="118" t="s">
        <v>2154</v>
      </c>
      <c r="R25" s="118">
        <v>3.1</v>
      </c>
      <c r="S25" s="295" t="s">
        <v>1496</v>
      </c>
      <c r="T25" s="318" t="s">
        <v>1517</v>
      </c>
      <c r="U25" s="295" t="s">
        <v>3515</v>
      </c>
      <c r="V25" s="295" t="s">
        <v>436</v>
      </c>
      <c r="X25" s="125"/>
      <c r="AA25" s="204">
        <f>IF(OR(J25="Fail",ISBLANK(J25)),INDEX('Issue Code Table'!C:C,MATCH(N:N,'Issue Code Table'!A:A,0)),IF(M25="Critical",6,IF(M25="Significant",5,IF(M25="Moderate",3,2))))</f>
        <v>5</v>
      </c>
    </row>
    <row r="26" spans="1:27" s="91" customFormat="1" ht="80.25" customHeight="1" x14ac:dyDescent="0.25">
      <c r="A26" s="294" t="s">
        <v>3762</v>
      </c>
      <c r="B26" s="294" t="s">
        <v>4148</v>
      </c>
      <c r="C26" s="294" t="s">
        <v>4149</v>
      </c>
      <c r="D26" s="294" t="s">
        <v>164</v>
      </c>
      <c r="E26" s="295" t="s">
        <v>510</v>
      </c>
      <c r="F26" s="318" t="s">
        <v>1520</v>
      </c>
      <c r="G26" s="295" t="s">
        <v>1521</v>
      </c>
      <c r="H26" s="295" t="s">
        <v>1522</v>
      </c>
      <c r="I26" s="77"/>
      <c r="J26" s="82"/>
      <c r="K26" s="89" t="s">
        <v>3557</v>
      </c>
      <c r="L26" s="77"/>
      <c r="M26" s="122" t="s">
        <v>145</v>
      </c>
      <c r="N26" s="122" t="s">
        <v>410</v>
      </c>
      <c r="O26" s="122" t="s">
        <v>411</v>
      </c>
      <c r="P26" s="142"/>
      <c r="Q26" s="118" t="s">
        <v>2154</v>
      </c>
      <c r="R26" s="118" t="s">
        <v>2189</v>
      </c>
      <c r="S26" s="295" t="s">
        <v>1523</v>
      </c>
      <c r="T26" s="318" t="s">
        <v>1524</v>
      </c>
      <c r="U26" s="295" t="s">
        <v>3516</v>
      </c>
      <c r="V26" s="295" t="s">
        <v>436</v>
      </c>
      <c r="X26" s="125"/>
      <c r="AA26" s="204">
        <f>IF(OR(J26="Fail",ISBLANK(J26)),INDEX('Issue Code Table'!C:C,MATCH(N:N,'Issue Code Table'!A:A,0)),IF(M26="Critical",6,IF(M26="Significant",5,IF(M26="Moderate",3,2))))</f>
        <v>5</v>
      </c>
    </row>
    <row r="27" spans="1:27" s="91" customFormat="1" ht="80.25" customHeight="1" x14ac:dyDescent="0.25">
      <c r="A27" s="294" t="s">
        <v>3763</v>
      </c>
      <c r="B27" s="294" t="s">
        <v>4148</v>
      </c>
      <c r="C27" s="294" t="s">
        <v>4149</v>
      </c>
      <c r="D27" s="294" t="s">
        <v>164</v>
      </c>
      <c r="E27" s="295" t="s">
        <v>519</v>
      </c>
      <c r="F27" s="318" t="s">
        <v>1526</v>
      </c>
      <c r="G27" s="295" t="s">
        <v>1527</v>
      </c>
      <c r="H27" s="295" t="s">
        <v>1528</v>
      </c>
      <c r="I27" s="77"/>
      <c r="J27" s="82"/>
      <c r="K27" s="89" t="s">
        <v>1529</v>
      </c>
      <c r="L27" s="77"/>
      <c r="M27" s="122" t="s">
        <v>145</v>
      </c>
      <c r="N27" s="122" t="s">
        <v>410</v>
      </c>
      <c r="O27" s="122" t="s">
        <v>411</v>
      </c>
      <c r="P27" s="142"/>
      <c r="Q27" s="118" t="s">
        <v>2154</v>
      </c>
      <c r="R27" s="118" t="s">
        <v>2192</v>
      </c>
      <c r="S27" s="295" t="s">
        <v>1530</v>
      </c>
      <c r="T27" s="318" t="s">
        <v>1531</v>
      </c>
      <c r="U27" s="295" t="s">
        <v>3517</v>
      </c>
      <c r="V27" s="295" t="s">
        <v>436</v>
      </c>
      <c r="X27" s="125"/>
      <c r="AA27" s="204">
        <f>IF(OR(J27="Fail",ISBLANK(J27)),INDEX('Issue Code Table'!C:C,MATCH(N:N,'Issue Code Table'!A:A,0)),IF(M27="Critical",6,IF(M27="Significant",5,IF(M27="Moderate",3,2))))</f>
        <v>5</v>
      </c>
    </row>
    <row r="28" spans="1:27" s="91" customFormat="1" ht="80.25" customHeight="1" x14ac:dyDescent="0.25">
      <c r="A28" s="294" t="s">
        <v>3764</v>
      </c>
      <c r="B28" s="294" t="s">
        <v>4148</v>
      </c>
      <c r="C28" s="294" t="s">
        <v>4149</v>
      </c>
      <c r="D28" s="294" t="s">
        <v>164</v>
      </c>
      <c r="E28" s="295" t="s">
        <v>1533</v>
      </c>
      <c r="F28" s="318" t="s">
        <v>1534</v>
      </c>
      <c r="G28" s="295" t="s">
        <v>3853</v>
      </c>
      <c r="H28" s="295" t="s">
        <v>1536</v>
      </c>
      <c r="I28" s="77"/>
      <c r="J28" s="82"/>
      <c r="K28" s="122" t="s">
        <v>1537</v>
      </c>
      <c r="L28" s="77"/>
      <c r="M28" s="122" t="s">
        <v>145</v>
      </c>
      <c r="N28" s="122" t="s">
        <v>410</v>
      </c>
      <c r="O28" s="122" t="s">
        <v>411</v>
      </c>
      <c r="P28" s="142"/>
      <c r="Q28" s="118" t="s">
        <v>2154</v>
      </c>
      <c r="R28" s="118" t="s">
        <v>2195</v>
      </c>
      <c r="S28" s="295" t="s">
        <v>534</v>
      </c>
      <c r="T28" s="318" t="s">
        <v>3885</v>
      </c>
      <c r="U28" s="295" t="s">
        <v>3518</v>
      </c>
      <c r="V28" s="295" t="s">
        <v>436</v>
      </c>
      <c r="X28" s="125"/>
      <c r="AA28" s="204">
        <f>IF(OR(J28="Fail",ISBLANK(J28)),INDEX('Issue Code Table'!C:C,MATCH(N:N,'Issue Code Table'!A:A,0)),IF(M28="Critical",6,IF(M28="Significant",5,IF(M28="Moderate",3,2))))</f>
        <v>5</v>
      </c>
    </row>
    <row r="29" spans="1:27" s="91" customFormat="1" ht="80.25" customHeight="1" x14ac:dyDescent="0.25">
      <c r="A29" s="294" t="s">
        <v>3765</v>
      </c>
      <c r="B29" s="294" t="s">
        <v>4148</v>
      </c>
      <c r="C29" s="294" t="s">
        <v>4149</v>
      </c>
      <c r="D29" s="294" t="s">
        <v>164</v>
      </c>
      <c r="E29" s="295" t="s">
        <v>546</v>
      </c>
      <c r="F29" s="318" t="s">
        <v>1540</v>
      </c>
      <c r="G29" s="295" t="s">
        <v>1541</v>
      </c>
      <c r="H29" s="295" t="s">
        <v>1542</v>
      </c>
      <c r="I29" s="77"/>
      <c r="J29" s="82"/>
      <c r="K29" s="122" t="s">
        <v>1543</v>
      </c>
      <c r="L29" s="77"/>
      <c r="M29" s="122" t="s">
        <v>145</v>
      </c>
      <c r="N29" s="122" t="s">
        <v>410</v>
      </c>
      <c r="O29" s="122" t="s">
        <v>411</v>
      </c>
      <c r="P29" s="142"/>
      <c r="Q29" s="118" t="s">
        <v>2154</v>
      </c>
      <c r="R29" s="118" t="s">
        <v>2198</v>
      </c>
      <c r="S29" s="295" t="s">
        <v>1544</v>
      </c>
      <c r="T29" s="318" t="s">
        <v>1545</v>
      </c>
      <c r="U29" s="295" t="s">
        <v>3519</v>
      </c>
      <c r="V29" s="295" t="s">
        <v>436</v>
      </c>
      <c r="X29" s="125"/>
      <c r="AA29" s="204">
        <f>IF(OR(J29="Fail",ISBLANK(J29)),INDEX('Issue Code Table'!C:C,MATCH(N:N,'Issue Code Table'!A:A,0)),IF(M29="Critical",6,IF(M29="Significant",5,IF(M29="Moderate",3,2))))</f>
        <v>5</v>
      </c>
    </row>
    <row r="30" spans="1:27" s="91" customFormat="1" ht="80.25" customHeight="1" x14ac:dyDescent="0.25">
      <c r="A30" s="294" t="s">
        <v>3766</v>
      </c>
      <c r="B30" s="294" t="s">
        <v>4148</v>
      </c>
      <c r="C30" s="294" t="s">
        <v>4149</v>
      </c>
      <c r="D30" s="294" t="s">
        <v>164</v>
      </c>
      <c r="E30" s="295" t="s">
        <v>556</v>
      </c>
      <c r="F30" s="318" t="s">
        <v>1547</v>
      </c>
      <c r="G30" s="295" t="s">
        <v>1548</v>
      </c>
      <c r="H30" s="294" t="s">
        <v>3541</v>
      </c>
      <c r="I30" s="77"/>
      <c r="J30" s="82"/>
      <c r="K30" s="89" t="s">
        <v>1550</v>
      </c>
      <c r="L30" s="77"/>
      <c r="M30" s="122" t="s">
        <v>145</v>
      </c>
      <c r="N30" s="122" t="s">
        <v>410</v>
      </c>
      <c r="O30" s="122" t="s">
        <v>411</v>
      </c>
      <c r="P30" s="142"/>
      <c r="Q30" s="118" t="s">
        <v>2154</v>
      </c>
      <c r="R30" s="118" t="s">
        <v>2201</v>
      </c>
      <c r="S30" s="295" t="s">
        <v>562</v>
      </c>
      <c r="T30" s="318" t="s">
        <v>1551</v>
      </c>
      <c r="U30" s="295" t="s">
        <v>3520</v>
      </c>
      <c r="V30" s="295" t="s">
        <v>436</v>
      </c>
      <c r="X30" s="125"/>
      <c r="AA30" s="204">
        <f>IF(OR(J30="Fail",ISBLANK(J30)),INDEX('Issue Code Table'!C:C,MATCH(N:N,'Issue Code Table'!A:A,0)),IF(M30="Critical",6,IF(M30="Significant",5,IF(M30="Moderate",3,2))))</f>
        <v>5</v>
      </c>
    </row>
    <row r="31" spans="1:27" s="91" customFormat="1" ht="80.25" customHeight="1" x14ac:dyDescent="0.25">
      <c r="A31" s="294" t="s">
        <v>3767</v>
      </c>
      <c r="B31" s="294" t="s">
        <v>4148</v>
      </c>
      <c r="C31" s="294" t="s">
        <v>4149</v>
      </c>
      <c r="D31" s="294" t="s">
        <v>164</v>
      </c>
      <c r="E31" s="295" t="s">
        <v>567</v>
      </c>
      <c r="F31" s="318" t="s">
        <v>1553</v>
      </c>
      <c r="G31" s="295" t="s">
        <v>1554</v>
      </c>
      <c r="H31" s="294" t="s">
        <v>1555</v>
      </c>
      <c r="I31" s="77"/>
      <c r="J31" s="82"/>
      <c r="K31" s="122" t="s">
        <v>1556</v>
      </c>
      <c r="L31" s="77"/>
      <c r="M31" s="122" t="s">
        <v>145</v>
      </c>
      <c r="N31" s="122" t="s">
        <v>410</v>
      </c>
      <c r="O31" s="122" t="s">
        <v>411</v>
      </c>
      <c r="P31" s="142"/>
      <c r="Q31" s="118" t="s">
        <v>2154</v>
      </c>
      <c r="R31" s="118" t="s">
        <v>2204</v>
      </c>
      <c r="S31" s="295" t="s">
        <v>1557</v>
      </c>
      <c r="T31" s="318" t="s">
        <v>1558</v>
      </c>
      <c r="U31" s="295" t="s">
        <v>3521</v>
      </c>
      <c r="V31" s="295" t="s">
        <v>436</v>
      </c>
      <c r="X31" s="125"/>
      <c r="AA31" s="204">
        <f>IF(OR(J31="Fail",ISBLANK(J31)),INDEX('Issue Code Table'!C:C,MATCH(N:N,'Issue Code Table'!A:A,0)),IF(M31="Critical",6,IF(M31="Significant",5,IF(M31="Moderate",3,2))))</f>
        <v>5</v>
      </c>
    </row>
    <row r="32" spans="1:27" s="91" customFormat="1" ht="80.25" customHeight="1" x14ac:dyDescent="0.25">
      <c r="A32" s="294" t="s">
        <v>3768</v>
      </c>
      <c r="B32" s="294" t="s">
        <v>4148</v>
      </c>
      <c r="C32" s="294" t="s">
        <v>4149</v>
      </c>
      <c r="D32" s="294" t="s">
        <v>164</v>
      </c>
      <c r="E32" s="295" t="s">
        <v>618</v>
      </c>
      <c r="F32" s="318" t="s">
        <v>619</v>
      </c>
      <c r="G32" s="295" t="s">
        <v>3854</v>
      </c>
      <c r="H32" s="295" t="s">
        <v>1561</v>
      </c>
      <c r="I32" s="77"/>
      <c r="J32" s="82"/>
      <c r="K32" s="122" t="s">
        <v>1562</v>
      </c>
      <c r="L32" s="77"/>
      <c r="M32" s="122" t="s">
        <v>145</v>
      </c>
      <c r="N32" s="122" t="s">
        <v>410</v>
      </c>
      <c r="O32" s="122" t="s">
        <v>411</v>
      </c>
      <c r="P32" s="142"/>
      <c r="Q32" s="118" t="s">
        <v>2154</v>
      </c>
      <c r="R32" s="118" t="s">
        <v>2208</v>
      </c>
      <c r="S32" s="295" t="s">
        <v>1563</v>
      </c>
      <c r="T32" s="318" t="s">
        <v>1564</v>
      </c>
      <c r="U32" s="295" t="s">
        <v>3522</v>
      </c>
      <c r="V32" s="295" t="s">
        <v>625</v>
      </c>
      <c r="X32" s="125"/>
      <c r="AA32" s="204">
        <f>IF(OR(J32="Fail",ISBLANK(J32)),INDEX('Issue Code Table'!C:C,MATCH(N:N,'Issue Code Table'!A:A,0)),IF(M32="Critical",6,IF(M32="Significant",5,IF(M32="Moderate",3,2))))</f>
        <v>5</v>
      </c>
    </row>
    <row r="33" spans="1:27" s="91" customFormat="1" ht="80.25" customHeight="1" x14ac:dyDescent="0.25">
      <c r="A33" s="294" t="s">
        <v>3769</v>
      </c>
      <c r="B33" s="294" t="s">
        <v>627</v>
      </c>
      <c r="C33" s="295" t="s">
        <v>628</v>
      </c>
      <c r="D33" s="294" t="s">
        <v>164</v>
      </c>
      <c r="E33" s="295" t="s">
        <v>1566</v>
      </c>
      <c r="F33" s="318" t="s">
        <v>1567</v>
      </c>
      <c r="G33" s="295" t="s">
        <v>1568</v>
      </c>
      <c r="H33" s="294" t="s">
        <v>1569</v>
      </c>
      <c r="I33" s="77"/>
      <c r="J33" s="82"/>
      <c r="K33" s="89" t="s">
        <v>1570</v>
      </c>
      <c r="L33" s="77"/>
      <c r="M33" s="122" t="s">
        <v>396</v>
      </c>
      <c r="N33" s="122" t="s">
        <v>1571</v>
      </c>
      <c r="O33" s="122" t="s">
        <v>1572</v>
      </c>
      <c r="P33" s="142"/>
      <c r="Q33" s="118" t="s">
        <v>2211</v>
      </c>
      <c r="R33" s="118" t="s">
        <v>2212</v>
      </c>
      <c r="S33" s="295" t="s">
        <v>1573</v>
      </c>
      <c r="T33" s="318" t="s">
        <v>1574</v>
      </c>
      <c r="U33" s="295" t="s">
        <v>3542</v>
      </c>
      <c r="V33" s="295"/>
      <c r="X33" s="125"/>
      <c r="AA33" s="204">
        <f>IF(OR(J33="Fail",ISBLANK(J33)),INDEX('Issue Code Table'!C:C,MATCH(N:N,'Issue Code Table'!A:A,0)),IF(M33="Critical",6,IF(M33="Significant",5,IF(M33="Moderate",3,2))))</f>
        <v>5</v>
      </c>
    </row>
    <row r="34" spans="1:27" s="91" customFormat="1" ht="80.25" customHeight="1" x14ac:dyDescent="0.25">
      <c r="A34" s="294" t="s">
        <v>3770</v>
      </c>
      <c r="B34" s="294" t="s">
        <v>627</v>
      </c>
      <c r="C34" s="295" t="s">
        <v>628</v>
      </c>
      <c r="D34" s="294" t="s">
        <v>164</v>
      </c>
      <c r="E34" s="295" t="s">
        <v>1576</v>
      </c>
      <c r="F34" s="318" t="s">
        <v>1577</v>
      </c>
      <c r="G34" s="295" t="s">
        <v>1578</v>
      </c>
      <c r="H34" s="294" t="s">
        <v>1579</v>
      </c>
      <c r="I34" s="77"/>
      <c r="J34" s="82"/>
      <c r="K34" s="89" t="s">
        <v>1580</v>
      </c>
      <c r="L34" s="77"/>
      <c r="M34" s="122" t="s">
        <v>145</v>
      </c>
      <c r="N34" s="122" t="s">
        <v>1581</v>
      </c>
      <c r="O34" s="122" t="s">
        <v>1582</v>
      </c>
      <c r="P34" s="142"/>
      <c r="Q34" s="118" t="s">
        <v>2211</v>
      </c>
      <c r="R34" s="118" t="s">
        <v>2215</v>
      </c>
      <c r="S34" s="295" t="s">
        <v>1583</v>
      </c>
      <c r="T34" s="318" t="s">
        <v>1584</v>
      </c>
      <c r="U34" s="295" t="s">
        <v>3679</v>
      </c>
      <c r="V34" s="295" t="s">
        <v>2018</v>
      </c>
      <c r="X34" s="125"/>
      <c r="AA34" s="204">
        <f>IF(OR(J34="Fail",ISBLANK(J34)),INDEX('Issue Code Table'!C:C,MATCH(N:N,'Issue Code Table'!A:A,0)),IF(M34="Critical",6,IF(M34="Significant",5,IF(M34="Moderate",3,2))))</f>
        <v>6</v>
      </c>
    </row>
    <row r="35" spans="1:27" s="91" customFormat="1" ht="80.25" customHeight="1" x14ac:dyDescent="0.25">
      <c r="A35" s="294" t="s">
        <v>3771</v>
      </c>
      <c r="B35" s="294" t="s">
        <v>627</v>
      </c>
      <c r="C35" s="295" t="s">
        <v>628</v>
      </c>
      <c r="D35" s="294" t="s">
        <v>164</v>
      </c>
      <c r="E35" s="295" t="s">
        <v>1588</v>
      </c>
      <c r="F35" s="318" t="s">
        <v>1589</v>
      </c>
      <c r="G35" s="295" t="s">
        <v>1590</v>
      </c>
      <c r="H35" s="295" t="s">
        <v>1591</v>
      </c>
      <c r="I35" s="77"/>
      <c r="J35" s="82"/>
      <c r="K35" s="89" t="s">
        <v>1592</v>
      </c>
      <c r="L35" s="77"/>
      <c r="M35" s="122" t="s">
        <v>396</v>
      </c>
      <c r="N35" s="122" t="s">
        <v>711</v>
      </c>
      <c r="O35" s="122" t="s">
        <v>712</v>
      </c>
      <c r="P35" s="142"/>
      <c r="Q35" s="118" t="s">
        <v>2211</v>
      </c>
      <c r="R35" s="118" t="s">
        <v>2218</v>
      </c>
      <c r="S35" s="295" t="s">
        <v>1593</v>
      </c>
      <c r="T35" s="318" t="s">
        <v>1594</v>
      </c>
      <c r="U35" s="295" t="s">
        <v>3680</v>
      </c>
      <c r="V35" s="295"/>
      <c r="X35" s="125"/>
      <c r="AA35" s="204">
        <f>IF(OR(J35="Fail",ISBLANK(J35)),INDEX('Issue Code Table'!C:C,MATCH(N:N,'Issue Code Table'!A:A,0)),IF(M35="Critical",6,IF(M35="Significant",5,IF(M35="Moderate",3,2))))</f>
        <v>4</v>
      </c>
    </row>
    <row r="36" spans="1:27" s="91" customFormat="1" ht="80.25" customHeight="1" x14ac:dyDescent="0.25">
      <c r="A36" s="294" t="s">
        <v>3772</v>
      </c>
      <c r="B36" s="294" t="s">
        <v>627</v>
      </c>
      <c r="C36" s="295" t="s">
        <v>628</v>
      </c>
      <c r="D36" s="294" t="s">
        <v>164</v>
      </c>
      <c r="E36" s="295" t="s">
        <v>1596</v>
      </c>
      <c r="F36" s="318" t="s">
        <v>1597</v>
      </c>
      <c r="G36" s="295" t="s">
        <v>1598</v>
      </c>
      <c r="H36" s="295" t="s">
        <v>1599</v>
      </c>
      <c r="I36" s="77"/>
      <c r="J36" s="82"/>
      <c r="K36" s="122" t="s">
        <v>1600</v>
      </c>
      <c r="L36" s="77"/>
      <c r="M36" s="122" t="s">
        <v>396</v>
      </c>
      <c r="N36" s="122" t="s">
        <v>711</v>
      </c>
      <c r="O36" s="122" t="s">
        <v>712</v>
      </c>
      <c r="P36" s="142"/>
      <c r="Q36" s="118" t="s">
        <v>2211</v>
      </c>
      <c r="R36" s="118" t="s">
        <v>2221</v>
      </c>
      <c r="S36" s="295" t="s">
        <v>1601</v>
      </c>
      <c r="T36" s="318" t="s">
        <v>1602</v>
      </c>
      <c r="U36" s="295" t="s">
        <v>3681</v>
      </c>
      <c r="V36" s="295"/>
      <c r="X36" s="125"/>
      <c r="AA36" s="204">
        <f>IF(OR(J36="Fail",ISBLANK(J36)),INDEX('Issue Code Table'!C:C,MATCH(N:N,'Issue Code Table'!A:A,0)),IF(M36="Critical",6,IF(M36="Significant",5,IF(M36="Moderate",3,2))))</f>
        <v>4</v>
      </c>
    </row>
    <row r="37" spans="1:27" ht="80.25" customHeight="1" x14ac:dyDescent="0.35">
      <c r="A37" s="294" t="s">
        <v>3773</v>
      </c>
      <c r="B37" s="294" t="s">
        <v>627</v>
      </c>
      <c r="C37" s="295" t="s">
        <v>628</v>
      </c>
      <c r="D37" s="294" t="s">
        <v>164</v>
      </c>
      <c r="E37" s="295" t="s">
        <v>1605</v>
      </c>
      <c r="F37" s="318" t="s">
        <v>2022</v>
      </c>
      <c r="G37" s="295" t="s">
        <v>2023</v>
      </c>
      <c r="H37" s="294" t="s">
        <v>1608</v>
      </c>
      <c r="I37" s="77"/>
      <c r="J37" s="82"/>
      <c r="K37" s="89" t="s">
        <v>1609</v>
      </c>
      <c r="L37" s="77"/>
      <c r="M37" s="122" t="s">
        <v>145</v>
      </c>
      <c r="N37" s="122" t="s">
        <v>1610</v>
      </c>
      <c r="O37" s="122" t="s">
        <v>1611</v>
      </c>
      <c r="P37" s="142"/>
      <c r="Q37" s="118" t="s">
        <v>2211</v>
      </c>
      <c r="R37" s="118" t="s">
        <v>2224</v>
      </c>
      <c r="S37" s="295" t="s">
        <v>1612</v>
      </c>
      <c r="T37" s="318" t="s">
        <v>3886</v>
      </c>
      <c r="U37" s="295" t="s">
        <v>3569</v>
      </c>
      <c r="V37" s="295" t="s">
        <v>1614</v>
      </c>
      <c r="X37" s="125"/>
      <c r="AA37" s="204">
        <f>IF(OR(J37="Fail",ISBLANK(J37)),INDEX('Issue Code Table'!C:C,MATCH(N:N,'Issue Code Table'!A:A,0)),IF(M37="Critical",6,IF(M37="Significant",5,IF(M37="Moderate",3,2))))</f>
        <v>6</v>
      </c>
    </row>
    <row r="38" spans="1:27" ht="80.25" customHeight="1" x14ac:dyDescent="0.35">
      <c r="A38" s="294" t="s">
        <v>3774</v>
      </c>
      <c r="B38" s="294" t="s">
        <v>1616</v>
      </c>
      <c r="C38" s="295" t="s">
        <v>1617</v>
      </c>
      <c r="D38" s="294" t="s">
        <v>164</v>
      </c>
      <c r="E38" s="295" t="s">
        <v>739</v>
      </c>
      <c r="F38" s="318" t="s">
        <v>740</v>
      </c>
      <c r="G38" s="295" t="s">
        <v>3855</v>
      </c>
      <c r="H38" s="292" t="s">
        <v>1628</v>
      </c>
      <c r="I38" s="77"/>
      <c r="J38" s="82"/>
      <c r="K38" s="77" t="s">
        <v>1629</v>
      </c>
      <c r="L38" s="77"/>
      <c r="M38" s="122" t="s">
        <v>145</v>
      </c>
      <c r="N38" s="122" t="s">
        <v>410</v>
      </c>
      <c r="O38" s="122" t="s">
        <v>411</v>
      </c>
      <c r="P38" s="142"/>
      <c r="Q38" s="118" t="s">
        <v>2227</v>
      </c>
      <c r="R38" s="118" t="s">
        <v>2228</v>
      </c>
      <c r="S38" s="295" t="s">
        <v>1630</v>
      </c>
      <c r="T38" s="318" t="s">
        <v>1631</v>
      </c>
      <c r="U38" s="295" t="s">
        <v>3523</v>
      </c>
      <c r="V38" s="295" t="s">
        <v>2026</v>
      </c>
      <c r="X38" s="125"/>
      <c r="AA38" s="204">
        <f>IF(OR(J38="Fail",ISBLANK(J38)),INDEX('Issue Code Table'!C:C,MATCH(N:N,'Issue Code Table'!A:A,0)),IF(M38="Critical",6,IF(M38="Significant",5,IF(M38="Moderate",3,2))))</f>
        <v>5</v>
      </c>
    </row>
    <row r="39" spans="1:27" ht="80.25" customHeight="1" x14ac:dyDescent="0.35">
      <c r="A39" s="294" t="s">
        <v>3775</v>
      </c>
      <c r="B39" s="294" t="s">
        <v>175</v>
      </c>
      <c r="C39" s="295" t="s">
        <v>176</v>
      </c>
      <c r="D39" s="294" t="s">
        <v>164</v>
      </c>
      <c r="E39" s="295" t="s">
        <v>1633</v>
      </c>
      <c r="F39" s="318" t="s">
        <v>1634</v>
      </c>
      <c r="G39" s="295" t="s">
        <v>1635</v>
      </c>
      <c r="H39" s="294" t="s">
        <v>3543</v>
      </c>
      <c r="I39" s="77"/>
      <c r="J39" s="82"/>
      <c r="K39" s="89" t="s">
        <v>1636</v>
      </c>
      <c r="L39" s="77"/>
      <c r="M39" s="122" t="s">
        <v>145</v>
      </c>
      <c r="N39" s="122" t="s">
        <v>182</v>
      </c>
      <c r="O39" s="122" t="s">
        <v>183</v>
      </c>
      <c r="P39" s="142"/>
      <c r="Q39" s="118" t="s">
        <v>2232</v>
      </c>
      <c r="R39" s="118" t="s">
        <v>2233</v>
      </c>
      <c r="S39" s="295" t="s">
        <v>1637</v>
      </c>
      <c r="T39" s="318" t="s">
        <v>1638</v>
      </c>
      <c r="U39" s="295" t="s">
        <v>3524</v>
      </c>
      <c r="V39" s="295" t="s">
        <v>1639</v>
      </c>
      <c r="X39" s="125"/>
      <c r="AA39" s="204">
        <f>IF(OR(J39="Fail",ISBLANK(J39)),INDEX('Issue Code Table'!C:C,MATCH(N:N,'Issue Code Table'!A:A,0)),IF(M39="Critical",6,IF(M39="Significant",5,IF(M39="Moderate",3,2))))</f>
        <v>5</v>
      </c>
    </row>
    <row r="40" spans="1:27" ht="80.25" customHeight="1" x14ac:dyDescent="0.35">
      <c r="A40" s="294" t="s">
        <v>3776</v>
      </c>
      <c r="B40" s="294" t="s">
        <v>760</v>
      </c>
      <c r="C40" s="295" t="s">
        <v>718</v>
      </c>
      <c r="D40" s="294" t="s">
        <v>164</v>
      </c>
      <c r="E40" s="295" t="s">
        <v>855</v>
      </c>
      <c r="F40" s="318" t="s">
        <v>1641</v>
      </c>
      <c r="G40" s="295" t="s">
        <v>1642</v>
      </c>
      <c r="H40" s="294" t="s">
        <v>1643</v>
      </c>
      <c r="I40" s="77"/>
      <c r="J40" s="82"/>
      <c r="K40" s="89" t="s">
        <v>1644</v>
      </c>
      <c r="L40" s="77"/>
      <c r="M40" s="122" t="s">
        <v>396</v>
      </c>
      <c r="N40" s="122" t="s">
        <v>724</v>
      </c>
      <c r="O40" s="122" t="s">
        <v>725</v>
      </c>
      <c r="P40" s="142"/>
      <c r="Q40" s="118" t="s">
        <v>2232</v>
      </c>
      <c r="R40" s="118" t="s">
        <v>2236</v>
      </c>
      <c r="S40" s="295" t="s">
        <v>1645</v>
      </c>
      <c r="T40" s="318" t="s">
        <v>3887</v>
      </c>
      <c r="U40" s="295" t="s">
        <v>3530</v>
      </c>
      <c r="V40" s="295"/>
      <c r="X40" s="125"/>
      <c r="AA40" s="204">
        <f>IF(OR(J40="Fail",ISBLANK(J40)),INDEX('Issue Code Table'!C:C,MATCH(N:N,'Issue Code Table'!A:A,0)),IF(M40="Critical",6,IF(M40="Significant",5,IF(M40="Moderate",3,2))))</f>
        <v>5</v>
      </c>
    </row>
    <row r="41" spans="1:27" ht="80.25" customHeight="1" x14ac:dyDescent="0.35">
      <c r="A41" s="294" t="s">
        <v>3777</v>
      </c>
      <c r="B41" s="294" t="s">
        <v>760</v>
      </c>
      <c r="C41" s="295" t="s">
        <v>718</v>
      </c>
      <c r="D41" s="294" t="s">
        <v>164</v>
      </c>
      <c r="E41" s="295" t="s">
        <v>1648</v>
      </c>
      <c r="F41" s="318" t="s">
        <v>1649</v>
      </c>
      <c r="G41" s="295" t="s">
        <v>1650</v>
      </c>
      <c r="H41" s="294" t="s">
        <v>1651</v>
      </c>
      <c r="I41" s="77"/>
      <c r="J41" s="82"/>
      <c r="K41" s="89" t="s">
        <v>1652</v>
      </c>
      <c r="L41" s="77"/>
      <c r="M41" s="122" t="s">
        <v>145</v>
      </c>
      <c r="N41" s="122" t="s">
        <v>182</v>
      </c>
      <c r="O41" s="122" t="s">
        <v>183</v>
      </c>
      <c r="P41" s="142"/>
      <c r="Q41" s="118" t="s">
        <v>2232</v>
      </c>
      <c r="R41" s="118" t="s">
        <v>2239</v>
      </c>
      <c r="S41" s="295" t="s">
        <v>1653</v>
      </c>
      <c r="T41" s="318" t="s">
        <v>3888</v>
      </c>
      <c r="U41" s="295" t="s">
        <v>3529</v>
      </c>
      <c r="V41" s="295" t="s">
        <v>758</v>
      </c>
      <c r="X41" s="125"/>
      <c r="AA41" s="204">
        <f>IF(OR(J41="Fail",ISBLANK(J41)),INDEX('Issue Code Table'!C:C,MATCH(N:N,'Issue Code Table'!A:A,0)),IF(M41="Critical",6,IF(M41="Significant",5,IF(M41="Moderate",3,2))))</f>
        <v>5</v>
      </c>
    </row>
    <row r="42" spans="1:27" ht="80.25" customHeight="1" x14ac:dyDescent="0.35">
      <c r="A42" s="294" t="s">
        <v>3778</v>
      </c>
      <c r="B42" s="294" t="s">
        <v>770</v>
      </c>
      <c r="C42" s="295" t="s">
        <v>771</v>
      </c>
      <c r="D42" s="294" t="s">
        <v>164</v>
      </c>
      <c r="E42" s="295" t="s">
        <v>1656</v>
      </c>
      <c r="F42" s="318" t="s">
        <v>1657</v>
      </c>
      <c r="G42" s="295" t="s">
        <v>3856</v>
      </c>
      <c r="H42" s="292" t="s">
        <v>1659</v>
      </c>
      <c r="I42" s="78"/>
      <c r="J42" s="82"/>
      <c r="K42" s="77" t="s">
        <v>1660</v>
      </c>
      <c r="L42" s="78" t="s">
        <v>1661</v>
      </c>
      <c r="M42" s="122" t="s">
        <v>145</v>
      </c>
      <c r="N42" s="122" t="s">
        <v>1662</v>
      </c>
      <c r="O42" s="122" t="s">
        <v>1663</v>
      </c>
      <c r="P42" s="143"/>
      <c r="Q42" s="118" t="s">
        <v>2232</v>
      </c>
      <c r="R42" s="118" t="s">
        <v>2243</v>
      </c>
      <c r="S42" s="295" t="s">
        <v>1664</v>
      </c>
      <c r="T42" s="318" t="s">
        <v>3889</v>
      </c>
      <c r="U42" s="295" t="s">
        <v>3545</v>
      </c>
      <c r="V42" s="295" t="s">
        <v>758</v>
      </c>
      <c r="X42" s="125"/>
      <c r="AA42" s="204">
        <f>IF(OR(J42="Fail",ISBLANK(J42)),INDEX('Issue Code Table'!C:C,MATCH(N:N,'Issue Code Table'!A:A,0)),IF(M42="Critical",6,IF(M42="Significant",5,IF(M42="Moderate",3,2))))</f>
        <v>5</v>
      </c>
    </row>
    <row r="43" spans="1:27" ht="80.25" customHeight="1" x14ac:dyDescent="0.35">
      <c r="A43" s="294" t="s">
        <v>3779</v>
      </c>
      <c r="B43" s="294" t="s">
        <v>760</v>
      </c>
      <c r="C43" s="295" t="s">
        <v>718</v>
      </c>
      <c r="D43" s="294" t="s">
        <v>164</v>
      </c>
      <c r="E43" s="295" t="s">
        <v>1667</v>
      </c>
      <c r="F43" s="318" t="s">
        <v>1668</v>
      </c>
      <c r="G43" s="295" t="s">
        <v>1669</v>
      </c>
      <c r="H43" s="294" t="s">
        <v>1670</v>
      </c>
      <c r="I43" s="77"/>
      <c r="J43" s="82"/>
      <c r="K43" s="89" t="s">
        <v>1671</v>
      </c>
      <c r="L43" s="77"/>
      <c r="M43" s="122" t="s">
        <v>145</v>
      </c>
      <c r="N43" s="122" t="s">
        <v>1077</v>
      </c>
      <c r="O43" s="122" t="s">
        <v>1078</v>
      </c>
      <c r="P43" s="142"/>
      <c r="Q43" s="118" t="s">
        <v>2232</v>
      </c>
      <c r="R43" s="118" t="s">
        <v>2245</v>
      </c>
      <c r="S43" s="295" t="s">
        <v>794</v>
      </c>
      <c r="T43" s="318" t="s">
        <v>3890</v>
      </c>
      <c r="U43" s="295" t="s">
        <v>3527</v>
      </c>
      <c r="V43" s="295" t="s">
        <v>758</v>
      </c>
      <c r="X43" s="125"/>
      <c r="AA43" s="204">
        <f>IF(OR(J43="Fail",ISBLANK(J43)),INDEX('Issue Code Table'!C:C,MATCH(N:N,'Issue Code Table'!A:A,0)),IF(M43="Critical",6,IF(M43="Significant",5,IF(M43="Moderate",3,2))))</f>
        <v>6</v>
      </c>
    </row>
    <row r="44" spans="1:27" ht="80.25" customHeight="1" x14ac:dyDescent="0.35">
      <c r="A44" s="294" t="s">
        <v>3780</v>
      </c>
      <c r="B44" s="294" t="s">
        <v>760</v>
      </c>
      <c r="C44" s="295" t="s">
        <v>718</v>
      </c>
      <c r="D44" s="294" t="s">
        <v>164</v>
      </c>
      <c r="E44" s="295" t="s">
        <v>1674</v>
      </c>
      <c r="F44" s="318" t="s">
        <v>1675</v>
      </c>
      <c r="G44" s="295" t="s">
        <v>1676</v>
      </c>
      <c r="H44" s="295" t="s">
        <v>1677</v>
      </c>
      <c r="I44" s="77"/>
      <c r="J44" s="82"/>
      <c r="K44" s="122" t="s">
        <v>1678</v>
      </c>
      <c r="L44" s="77"/>
      <c r="M44" s="122" t="s">
        <v>145</v>
      </c>
      <c r="N44" s="122" t="s">
        <v>816</v>
      </c>
      <c r="O44" s="122" t="s">
        <v>817</v>
      </c>
      <c r="P44" s="142"/>
      <c r="Q44" s="118" t="s">
        <v>2232</v>
      </c>
      <c r="R44" s="118" t="s">
        <v>2250</v>
      </c>
      <c r="S44" s="295" t="s">
        <v>1679</v>
      </c>
      <c r="T44" s="318" t="s">
        <v>3891</v>
      </c>
      <c r="U44" s="295" t="s">
        <v>2263</v>
      </c>
      <c r="V44" s="295" t="s">
        <v>758</v>
      </c>
      <c r="X44" s="125"/>
      <c r="AA44" s="204">
        <f>IF(OR(J44="Fail",ISBLANK(J44)),INDEX('Issue Code Table'!C:C,MATCH(N:N,'Issue Code Table'!A:A,0)),IF(M44="Critical",6,IF(M44="Significant",5,IF(M44="Moderate",3,2))))</f>
        <v>6</v>
      </c>
    </row>
    <row r="45" spans="1:27" ht="80.25" customHeight="1" x14ac:dyDescent="0.35">
      <c r="A45" s="294" t="s">
        <v>3781</v>
      </c>
      <c r="B45" s="294" t="s">
        <v>760</v>
      </c>
      <c r="C45" s="295" t="s">
        <v>718</v>
      </c>
      <c r="D45" s="294" t="s">
        <v>164</v>
      </c>
      <c r="E45" s="295" t="s">
        <v>1682</v>
      </c>
      <c r="F45" s="318" t="s">
        <v>1683</v>
      </c>
      <c r="G45" s="295" t="s">
        <v>1684</v>
      </c>
      <c r="H45" s="294" t="s">
        <v>1685</v>
      </c>
      <c r="I45" s="77"/>
      <c r="J45" s="82"/>
      <c r="K45" s="89" t="s">
        <v>1686</v>
      </c>
      <c r="L45" s="77"/>
      <c r="M45" s="122" t="s">
        <v>145</v>
      </c>
      <c r="N45" s="122" t="s">
        <v>827</v>
      </c>
      <c r="O45" s="122" t="s">
        <v>828</v>
      </c>
      <c r="P45" s="142"/>
      <c r="Q45" s="118" t="s">
        <v>2232</v>
      </c>
      <c r="R45" s="118" t="s">
        <v>2253</v>
      </c>
      <c r="S45" s="295" t="s">
        <v>1687</v>
      </c>
      <c r="T45" s="318" t="s">
        <v>3892</v>
      </c>
      <c r="U45" s="295" t="s">
        <v>3528</v>
      </c>
      <c r="V45" s="295" t="s">
        <v>758</v>
      </c>
      <c r="X45" s="125"/>
      <c r="AA45" s="204">
        <f>IF(OR(J45="Fail",ISBLANK(J45)),INDEX('Issue Code Table'!C:C,MATCH(N:N,'Issue Code Table'!A:A,0)),IF(M45="Critical",6,IF(M45="Significant",5,IF(M45="Moderate",3,2))))</f>
        <v>7</v>
      </c>
    </row>
    <row r="46" spans="1:27" ht="80.25" customHeight="1" x14ac:dyDescent="0.35">
      <c r="A46" s="294" t="s">
        <v>3782</v>
      </c>
      <c r="B46" s="294" t="s">
        <v>760</v>
      </c>
      <c r="C46" s="295" t="s">
        <v>718</v>
      </c>
      <c r="D46" s="294" t="s">
        <v>164</v>
      </c>
      <c r="E46" s="295" t="s">
        <v>1690</v>
      </c>
      <c r="F46" s="318" t="s">
        <v>1691</v>
      </c>
      <c r="G46" s="295" t="s">
        <v>2036</v>
      </c>
      <c r="H46" s="294" t="s">
        <v>1693</v>
      </c>
      <c r="I46" s="77"/>
      <c r="J46" s="82"/>
      <c r="K46" s="89" t="s">
        <v>1694</v>
      </c>
      <c r="L46" s="77"/>
      <c r="M46" s="122" t="s">
        <v>145</v>
      </c>
      <c r="N46" s="122" t="s">
        <v>182</v>
      </c>
      <c r="O46" s="122" t="s">
        <v>183</v>
      </c>
      <c r="P46" s="142"/>
      <c r="Q46" s="118" t="s">
        <v>2232</v>
      </c>
      <c r="R46" s="118" t="s">
        <v>2256</v>
      </c>
      <c r="S46" s="295" t="s">
        <v>1695</v>
      </c>
      <c r="T46" s="318" t="s">
        <v>2037</v>
      </c>
      <c r="U46" s="295" t="s">
        <v>2268</v>
      </c>
      <c r="V46" s="295" t="s">
        <v>1697</v>
      </c>
      <c r="X46" s="125"/>
      <c r="AA46" s="204">
        <f>IF(OR(J46="Fail",ISBLANK(J46)),INDEX('Issue Code Table'!C:C,MATCH(N:N,'Issue Code Table'!A:A,0)),IF(M46="Critical",6,IF(M46="Significant",5,IF(M46="Moderate",3,2))))</f>
        <v>5</v>
      </c>
    </row>
    <row r="47" spans="1:27" ht="80.25" customHeight="1" x14ac:dyDescent="0.35">
      <c r="A47" s="294" t="s">
        <v>3783</v>
      </c>
      <c r="B47" s="294" t="s">
        <v>760</v>
      </c>
      <c r="C47" s="295" t="s">
        <v>718</v>
      </c>
      <c r="D47" s="294" t="s">
        <v>164</v>
      </c>
      <c r="E47" s="295" t="s">
        <v>875</v>
      </c>
      <c r="F47" s="318" t="s">
        <v>876</v>
      </c>
      <c r="G47" s="295" t="s">
        <v>3857</v>
      </c>
      <c r="H47" s="294" t="s">
        <v>1700</v>
      </c>
      <c r="I47" s="77"/>
      <c r="J47" s="82"/>
      <c r="K47" s="89" t="s">
        <v>1701</v>
      </c>
      <c r="L47" s="77"/>
      <c r="M47" s="122" t="s">
        <v>145</v>
      </c>
      <c r="N47" s="122" t="s">
        <v>182</v>
      </c>
      <c r="O47" s="122" t="s">
        <v>183</v>
      </c>
      <c r="P47" s="142"/>
      <c r="Q47" s="118" t="s">
        <v>2232</v>
      </c>
      <c r="R47" s="118" t="s">
        <v>2260</v>
      </c>
      <c r="S47" s="295" t="s">
        <v>1702</v>
      </c>
      <c r="T47" s="318" t="s">
        <v>3893</v>
      </c>
      <c r="U47" s="295" t="s">
        <v>3544</v>
      </c>
      <c r="V47" s="295" t="s">
        <v>882</v>
      </c>
      <c r="X47" s="125"/>
      <c r="AA47" s="204">
        <f>IF(OR(J47="Fail",ISBLANK(J47)),INDEX('Issue Code Table'!C:C,MATCH(N:N,'Issue Code Table'!A:A,0)),IF(M47="Critical",6,IF(M47="Significant",5,IF(M47="Moderate",3,2))))</f>
        <v>5</v>
      </c>
    </row>
    <row r="48" spans="1:27" ht="80.25" customHeight="1" x14ac:dyDescent="0.35">
      <c r="A48" s="294" t="s">
        <v>3784</v>
      </c>
      <c r="B48" s="294" t="s">
        <v>770</v>
      </c>
      <c r="C48" s="295" t="s">
        <v>771</v>
      </c>
      <c r="D48" s="294" t="s">
        <v>164</v>
      </c>
      <c r="E48" s="295" t="s">
        <v>884</v>
      </c>
      <c r="F48" s="318" t="s">
        <v>885</v>
      </c>
      <c r="G48" s="295" t="s">
        <v>1706</v>
      </c>
      <c r="H48" s="294" t="s">
        <v>1707</v>
      </c>
      <c r="I48" s="77"/>
      <c r="J48" s="82"/>
      <c r="K48" s="77" t="s">
        <v>932</v>
      </c>
      <c r="L48" s="77"/>
      <c r="M48" s="122" t="s">
        <v>145</v>
      </c>
      <c r="N48" s="122" t="s">
        <v>1662</v>
      </c>
      <c r="O48" s="122" t="s">
        <v>1663</v>
      </c>
      <c r="P48" s="142"/>
      <c r="Q48" s="118" t="s">
        <v>2232</v>
      </c>
      <c r="R48" s="118">
        <v>6.1</v>
      </c>
      <c r="S48" s="295" t="s">
        <v>1708</v>
      </c>
      <c r="T48" s="318" t="s">
        <v>1709</v>
      </c>
      <c r="U48" s="295" t="s">
        <v>1710</v>
      </c>
      <c r="V48" s="295" t="s">
        <v>891</v>
      </c>
      <c r="X48" s="125"/>
      <c r="AA48" s="204">
        <f>IF(OR(J48="Fail",ISBLANK(J48)),INDEX('Issue Code Table'!C:C,MATCH(N:N,'Issue Code Table'!A:A,0)),IF(M48="Critical",6,IF(M48="Significant",5,IF(M48="Moderate",3,2))))</f>
        <v>5</v>
      </c>
    </row>
    <row r="49" spans="1:27" ht="80.25" customHeight="1" x14ac:dyDescent="0.35">
      <c r="A49" s="294" t="s">
        <v>3785</v>
      </c>
      <c r="B49" s="294" t="s">
        <v>909</v>
      </c>
      <c r="C49" s="295" t="s">
        <v>910</v>
      </c>
      <c r="D49" s="294" t="s">
        <v>164</v>
      </c>
      <c r="E49" s="295" t="s">
        <v>1713</v>
      </c>
      <c r="F49" s="318" t="s">
        <v>1714</v>
      </c>
      <c r="G49" s="295" t="s">
        <v>2041</v>
      </c>
      <c r="H49" s="294" t="s">
        <v>1716</v>
      </c>
      <c r="I49" s="77"/>
      <c r="J49" s="82"/>
      <c r="K49" s="89" t="s">
        <v>1717</v>
      </c>
      <c r="L49" s="317"/>
      <c r="M49" s="122" t="s">
        <v>145</v>
      </c>
      <c r="N49" s="122" t="s">
        <v>410</v>
      </c>
      <c r="O49" s="122" t="s">
        <v>411</v>
      </c>
      <c r="P49" s="144"/>
      <c r="Q49" s="118" t="s">
        <v>2232</v>
      </c>
      <c r="R49" s="118" t="s">
        <v>2270</v>
      </c>
      <c r="S49" s="295" t="s">
        <v>1718</v>
      </c>
      <c r="T49" s="318" t="s">
        <v>2042</v>
      </c>
      <c r="U49" s="295" t="s">
        <v>2248</v>
      </c>
      <c r="V49" s="295" t="s">
        <v>1720</v>
      </c>
      <c r="X49" s="125"/>
      <c r="AA49" s="204">
        <f>IF(OR(J49="Fail",ISBLANK(J49)),INDEX('Issue Code Table'!C:C,MATCH(N:N,'Issue Code Table'!A:A,0)),IF(M49="Critical",6,IF(M49="Significant",5,IF(M49="Moderate",3,2))))</f>
        <v>5</v>
      </c>
    </row>
    <row r="50" spans="1:27" ht="80.25" customHeight="1" x14ac:dyDescent="0.35">
      <c r="A50" s="294" t="s">
        <v>3786</v>
      </c>
      <c r="B50" s="294" t="s">
        <v>893</v>
      </c>
      <c r="C50" s="294" t="s">
        <v>3969</v>
      </c>
      <c r="D50" s="294" t="s">
        <v>164</v>
      </c>
      <c r="E50" s="295" t="s">
        <v>905</v>
      </c>
      <c r="F50" s="318" t="s">
        <v>1722</v>
      </c>
      <c r="G50" s="295" t="s">
        <v>3999</v>
      </c>
      <c r="H50" s="294" t="s">
        <v>2045</v>
      </c>
      <c r="I50" s="77"/>
      <c r="J50" s="82"/>
      <c r="K50" s="89" t="s">
        <v>1723</v>
      </c>
      <c r="L50" s="77"/>
      <c r="M50" s="122" t="s">
        <v>396</v>
      </c>
      <c r="N50" s="122" t="s">
        <v>900</v>
      </c>
      <c r="O50" s="122" t="s">
        <v>901</v>
      </c>
      <c r="P50" s="142"/>
      <c r="Q50" s="118" t="s">
        <v>2232</v>
      </c>
      <c r="R50" s="118" t="s">
        <v>2273</v>
      </c>
      <c r="S50" s="295" t="s">
        <v>1724</v>
      </c>
      <c r="T50" s="318" t="s">
        <v>4000</v>
      </c>
      <c r="U50" s="295" t="s">
        <v>3998</v>
      </c>
      <c r="V50" s="295"/>
      <c r="X50" s="125"/>
      <c r="AA50" s="204">
        <f>IF(OR(J50="Fail",ISBLANK(J50)),INDEX('Issue Code Table'!C:C,MATCH(N:N,'Issue Code Table'!A:A,0)),IF(M50="Critical",6,IF(M50="Significant",5,IF(M50="Moderate",3,2))))</f>
        <v>4</v>
      </c>
    </row>
    <row r="51" spans="1:27" ht="80.25" customHeight="1" x14ac:dyDescent="0.35">
      <c r="A51" s="294" t="s">
        <v>3787</v>
      </c>
      <c r="B51" s="294" t="s">
        <v>909</v>
      </c>
      <c r="C51" s="295" t="s">
        <v>910</v>
      </c>
      <c r="D51" s="294" t="s">
        <v>138</v>
      </c>
      <c r="E51" s="295" t="s">
        <v>911</v>
      </c>
      <c r="F51" s="318" t="s">
        <v>1726</v>
      </c>
      <c r="G51" s="295" t="s">
        <v>1727</v>
      </c>
      <c r="H51" s="292" t="s">
        <v>1728</v>
      </c>
      <c r="I51" s="77"/>
      <c r="J51" s="82"/>
      <c r="K51" s="77" t="s">
        <v>1729</v>
      </c>
      <c r="L51" s="77"/>
      <c r="M51" s="122" t="s">
        <v>145</v>
      </c>
      <c r="N51" s="122" t="s">
        <v>860</v>
      </c>
      <c r="O51" s="122" t="s">
        <v>861</v>
      </c>
      <c r="P51" s="142"/>
      <c r="Q51" s="118" t="s">
        <v>2232</v>
      </c>
      <c r="R51" s="118" t="s">
        <v>2276</v>
      </c>
      <c r="S51" s="295" t="s">
        <v>1730</v>
      </c>
      <c r="T51" s="318" t="s">
        <v>917</v>
      </c>
      <c r="U51" s="295" t="s">
        <v>3526</v>
      </c>
      <c r="V51" s="295" t="s">
        <v>1738</v>
      </c>
      <c r="X51" s="125"/>
      <c r="AA51" s="204">
        <f>IF(OR(J51="Fail",ISBLANK(J51)),INDEX('Issue Code Table'!C:C,MATCH(N:N,'Issue Code Table'!A:A,0)),IF(M51="Critical",6,IF(M51="Significant",5,IF(M51="Moderate",3,2))))</f>
        <v>5</v>
      </c>
    </row>
    <row r="52" spans="1:27" ht="80.25" customHeight="1" x14ac:dyDescent="0.35">
      <c r="A52" s="294" t="s">
        <v>3788</v>
      </c>
      <c r="B52" s="294" t="s">
        <v>909</v>
      </c>
      <c r="C52" s="295" t="s">
        <v>910</v>
      </c>
      <c r="D52" s="294" t="s">
        <v>164</v>
      </c>
      <c r="E52" s="295" t="s">
        <v>919</v>
      </c>
      <c r="F52" s="318" t="s">
        <v>1732</v>
      </c>
      <c r="G52" s="295" t="s">
        <v>1733</v>
      </c>
      <c r="H52" s="294" t="s">
        <v>1734</v>
      </c>
      <c r="I52" s="77"/>
      <c r="J52" s="82"/>
      <c r="K52" s="77" t="s">
        <v>1735</v>
      </c>
      <c r="L52" s="77"/>
      <c r="M52" s="122" t="s">
        <v>145</v>
      </c>
      <c r="N52" s="122" t="s">
        <v>816</v>
      </c>
      <c r="O52" s="122" t="s">
        <v>817</v>
      </c>
      <c r="P52" s="142"/>
      <c r="Q52" s="118" t="s">
        <v>2232</v>
      </c>
      <c r="R52" s="118" t="s">
        <v>2279</v>
      </c>
      <c r="S52" s="295" t="s">
        <v>1736</v>
      </c>
      <c r="T52" s="318" t="s">
        <v>3894</v>
      </c>
      <c r="U52" s="295" t="s">
        <v>3532</v>
      </c>
      <c r="V52" s="295" t="s">
        <v>1738</v>
      </c>
      <c r="X52" s="125"/>
      <c r="AA52" s="204">
        <f>IF(OR(J52="Fail",ISBLANK(J52)),INDEX('Issue Code Table'!C:C,MATCH(N:N,'Issue Code Table'!A:A,0)),IF(M52="Critical",6,IF(M52="Significant",5,IF(M52="Moderate",3,2))))</f>
        <v>6</v>
      </c>
    </row>
    <row r="53" spans="1:27" ht="80.25" customHeight="1" x14ac:dyDescent="0.35">
      <c r="A53" s="294" t="s">
        <v>3789</v>
      </c>
      <c r="B53" s="294" t="s">
        <v>770</v>
      </c>
      <c r="C53" s="295" t="s">
        <v>771</v>
      </c>
      <c r="D53" s="294" t="s">
        <v>164</v>
      </c>
      <c r="E53" s="295" t="s">
        <v>928</v>
      </c>
      <c r="F53" s="318" t="s">
        <v>3827</v>
      </c>
      <c r="G53" s="295" t="s">
        <v>1741</v>
      </c>
      <c r="H53" s="294" t="s">
        <v>1742</v>
      </c>
      <c r="I53" s="77"/>
      <c r="J53" s="82"/>
      <c r="K53" s="77" t="s">
        <v>932</v>
      </c>
      <c r="L53" s="77"/>
      <c r="M53" s="122" t="s">
        <v>145</v>
      </c>
      <c r="N53" s="122" t="s">
        <v>1662</v>
      </c>
      <c r="O53" s="122" t="s">
        <v>1663</v>
      </c>
      <c r="P53" s="142"/>
      <c r="Q53" s="118" t="s">
        <v>2232</v>
      </c>
      <c r="R53" s="118" t="s">
        <v>2283</v>
      </c>
      <c r="S53" s="295" t="s">
        <v>1743</v>
      </c>
      <c r="T53" s="318" t="s">
        <v>3895</v>
      </c>
      <c r="U53" s="295" t="s">
        <v>3533</v>
      </c>
      <c r="V53" s="295" t="s">
        <v>1738</v>
      </c>
      <c r="X53" s="125"/>
      <c r="AA53" s="204">
        <f>IF(OR(J53="Fail",ISBLANK(J53)),INDEX('Issue Code Table'!C:C,MATCH(N:N,'Issue Code Table'!A:A,0)),IF(M53="Critical",6,IF(M53="Significant",5,IF(M53="Moderate",3,2))))</f>
        <v>5</v>
      </c>
    </row>
    <row r="54" spans="1:27" s="91" customFormat="1" ht="80.25" customHeight="1" x14ac:dyDescent="0.25">
      <c r="A54" s="294" t="s">
        <v>3790</v>
      </c>
      <c r="B54" s="294" t="s">
        <v>909</v>
      </c>
      <c r="C54" s="295" t="s">
        <v>910</v>
      </c>
      <c r="D54" s="294" t="s">
        <v>164</v>
      </c>
      <c r="E54" s="295" t="s">
        <v>1746</v>
      </c>
      <c r="F54" s="318" t="s">
        <v>939</v>
      </c>
      <c r="G54" s="295" t="s">
        <v>1747</v>
      </c>
      <c r="H54" s="294" t="s">
        <v>1748</v>
      </c>
      <c r="I54" s="77"/>
      <c r="J54" s="82"/>
      <c r="K54" s="89" t="s">
        <v>1749</v>
      </c>
      <c r="L54" s="77"/>
      <c r="M54" s="122" t="s">
        <v>145</v>
      </c>
      <c r="N54" s="122" t="s">
        <v>1750</v>
      </c>
      <c r="O54" s="122" t="s">
        <v>1751</v>
      </c>
      <c r="P54" s="142"/>
      <c r="Q54" s="118" t="s">
        <v>2232</v>
      </c>
      <c r="R54" s="118" t="s">
        <v>2286</v>
      </c>
      <c r="S54" s="295" t="s">
        <v>1752</v>
      </c>
      <c r="T54" s="318" t="s">
        <v>1753</v>
      </c>
      <c r="U54" s="295" t="s">
        <v>3525</v>
      </c>
      <c r="V54" s="295" t="s">
        <v>1754</v>
      </c>
      <c r="X54" s="125"/>
      <c r="AA54" s="204">
        <f>IF(OR(J54="Fail",ISBLANK(J54)),INDEX('Issue Code Table'!C:C,MATCH(N:N,'Issue Code Table'!A:A,0)),IF(M54="Critical",6,IF(M54="Significant",5,IF(M54="Moderate",3,2))))</f>
        <v>7</v>
      </c>
    </row>
    <row r="55" spans="1:27" ht="80.25" customHeight="1" x14ac:dyDescent="0.35">
      <c r="A55" s="294" t="s">
        <v>3791</v>
      </c>
      <c r="B55" s="294" t="s">
        <v>909</v>
      </c>
      <c r="C55" s="295" t="s">
        <v>910</v>
      </c>
      <c r="D55" s="294" t="s">
        <v>164</v>
      </c>
      <c r="E55" s="295" t="s">
        <v>1756</v>
      </c>
      <c r="F55" s="318" t="s">
        <v>1757</v>
      </c>
      <c r="G55" s="295" t="s">
        <v>2052</v>
      </c>
      <c r="H55" s="294" t="s">
        <v>1759</v>
      </c>
      <c r="I55" s="77"/>
      <c r="J55" s="82"/>
      <c r="K55" s="89" t="s">
        <v>1760</v>
      </c>
      <c r="L55" s="77"/>
      <c r="M55" s="122" t="s">
        <v>145</v>
      </c>
      <c r="N55" s="122" t="s">
        <v>410</v>
      </c>
      <c r="O55" s="122" t="s">
        <v>411</v>
      </c>
      <c r="P55" s="142"/>
      <c r="Q55" s="118" t="s">
        <v>2232</v>
      </c>
      <c r="R55" s="118" t="s">
        <v>2290</v>
      </c>
      <c r="S55" s="295" t="s">
        <v>1761</v>
      </c>
      <c r="T55" s="318" t="s">
        <v>3896</v>
      </c>
      <c r="U55" s="295" t="s">
        <v>3531</v>
      </c>
      <c r="V55" s="295" t="s">
        <v>1763</v>
      </c>
      <c r="X55" s="125"/>
      <c r="AA55" s="204">
        <f>IF(OR(J55="Fail",ISBLANK(J55)),INDEX('Issue Code Table'!C:C,MATCH(N:N,'Issue Code Table'!A:A,0)),IF(M55="Critical",6,IF(M55="Significant",5,IF(M55="Moderate",3,2))))</f>
        <v>5</v>
      </c>
    </row>
    <row r="56" spans="1:27" ht="80.25" customHeight="1" x14ac:dyDescent="0.35">
      <c r="A56" s="294" t="s">
        <v>3792</v>
      </c>
      <c r="B56" s="294" t="s">
        <v>909</v>
      </c>
      <c r="C56" s="295" t="s">
        <v>910</v>
      </c>
      <c r="D56" s="294" t="s">
        <v>138</v>
      </c>
      <c r="E56" s="295" t="s">
        <v>970</v>
      </c>
      <c r="F56" s="318" t="s">
        <v>1765</v>
      </c>
      <c r="G56" s="295" t="s">
        <v>3858</v>
      </c>
      <c r="H56" s="294" t="s">
        <v>3933</v>
      </c>
      <c r="I56" s="77"/>
      <c r="J56" s="82"/>
      <c r="K56" s="89" t="s">
        <v>972</v>
      </c>
      <c r="L56" s="77" t="s">
        <v>3934</v>
      </c>
      <c r="M56" s="122" t="s">
        <v>145</v>
      </c>
      <c r="N56" s="122" t="s">
        <v>973</v>
      </c>
      <c r="O56" s="122" t="s">
        <v>974</v>
      </c>
      <c r="P56" s="142"/>
      <c r="Q56" s="118" t="s">
        <v>2293</v>
      </c>
      <c r="R56" s="118" t="s">
        <v>2294</v>
      </c>
      <c r="S56" s="295" t="s">
        <v>3832</v>
      </c>
      <c r="T56" s="318" t="s">
        <v>3897</v>
      </c>
      <c r="U56" s="295" t="s">
        <v>2057</v>
      </c>
      <c r="V56" s="295" t="s">
        <v>1770</v>
      </c>
      <c r="X56" s="125"/>
      <c r="AA56" s="204">
        <f>IF(OR(J56="Fail",ISBLANK(J56)),INDEX('Issue Code Table'!C:C,MATCH(N:N,'Issue Code Table'!A:A,0)),IF(M56="Critical",6,IF(M56="Significant",5,IF(M56="Moderate",3,2))))</f>
        <v>5</v>
      </c>
    </row>
    <row r="57" spans="1:27" ht="80.25" customHeight="1" x14ac:dyDescent="0.35">
      <c r="A57" s="294" t="s">
        <v>3793</v>
      </c>
      <c r="B57" s="294" t="s">
        <v>909</v>
      </c>
      <c r="C57" s="295" t="s">
        <v>910</v>
      </c>
      <c r="D57" s="294" t="s">
        <v>164</v>
      </c>
      <c r="E57" s="295" t="s">
        <v>979</v>
      </c>
      <c r="F57" s="318" t="s">
        <v>1772</v>
      </c>
      <c r="G57" s="318" t="s">
        <v>3859</v>
      </c>
      <c r="H57" s="320" t="s">
        <v>3926</v>
      </c>
      <c r="I57" s="77"/>
      <c r="J57" s="82"/>
      <c r="K57" s="89" t="s">
        <v>1773</v>
      </c>
      <c r="L57" s="77" t="s">
        <v>3935</v>
      </c>
      <c r="M57" s="122" t="s">
        <v>145</v>
      </c>
      <c r="N57" s="122" t="s">
        <v>983</v>
      </c>
      <c r="O57" s="122" t="s">
        <v>984</v>
      </c>
      <c r="P57" s="142"/>
      <c r="Q57" s="118" t="s">
        <v>2293</v>
      </c>
      <c r="R57" s="118" t="s">
        <v>2298</v>
      </c>
      <c r="S57" s="295" t="s">
        <v>1775</v>
      </c>
      <c r="T57" s="318" t="s">
        <v>3898</v>
      </c>
      <c r="U57" s="295" t="s">
        <v>3929</v>
      </c>
      <c r="V57" s="295" t="s">
        <v>2059</v>
      </c>
      <c r="X57" s="125"/>
      <c r="AA57" s="204">
        <f>IF(OR(J57="Fail",ISBLANK(J57)),INDEX('Issue Code Table'!C:C,MATCH(N:N,'Issue Code Table'!A:A,0)),IF(M57="Critical",6,IF(M57="Significant",5,IF(M57="Moderate",3,2))))</f>
        <v>4</v>
      </c>
    </row>
    <row r="58" spans="1:27" ht="80.25" customHeight="1" x14ac:dyDescent="0.35">
      <c r="A58" s="294" t="s">
        <v>3794</v>
      </c>
      <c r="B58" s="294" t="s">
        <v>760</v>
      </c>
      <c r="C58" s="295" t="s">
        <v>718</v>
      </c>
      <c r="D58" s="294" t="s">
        <v>164</v>
      </c>
      <c r="E58" s="295" t="s">
        <v>1778</v>
      </c>
      <c r="F58" s="318" t="s">
        <v>1004</v>
      </c>
      <c r="G58" s="295" t="s">
        <v>1779</v>
      </c>
      <c r="H58" s="294" t="s">
        <v>1780</v>
      </c>
      <c r="I58" s="77"/>
      <c r="J58" s="82"/>
      <c r="K58" s="77" t="s">
        <v>1781</v>
      </c>
      <c r="L58" s="77"/>
      <c r="M58" s="122" t="s">
        <v>145</v>
      </c>
      <c r="N58" s="122" t="s">
        <v>410</v>
      </c>
      <c r="O58" s="122" t="s">
        <v>411</v>
      </c>
      <c r="P58" s="142"/>
      <c r="Q58" s="118" t="s">
        <v>2293</v>
      </c>
      <c r="R58" s="118" t="s">
        <v>2300</v>
      </c>
      <c r="S58" s="295" t="s">
        <v>1782</v>
      </c>
      <c r="T58" s="318" t="s">
        <v>1783</v>
      </c>
      <c r="U58" s="295" t="s">
        <v>3534</v>
      </c>
      <c r="V58" s="295" t="s">
        <v>2061</v>
      </c>
      <c r="X58" s="125"/>
      <c r="AA58" s="204">
        <f>IF(OR(J58="Fail",ISBLANK(J58)),INDEX('Issue Code Table'!C:C,MATCH(N:N,'Issue Code Table'!A:A,0)),IF(M58="Critical",6,IF(M58="Significant",5,IF(M58="Moderate",3,2))))</f>
        <v>5</v>
      </c>
    </row>
    <row r="59" spans="1:27" ht="80.25" customHeight="1" x14ac:dyDescent="0.35">
      <c r="A59" s="294" t="s">
        <v>3795</v>
      </c>
      <c r="B59" s="294" t="s">
        <v>760</v>
      </c>
      <c r="C59" s="295" t="s">
        <v>718</v>
      </c>
      <c r="D59" s="294" t="s">
        <v>164</v>
      </c>
      <c r="E59" s="295" t="s">
        <v>1786</v>
      </c>
      <c r="F59" s="318" t="s">
        <v>1787</v>
      </c>
      <c r="G59" s="295" t="s">
        <v>3860</v>
      </c>
      <c r="H59" s="294" t="s">
        <v>1789</v>
      </c>
      <c r="I59" s="77"/>
      <c r="J59" s="82"/>
      <c r="K59" s="89" t="s">
        <v>3559</v>
      </c>
      <c r="L59" s="77"/>
      <c r="M59" s="122" t="s">
        <v>145</v>
      </c>
      <c r="N59" s="122" t="s">
        <v>860</v>
      </c>
      <c r="O59" s="122" t="s">
        <v>861</v>
      </c>
      <c r="P59" s="142"/>
      <c r="Q59" s="118" t="s">
        <v>2293</v>
      </c>
      <c r="R59" s="118" t="s">
        <v>2304</v>
      </c>
      <c r="S59" s="295" t="s">
        <v>1790</v>
      </c>
      <c r="T59" s="318" t="s">
        <v>1791</v>
      </c>
      <c r="U59" s="295" t="s">
        <v>3535</v>
      </c>
      <c r="V59" s="295" t="s">
        <v>1792</v>
      </c>
      <c r="X59" s="125"/>
      <c r="AA59" s="204">
        <f>IF(OR(J59="Fail",ISBLANK(J59)),INDEX('Issue Code Table'!C:C,MATCH(N:N,'Issue Code Table'!A:A,0)),IF(M59="Critical",6,IF(M59="Significant",5,IF(M59="Moderate",3,2))))</f>
        <v>5</v>
      </c>
    </row>
    <row r="60" spans="1:27" ht="80.25" customHeight="1" x14ac:dyDescent="0.35">
      <c r="A60" s="294" t="s">
        <v>3796</v>
      </c>
      <c r="B60" s="294" t="s">
        <v>760</v>
      </c>
      <c r="C60" s="295" t="s">
        <v>718</v>
      </c>
      <c r="D60" s="294" t="s">
        <v>164</v>
      </c>
      <c r="E60" s="295" t="s">
        <v>1021</v>
      </c>
      <c r="F60" s="318" t="s">
        <v>1794</v>
      </c>
      <c r="G60" s="295" t="s">
        <v>1795</v>
      </c>
      <c r="H60" s="294" t="s">
        <v>2064</v>
      </c>
      <c r="I60" s="77"/>
      <c r="J60" s="82"/>
      <c r="K60" s="89" t="s">
        <v>1797</v>
      </c>
      <c r="L60" s="77"/>
      <c r="M60" s="122" t="s">
        <v>145</v>
      </c>
      <c r="N60" s="122" t="s">
        <v>182</v>
      </c>
      <c r="O60" s="122" t="s">
        <v>183</v>
      </c>
      <c r="P60" s="142"/>
      <c r="Q60" s="118" t="s">
        <v>2293</v>
      </c>
      <c r="R60" s="118" t="s">
        <v>2307</v>
      </c>
      <c r="S60" s="295" t="s">
        <v>1027</v>
      </c>
      <c r="T60" s="318" t="s">
        <v>1798</v>
      </c>
      <c r="U60" s="295" t="s">
        <v>3536</v>
      </c>
      <c r="V60" s="295" t="s">
        <v>1799</v>
      </c>
      <c r="X60" s="125"/>
      <c r="AA60" s="204">
        <f>IF(OR(J60="Fail",ISBLANK(J60)),INDEX('Issue Code Table'!C:C,MATCH(N:N,'Issue Code Table'!A:A,0)),IF(M60="Critical",6,IF(M60="Significant",5,IF(M60="Moderate",3,2))))</f>
        <v>5</v>
      </c>
    </row>
    <row r="61" spans="1:27" ht="80.25" customHeight="1" x14ac:dyDescent="0.35">
      <c r="A61" s="294" t="s">
        <v>3797</v>
      </c>
      <c r="B61" s="294" t="s">
        <v>909</v>
      </c>
      <c r="C61" s="295" t="s">
        <v>910</v>
      </c>
      <c r="D61" s="294" t="s">
        <v>164</v>
      </c>
      <c r="E61" s="295" t="s">
        <v>1031</v>
      </c>
      <c r="F61" s="318" t="s">
        <v>1801</v>
      </c>
      <c r="G61" s="295" t="s">
        <v>3861</v>
      </c>
      <c r="H61" s="294" t="s">
        <v>1803</v>
      </c>
      <c r="I61" s="77"/>
      <c r="J61" s="82"/>
      <c r="K61" s="89" t="s">
        <v>1804</v>
      </c>
      <c r="L61" s="77" t="s">
        <v>1805</v>
      </c>
      <c r="M61" s="122" t="s">
        <v>396</v>
      </c>
      <c r="N61" s="122" t="s">
        <v>1037</v>
      </c>
      <c r="O61" s="122" t="s">
        <v>1038</v>
      </c>
      <c r="P61" s="142"/>
      <c r="Q61" s="118" t="s">
        <v>2293</v>
      </c>
      <c r="R61" s="118" t="s">
        <v>2312</v>
      </c>
      <c r="S61" s="295" t="s">
        <v>1039</v>
      </c>
      <c r="T61" s="318" t="s">
        <v>3899</v>
      </c>
      <c r="U61" s="295" t="s">
        <v>3537</v>
      </c>
      <c r="V61" s="295"/>
      <c r="X61" s="125"/>
      <c r="AA61" s="204">
        <f>IF(OR(J61="Fail",ISBLANK(J61)),INDEX('Issue Code Table'!C:C,MATCH(N:N,'Issue Code Table'!A:A,0)),IF(M61="Critical",6,IF(M61="Significant",5,IF(M61="Moderate",3,2))))</f>
        <v>5</v>
      </c>
    </row>
    <row r="62" spans="1:27" ht="80.25" customHeight="1" x14ac:dyDescent="0.35">
      <c r="A62" s="294" t="s">
        <v>3798</v>
      </c>
      <c r="B62" s="294" t="s">
        <v>833</v>
      </c>
      <c r="C62" s="295" t="s">
        <v>834</v>
      </c>
      <c r="D62" s="294" t="s">
        <v>138</v>
      </c>
      <c r="E62" s="295" t="s">
        <v>1043</v>
      </c>
      <c r="F62" s="318" t="s">
        <v>1808</v>
      </c>
      <c r="G62" s="295" t="s">
        <v>3862</v>
      </c>
      <c r="H62" s="294" t="s">
        <v>1810</v>
      </c>
      <c r="I62" s="77"/>
      <c r="J62" s="82"/>
      <c r="K62" s="77" t="s">
        <v>1046</v>
      </c>
      <c r="L62" s="77" t="s">
        <v>839</v>
      </c>
      <c r="M62" s="122" t="s">
        <v>396</v>
      </c>
      <c r="N62" s="122" t="s">
        <v>743</v>
      </c>
      <c r="O62" s="122" t="s">
        <v>744</v>
      </c>
      <c r="P62" s="142"/>
      <c r="Q62" s="118" t="s">
        <v>2315</v>
      </c>
      <c r="R62" s="118" t="s">
        <v>2316</v>
      </c>
      <c r="S62" s="295" t="s">
        <v>1811</v>
      </c>
      <c r="T62" s="318" t="s">
        <v>2070</v>
      </c>
      <c r="U62" s="295" t="s">
        <v>4145</v>
      </c>
      <c r="V62" s="295"/>
      <c r="X62" s="125"/>
      <c r="AA62" s="204">
        <f>IF(OR(J62="Fail",ISBLANK(J62)),INDEX('Issue Code Table'!C:C,MATCH(N:N,'Issue Code Table'!A:A,0)),IF(M62="Critical",6,IF(M62="Significant",5,IF(M62="Moderate",3,2))))</f>
        <v>4</v>
      </c>
    </row>
    <row r="63" spans="1:27" ht="80.25" customHeight="1" x14ac:dyDescent="0.35">
      <c r="A63" s="294" t="s">
        <v>3799</v>
      </c>
      <c r="B63" s="294" t="s">
        <v>833</v>
      </c>
      <c r="C63" s="295" t="s">
        <v>834</v>
      </c>
      <c r="D63" s="294" t="s">
        <v>138</v>
      </c>
      <c r="E63" s="295" t="s">
        <v>1814</v>
      </c>
      <c r="F63" s="318" t="s">
        <v>1815</v>
      </c>
      <c r="G63" s="295" t="s">
        <v>1816</v>
      </c>
      <c r="H63" s="294" t="s">
        <v>1817</v>
      </c>
      <c r="I63" s="77"/>
      <c r="J63" s="82"/>
      <c r="K63" s="77" t="s">
        <v>1046</v>
      </c>
      <c r="L63" s="77" t="s">
        <v>839</v>
      </c>
      <c r="M63" s="122" t="s">
        <v>840</v>
      </c>
      <c r="N63" s="122" t="s">
        <v>841</v>
      </c>
      <c r="O63" s="122" t="s">
        <v>842</v>
      </c>
      <c r="P63" s="142"/>
      <c r="Q63" s="118" t="s">
        <v>2315</v>
      </c>
      <c r="R63" s="118" t="s">
        <v>2319</v>
      </c>
      <c r="S63" s="295" t="s">
        <v>2324</v>
      </c>
      <c r="T63" s="318" t="s">
        <v>3900</v>
      </c>
      <c r="U63" s="295" t="s">
        <v>4142</v>
      </c>
      <c r="V63" s="295"/>
      <c r="X63" s="125"/>
      <c r="AA63" s="204">
        <f>IF(OR(J63="Fail",ISBLANK(J63)),INDEX('Issue Code Table'!C:C,MATCH(N:N,'Issue Code Table'!A:A,0)),IF(M63="Critical",6,IF(M63="Significant",5,IF(M63="Moderate",3,2))))</f>
        <v>1</v>
      </c>
    </row>
    <row r="64" spans="1:27" ht="80.25" customHeight="1" x14ac:dyDescent="0.35">
      <c r="A64" s="294" t="s">
        <v>3800</v>
      </c>
      <c r="B64" s="294" t="s">
        <v>833</v>
      </c>
      <c r="C64" s="295" t="s">
        <v>834</v>
      </c>
      <c r="D64" s="294" t="s">
        <v>138</v>
      </c>
      <c r="E64" s="295" t="s">
        <v>1820</v>
      </c>
      <c r="F64" s="318" t="s">
        <v>1821</v>
      </c>
      <c r="G64" s="295" t="s">
        <v>3863</v>
      </c>
      <c r="H64" s="294" t="s">
        <v>1817</v>
      </c>
      <c r="I64" s="77"/>
      <c r="J64" s="82"/>
      <c r="K64" s="77" t="s">
        <v>1046</v>
      </c>
      <c r="L64" s="77" t="s">
        <v>839</v>
      </c>
      <c r="M64" s="122" t="s">
        <v>840</v>
      </c>
      <c r="N64" s="122" t="s">
        <v>841</v>
      </c>
      <c r="O64" s="122" t="s">
        <v>842</v>
      </c>
      <c r="P64" s="142"/>
      <c r="Q64" s="118" t="s">
        <v>2315</v>
      </c>
      <c r="R64" s="118" t="s">
        <v>2323</v>
      </c>
      <c r="S64" s="295" t="s">
        <v>1823</v>
      </c>
      <c r="T64" s="318" t="s">
        <v>3901</v>
      </c>
      <c r="U64" s="295" t="s">
        <v>4140</v>
      </c>
      <c r="V64" s="295"/>
      <c r="X64" s="125"/>
      <c r="AA64" s="204">
        <f>IF(OR(J64="Fail",ISBLANK(J64)),INDEX('Issue Code Table'!C:C,MATCH(N:N,'Issue Code Table'!A:A,0)),IF(M64="Critical",6,IF(M64="Significant",5,IF(M64="Moderate",3,2))))</f>
        <v>1</v>
      </c>
    </row>
    <row r="65" spans="1:27" ht="80.25" customHeight="1" x14ac:dyDescent="0.35">
      <c r="A65" s="294" t="s">
        <v>3801</v>
      </c>
      <c r="B65" s="294" t="s">
        <v>833</v>
      </c>
      <c r="C65" s="295" t="s">
        <v>834</v>
      </c>
      <c r="D65" s="294" t="s">
        <v>138</v>
      </c>
      <c r="E65" s="295" t="s">
        <v>1826</v>
      </c>
      <c r="F65" s="318" t="s">
        <v>1062</v>
      </c>
      <c r="G65" s="295" t="s">
        <v>1827</v>
      </c>
      <c r="H65" s="294" t="s">
        <v>1817</v>
      </c>
      <c r="I65" s="77"/>
      <c r="J65" s="82"/>
      <c r="K65" s="77" t="s">
        <v>1046</v>
      </c>
      <c r="L65" s="77" t="s">
        <v>839</v>
      </c>
      <c r="M65" s="122" t="s">
        <v>840</v>
      </c>
      <c r="N65" s="122" t="s">
        <v>841</v>
      </c>
      <c r="O65" s="122" t="s">
        <v>842</v>
      </c>
      <c r="P65" s="142"/>
      <c r="Q65" s="118" t="s">
        <v>2315</v>
      </c>
      <c r="R65" s="118" t="s">
        <v>2327</v>
      </c>
      <c r="S65" s="295" t="s">
        <v>1828</v>
      </c>
      <c r="T65" s="318" t="s">
        <v>1829</v>
      </c>
      <c r="U65" s="295" t="s">
        <v>4146</v>
      </c>
      <c r="V65" s="295"/>
      <c r="X65" s="125"/>
      <c r="AA65" s="204">
        <f>IF(OR(J65="Fail",ISBLANK(J65)),INDEX('Issue Code Table'!C:C,MATCH(N:N,'Issue Code Table'!A:A,0)),IF(M65="Critical",6,IF(M65="Significant",5,IF(M65="Moderate",3,2))))</f>
        <v>1</v>
      </c>
    </row>
    <row r="66" spans="1:27" ht="80.25" customHeight="1" x14ac:dyDescent="0.35">
      <c r="A66" s="294" t="s">
        <v>3802</v>
      </c>
      <c r="B66" s="294" t="s">
        <v>833</v>
      </c>
      <c r="C66" s="295" t="s">
        <v>834</v>
      </c>
      <c r="D66" s="294" t="s">
        <v>164</v>
      </c>
      <c r="E66" s="295" t="s">
        <v>1831</v>
      </c>
      <c r="F66" s="318" t="s">
        <v>1068</v>
      </c>
      <c r="G66" s="295" t="s">
        <v>1832</v>
      </c>
      <c r="H66" s="294" t="s">
        <v>1833</v>
      </c>
      <c r="I66" s="77"/>
      <c r="J66" s="82"/>
      <c r="K66" s="77" t="s">
        <v>1834</v>
      </c>
      <c r="L66" s="77"/>
      <c r="M66" s="122" t="s">
        <v>840</v>
      </c>
      <c r="N66" s="122" t="s">
        <v>841</v>
      </c>
      <c r="O66" s="122" t="s">
        <v>842</v>
      </c>
      <c r="P66" s="142"/>
      <c r="Q66" s="118" t="s">
        <v>2315</v>
      </c>
      <c r="R66" s="118" t="s">
        <v>2330</v>
      </c>
      <c r="S66" s="295" t="s">
        <v>1835</v>
      </c>
      <c r="T66" s="318" t="s">
        <v>3902</v>
      </c>
      <c r="U66" s="295" t="s">
        <v>4147</v>
      </c>
      <c r="V66" s="295"/>
      <c r="X66" s="125"/>
      <c r="AA66" s="204">
        <f>IF(OR(J66="Fail",ISBLANK(J66)),INDEX('Issue Code Table'!C:C,MATCH(N:N,'Issue Code Table'!A:A,0)),IF(M66="Critical",6,IF(M66="Significant",5,IF(M66="Moderate",3,2))))</f>
        <v>1</v>
      </c>
    </row>
    <row r="67" spans="1:27" ht="80.25" customHeight="1" x14ac:dyDescent="0.35">
      <c r="A67" s="294" t="s">
        <v>3803</v>
      </c>
      <c r="B67" s="294" t="s">
        <v>760</v>
      </c>
      <c r="C67" s="295" t="s">
        <v>718</v>
      </c>
      <c r="D67" s="294" t="s">
        <v>164</v>
      </c>
      <c r="E67" s="295" t="s">
        <v>1073</v>
      </c>
      <c r="F67" s="318" t="s">
        <v>1074</v>
      </c>
      <c r="G67" s="295" t="s">
        <v>3864</v>
      </c>
      <c r="H67" s="294" t="s">
        <v>961</v>
      </c>
      <c r="I67" s="77"/>
      <c r="J67" s="82"/>
      <c r="K67" s="89" t="s">
        <v>1839</v>
      </c>
      <c r="L67" s="77"/>
      <c r="M67" s="122" t="s">
        <v>145</v>
      </c>
      <c r="N67" s="122" t="s">
        <v>410</v>
      </c>
      <c r="O67" s="122" t="s">
        <v>411</v>
      </c>
      <c r="P67" s="142"/>
      <c r="Q67" s="118" t="s">
        <v>2334</v>
      </c>
      <c r="R67" s="118" t="s">
        <v>2335</v>
      </c>
      <c r="S67" s="295" t="s">
        <v>1079</v>
      </c>
      <c r="T67" s="318" t="s">
        <v>1080</v>
      </c>
      <c r="U67" s="295" t="s">
        <v>3538</v>
      </c>
      <c r="V67" s="295" t="s">
        <v>1082</v>
      </c>
      <c r="X67" s="125"/>
      <c r="AA67" s="204">
        <f>IF(OR(J67="Fail",ISBLANK(J67)),INDEX('Issue Code Table'!C:C,MATCH(N:N,'Issue Code Table'!A:A,0)),IF(M67="Critical",6,IF(M67="Significant",5,IF(M67="Moderate",3,2))))</f>
        <v>5</v>
      </c>
    </row>
    <row r="68" spans="1:27" ht="80.25" customHeight="1" x14ac:dyDescent="0.35">
      <c r="A68" s="294" t="s">
        <v>3804</v>
      </c>
      <c r="B68" s="294" t="s">
        <v>2349</v>
      </c>
      <c r="C68" s="295" t="s">
        <v>2350</v>
      </c>
      <c r="D68" s="294" t="s">
        <v>138</v>
      </c>
      <c r="E68" s="295" t="s">
        <v>1084</v>
      </c>
      <c r="F68" s="318" t="s">
        <v>1841</v>
      </c>
      <c r="G68" s="295" t="s">
        <v>1842</v>
      </c>
      <c r="H68" s="294" t="s">
        <v>1843</v>
      </c>
      <c r="I68" s="77"/>
      <c r="J68" s="82"/>
      <c r="K68" s="89" t="s">
        <v>1844</v>
      </c>
      <c r="L68" s="77"/>
      <c r="M68" s="122" t="s">
        <v>396</v>
      </c>
      <c r="N68" s="122" t="s">
        <v>743</v>
      </c>
      <c r="O68" s="122" t="s">
        <v>744</v>
      </c>
      <c r="P68" s="142"/>
      <c r="Q68" s="118" t="s">
        <v>2334</v>
      </c>
      <c r="R68" s="118" t="s">
        <v>2339</v>
      </c>
      <c r="S68" s="295" t="s">
        <v>1088</v>
      </c>
      <c r="T68" s="318" t="s">
        <v>1845</v>
      </c>
      <c r="U68" s="295" t="s">
        <v>3547</v>
      </c>
      <c r="V68" s="295"/>
      <c r="X68" s="125"/>
      <c r="AA68" s="204">
        <f>IF(OR(J68="Fail",ISBLANK(J68)),INDEX('Issue Code Table'!C:C,MATCH(N:N,'Issue Code Table'!A:A,0)),IF(M68="Critical",6,IF(M68="Significant",5,IF(M68="Moderate",3,2))))</f>
        <v>4</v>
      </c>
    </row>
    <row r="69" spans="1:27" ht="80.25" customHeight="1" x14ac:dyDescent="0.35">
      <c r="A69" s="294" t="s">
        <v>3805</v>
      </c>
      <c r="B69" s="294" t="s">
        <v>909</v>
      </c>
      <c r="C69" s="295" t="s">
        <v>910</v>
      </c>
      <c r="D69" s="294" t="s">
        <v>164</v>
      </c>
      <c r="E69" s="295" t="s">
        <v>1847</v>
      </c>
      <c r="F69" s="318" t="s">
        <v>1848</v>
      </c>
      <c r="G69" s="295" t="s">
        <v>3865</v>
      </c>
      <c r="H69" s="294" t="s">
        <v>961</v>
      </c>
      <c r="I69" s="77"/>
      <c r="J69" s="82"/>
      <c r="K69" s="89" t="s">
        <v>1850</v>
      </c>
      <c r="L69" s="77"/>
      <c r="M69" s="122" t="s">
        <v>145</v>
      </c>
      <c r="N69" s="122" t="s">
        <v>963</v>
      </c>
      <c r="O69" s="122" t="s">
        <v>964</v>
      </c>
      <c r="P69" s="142"/>
      <c r="Q69" s="118" t="s">
        <v>2334</v>
      </c>
      <c r="R69" s="118" t="s">
        <v>2342</v>
      </c>
      <c r="S69" s="295" t="s">
        <v>3833</v>
      </c>
      <c r="T69" s="318" t="s">
        <v>1851</v>
      </c>
      <c r="U69" s="295" t="s">
        <v>2347</v>
      </c>
      <c r="V69" s="295" t="s">
        <v>1853</v>
      </c>
      <c r="X69" s="125"/>
      <c r="AA69" s="204">
        <f>IF(OR(J69="Fail",ISBLANK(J69)),INDEX('Issue Code Table'!C:C,MATCH(N:N,'Issue Code Table'!A:A,0)),IF(M69="Critical",6,IF(M69="Significant",5,IF(M69="Moderate",3,2))))</f>
        <v>6</v>
      </c>
    </row>
    <row r="70" spans="1:27" ht="80.25" customHeight="1" x14ac:dyDescent="0.35">
      <c r="A70" s="294" t="s">
        <v>3806</v>
      </c>
      <c r="B70" s="294" t="s">
        <v>909</v>
      </c>
      <c r="C70" s="295" t="s">
        <v>910</v>
      </c>
      <c r="D70" s="294" t="s">
        <v>164</v>
      </c>
      <c r="E70" s="295" t="s">
        <v>1093</v>
      </c>
      <c r="F70" s="318" t="s">
        <v>1855</v>
      </c>
      <c r="G70" s="295" t="s">
        <v>1856</v>
      </c>
      <c r="H70" s="294" t="s">
        <v>961</v>
      </c>
      <c r="I70" s="77"/>
      <c r="J70" s="82"/>
      <c r="K70" s="89" t="s">
        <v>1857</v>
      </c>
      <c r="L70" s="77"/>
      <c r="M70" s="122" t="s">
        <v>826</v>
      </c>
      <c r="N70" s="122" t="s">
        <v>827</v>
      </c>
      <c r="O70" s="122" t="s">
        <v>828</v>
      </c>
      <c r="P70" s="142"/>
      <c r="Q70" s="118" t="s">
        <v>2334</v>
      </c>
      <c r="R70" s="118" t="s">
        <v>2344</v>
      </c>
      <c r="S70" s="295" t="s">
        <v>1858</v>
      </c>
      <c r="T70" s="318" t="s">
        <v>1859</v>
      </c>
      <c r="U70" s="295" t="s">
        <v>2355</v>
      </c>
      <c r="V70" s="295" t="s">
        <v>1861</v>
      </c>
      <c r="X70" s="125"/>
      <c r="AA70" s="204">
        <f>IF(OR(J70="Fail",ISBLANK(J70)),INDEX('Issue Code Table'!C:C,MATCH(N:N,'Issue Code Table'!A:A,0)),IF(M70="Critical",6,IF(M70="Significant",5,IF(M70="Moderate",3,2))))</f>
        <v>7</v>
      </c>
    </row>
    <row r="71" spans="1:27" ht="80.25" customHeight="1" x14ac:dyDescent="0.35">
      <c r="A71" s="294" t="s">
        <v>3807</v>
      </c>
      <c r="B71" s="294" t="s">
        <v>909</v>
      </c>
      <c r="C71" s="295" t="s">
        <v>910</v>
      </c>
      <c r="D71" s="294" t="s">
        <v>164</v>
      </c>
      <c r="E71" s="295" t="s">
        <v>1111</v>
      </c>
      <c r="F71" s="318" t="s">
        <v>1863</v>
      </c>
      <c r="G71" s="295" t="s">
        <v>1864</v>
      </c>
      <c r="H71" s="292" t="s">
        <v>1865</v>
      </c>
      <c r="I71" s="77"/>
      <c r="J71" s="82"/>
      <c r="K71" s="78" t="s">
        <v>1866</v>
      </c>
      <c r="L71" s="77"/>
      <c r="M71" s="122" t="s">
        <v>145</v>
      </c>
      <c r="N71" s="122" t="s">
        <v>410</v>
      </c>
      <c r="O71" s="122" t="s">
        <v>411</v>
      </c>
      <c r="P71" s="142"/>
      <c r="Q71" s="118" t="s">
        <v>2334</v>
      </c>
      <c r="R71" s="118" t="s">
        <v>2351</v>
      </c>
      <c r="S71" s="295" t="s">
        <v>1867</v>
      </c>
      <c r="T71" s="318" t="s">
        <v>1868</v>
      </c>
      <c r="U71" s="295" t="s">
        <v>3548</v>
      </c>
      <c r="V71" s="295" t="s">
        <v>1118</v>
      </c>
      <c r="X71" s="125"/>
      <c r="AA71" s="204">
        <f>IF(OR(J71="Fail",ISBLANK(J71)),INDEX('Issue Code Table'!C:C,MATCH(N:N,'Issue Code Table'!A:A,0)),IF(M71="Critical",6,IF(M71="Significant",5,IF(M71="Moderate",3,2))))</f>
        <v>5</v>
      </c>
    </row>
    <row r="72" spans="1:27" ht="80.25" customHeight="1" x14ac:dyDescent="0.35">
      <c r="A72" s="294" t="s">
        <v>3808</v>
      </c>
      <c r="B72" s="294" t="s">
        <v>909</v>
      </c>
      <c r="C72" s="295" t="s">
        <v>910</v>
      </c>
      <c r="D72" s="294" t="s">
        <v>164</v>
      </c>
      <c r="E72" s="295" t="s">
        <v>1120</v>
      </c>
      <c r="F72" s="318" t="s">
        <v>1870</v>
      </c>
      <c r="G72" s="295" t="s">
        <v>2084</v>
      </c>
      <c r="H72" s="294" t="s">
        <v>961</v>
      </c>
      <c r="I72" s="78"/>
      <c r="J72" s="82"/>
      <c r="K72" s="78" t="s">
        <v>3549</v>
      </c>
      <c r="L72" s="77"/>
      <c r="M72" s="122" t="s">
        <v>145</v>
      </c>
      <c r="N72" s="122" t="s">
        <v>410</v>
      </c>
      <c r="O72" s="122" t="s">
        <v>411</v>
      </c>
      <c r="P72" s="142"/>
      <c r="Q72" s="118" t="s">
        <v>2334</v>
      </c>
      <c r="R72" s="118" t="s">
        <v>2353</v>
      </c>
      <c r="S72" s="295" t="s">
        <v>1872</v>
      </c>
      <c r="T72" s="318" t="s">
        <v>1126</v>
      </c>
      <c r="U72" s="295" t="s">
        <v>2363</v>
      </c>
      <c r="V72" s="295" t="s">
        <v>1128</v>
      </c>
      <c r="X72" s="125"/>
      <c r="AA72" s="204">
        <f>IF(OR(J72="Fail",ISBLANK(J72)),INDEX('Issue Code Table'!C:C,MATCH(N:N,'Issue Code Table'!A:A,0)),IF(M72="Critical",6,IF(M72="Significant",5,IF(M72="Moderate",3,2))))</f>
        <v>5</v>
      </c>
    </row>
    <row r="73" spans="1:27" ht="80.25" customHeight="1" x14ac:dyDescent="0.35">
      <c r="A73" s="294" t="s">
        <v>3809</v>
      </c>
      <c r="B73" s="294" t="s">
        <v>760</v>
      </c>
      <c r="C73" s="295" t="s">
        <v>718</v>
      </c>
      <c r="D73" s="294" t="s">
        <v>164</v>
      </c>
      <c r="E73" s="295" t="s">
        <v>1130</v>
      </c>
      <c r="F73" s="318" t="s">
        <v>1131</v>
      </c>
      <c r="G73" s="295" t="s">
        <v>3866</v>
      </c>
      <c r="H73" s="294" t="s">
        <v>961</v>
      </c>
      <c r="I73" s="78"/>
      <c r="J73" s="82"/>
      <c r="K73" s="77" t="s">
        <v>1134</v>
      </c>
      <c r="L73" s="77"/>
      <c r="M73" s="122" t="s">
        <v>145</v>
      </c>
      <c r="N73" s="122" t="s">
        <v>860</v>
      </c>
      <c r="O73" s="122" t="s">
        <v>861</v>
      </c>
      <c r="P73" s="142"/>
      <c r="Q73" s="118" t="s">
        <v>2334</v>
      </c>
      <c r="R73" s="118" t="s">
        <v>2357</v>
      </c>
      <c r="S73" s="295" t="s">
        <v>1135</v>
      </c>
      <c r="T73" s="318" t="s">
        <v>1875</v>
      </c>
      <c r="U73" s="295" t="s">
        <v>2366</v>
      </c>
      <c r="V73" s="295" t="s">
        <v>1137</v>
      </c>
      <c r="X73" s="125"/>
      <c r="AA73" s="204">
        <f>IF(OR(J73="Fail",ISBLANK(J73)),INDEX('Issue Code Table'!C:C,MATCH(N:N,'Issue Code Table'!A:A,0)),IF(M73="Critical",6,IF(M73="Significant",5,IF(M73="Moderate",3,2))))</f>
        <v>5</v>
      </c>
    </row>
    <row r="74" spans="1:27" ht="80.25" customHeight="1" x14ac:dyDescent="0.35">
      <c r="A74" s="294" t="s">
        <v>3810</v>
      </c>
      <c r="B74" s="294" t="s">
        <v>760</v>
      </c>
      <c r="C74" s="295" t="s">
        <v>718</v>
      </c>
      <c r="D74" s="294" t="s">
        <v>164</v>
      </c>
      <c r="E74" s="295" t="s">
        <v>1877</v>
      </c>
      <c r="F74" s="318" t="s">
        <v>1140</v>
      </c>
      <c r="G74" s="295" t="s">
        <v>3867</v>
      </c>
      <c r="H74" s="294" t="s">
        <v>961</v>
      </c>
      <c r="I74" s="77"/>
      <c r="J74" s="82"/>
      <c r="K74" s="89" t="s">
        <v>1879</v>
      </c>
      <c r="L74" s="77"/>
      <c r="M74" s="122" t="s">
        <v>145</v>
      </c>
      <c r="N74" s="122" t="s">
        <v>860</v>
      </c>
      <c r="O74" s="122" t="s">
        <v>861</v>
      </c>
      <c r="P74" s="142"/>
      <c r="Q74" s="118" t="s">
        <v>2334</v>
      </c>
      <c r="R74" s="118" t="s">
        <v>2362</v>
      </c>
      <c r="S74" s="295" t="s">
        <v>1143</v>
      </c>
      <c r="T74" s="318" t="s">
        <v>1880</v>
      </c>
      <c r="U74" s="295" t="s">
        <v>3550</v>
      </c>
      <c r="V74" s="295" t="s">
        <v>1145</v>
      </c>
      <c r="X74" s="125"/>
      <c r="AA74" s="204">
        <f>IF(OR(J74="Fail",ISBLANK(J74)),INDEX('Issue Code Table'!C:C,MATCH(N:N,'Issue Code Table'!A:A,0)),IF(M74="Critical",6,IF(M74="Significant",5,IF(M74="Moderate",3,2))))</f>
        <v>5</v>
      </c>
    </row>
    <row r="75" spans="1:27" ht="80.25" customHeight="1" x14ac:dyDescent="0.35">
      <c r="A75" s="294" t="s">
        <v>3811</v>
      </c>
      <c r="B75" s="294" t="s">
        <v>760</v>
      </c>
      <c r="C75" s="295" t="s">
        <v>718</v>
      </c>
      <c r="D75" s="294" t="s">
        <v>164</v>
      </c>
      <c r="E75" s="295" t="s">
        <v>1147</v>
      </c>
      <c r="F75" s="318" t="s">
        <v>1148</v>
      </c>
      <c r="G75" s="295" t="s">
        <v>3868</v>
      </c>
      <c r="H75" s="294" t="s">
        <v>961</v>
      </c>
      <c r="I75" s="77"/>
      <c r="J75" s="82"/>
      <c r="K75" s="89" t="s">
        <v>1883</v>
      </c>
      <c r="L75" s="78"/>
      <c r="M75" s="122" t="s">
        <v>145</v>
      </c>
      <c r="N75" s="122" t="s">
        <v>1884</v>
      </c>
      <c r="O75" s="122" t="s">
        <v>1885</v>
      </c>
      <c r="P75" s="143"/>
      <c r="Q75" s="118" t="s">
        <v>2334</v>
      </c>
      <c r="R75" s="118" t="s">
        <v>2365</v>
      </c>
      <c r="S75" s="295" t="s">
        <v>1886</v>
      </c>
      <c r="T75" s="318" t="s">
        <v>1887</v>
      </c>
      <c r="U75" s="295" t="s">
        <v>3551</v>
      </c>
      <c r="V75" s="295" t="s">
        <v>426</v>
      </c>
      <c r="X75" s="125"/>
      <c r="AA75" s="204">
        <f>IF(OR(J75="Fail",ISBLANK(J75)),INDEX('Issue Code Table'!C:C,MATCH(N:N,'Issue Code Table'!A:A,0)),IF(M75="Critical",6,IF(M75="Significant",5,IF(M75="Moderate",3,2))))</f>
        <v>5</v>
      </c>
    </row>
    <row r="76" spans="1:27" ht="80.25" customHeight="1" x14ac:dyDescent="0.35">
      <c r="A76" s="294" t="s">
        <v>3812</v>
      </c>
      <c r="B76" s="294" t="s">
        <v>760</v>
      </c>
      <c r="C76" s="295" t="s">
        <v>718</v>
      </c>
      <c r="D76" s="294" t="s">
        <v>164</v>
      </c>
      <c r="E76" s="295" t="s">
        <v>1154</v>
      </c>
      <c r="F76" s="318" t="s">
        <v>1155</v>
      </c>
      <c r="G76" s="295" t="s">
        <v>3869</v>
      </c>
      <c r="H76" s="294" t="s">
        <v>961</v>
      </c>
      <c r="I76" s="77"/>
      <c r="J76" s="82"/>
      <c r="K76" s="89" t="s">
        <v>1890</v>
      </c>
      <c r="L76" s="77"/>
      <c r="M76" s="122" t="s">
        <v>826</v>
      </c>
      <c r="N76" s="122" t="s">
        <v>827</v>
      </c>
      <c r="O76" s="122" t="s">
        <v>828</v>
      </c>
      <c r="P76" s="142"/>
      <c r="Q76" s="118" t="s">
        <v>2334</v>
      </c>
      <c r="R76" s="118">
        <v>9.1</v>
      </c>
      <c r="S76" s="295" t="s">
        <v>2089</v>
      </c>
      <c r="T76" s="318" t="s">
        <v>1892</v>
      </c>
      <c r="U76" s="295" t="s">
        <v>2377</v>
      </c>
      <c r="V76" s="295" t="s">
        <v>2090</v>
      </c>
      <c r="X76" s="125"/>
      <c r="AA76" s="204">
        <f>IF(OR(J76="Fail",ISBLANK(J76)),INDEX('Issue Code Table'!C:C,MATCH(N:N,'Issue Code Table'!A:A,0)),IF(M76="Critical",6,IF(M76="Significant",5,IF(M76="Moderate",3,2))))</f>
        <v>7</v>
      </c>
    </row>
    <row r="77" spans="1:27" ht="80.25" customHeight="1" x14ac:dyDescent="0.35">
      <c r="A77" s="294" t="s">
        <v>3813</v>
      </c>
      <c r="B77" s="294" t="s">
        <v>909</v>
      </c>
      <c r="C77" s="295" t="s">
        <v>910</v>
      </c>
      <c r="D77" s="294" t="s">
        <v>164</v>
      </c>
      <c r="E77" s="295" t="s">
        <v>2379</v>
      </c>
      <c r="F77" s="318" t="s">
        <v>1895</v>
      </c>
      <c r="G77" s="295" t="s">
        <v>1896</v>
      </c>
      <c r="H77" s="294" t="s">
        <v>961</v>
      </c>
      <c r="I77" s="77"/>
      <c r="J77" s="82"/>
      <c r="K77" s="89" t="s">
        <v>1897</v>
      </c>
      <c r="L77" s="77"/>
      <c r="M77" s="122" t="s">
        <v>145</v>
      </c>
      <c r="N77" s="122" t="s">
        <v>410</v>
      </c>
      <c r="O77" s="122" t="s">
        <v>411</v>
      </c>
      <c r="P77" s="142"/>
      <c r="Q77" s="118" t="s">
        <v>2334</v>
      </c>
      <c r="R77" s="118" t="s">
        <v>2370</v>
      </c>
      <c r="S77" s="295" t="s">
        <v>1898</v>
      </c>
      <c r="T77" s="318" t="s">
        <v>1899</v>
      </c>
      <c r="U77" s="295" t="s">
        <v>2383</v>
      </c>
      <c r="V77" s="295" t="s">
        <v>426</v>
      </c>
      <c r="X77" s="125"/>
      <c r="AA77" s="204">
        <f>IF(OR(J77="Fail",ISBLANK(J77)),INDEX('Issue Code Table'!C:C,MATCH(N:N,'Issue Code Table'!A:A,0)),IF(M77="Critical",6,IF(M77="Significant",5,IF(M77="Moderate",3,2))))</f>
        <v>5</v>
      </c>
    </row>
    <row r="78" spans="1:27" ht="80.25" customHeight="1" x14ac:dyDescent="0.35">
      <c r="A78" s="294" t="s">
        <v>3814</v>
      </c>
      <c r="B78" s="294" t="s">
        <v>909</v>
      </c>
      <c r="C78" s="295" t="s">
        <v>910</v>
      </c>
      <c r="D78" s="294" t="s">
        <v>164</v>
      </c>
      <c r="E78" s="295" t="s">
        <v>1170</v>
      </c>
      <c r="F78" s="318" t="s">
        <v>1901</v>
      </c>
      <c r="G78" s="295" t="s">
        <v>1902</v>
      </c>
      <c r="H78" s="294" t="s">
        <v>961</v>
      </c>
      <c r="I78" s="77"/>
      <c r="J78" s="82"/>
      <c r="K78" s="89" t="s">
        <v>1903</v>
      </c>
      <c r="L78" s="77"/>
      <c r="M78" s="122" t="s">
        <v>145</v>
      </c>
      <c r="N78" s="122" t="s">
        <v>410</v>
      </c>
      <c r="O78" s="122" t="s">
        <v>411</v>
      </c>
      <c r="P78" s="142"/>
      <c r="Q78" s="118" t="s">
        <v>2334</v>
      </c>
      <c r="R78" s="118" t="s">
        <v>2374</v>
      </c>
      <c r="S78" s="295" t="s">
        <v>1904</v>
      </c>
      <c r="T78" s="318" t="s">
        <v>1905</v>
      </c>
      <c r="U78" s="295" t="s">
        <v>3552</v>
      </c>
      <c r="V78" s="295" t="s">
        <v>426</v>
      </c>
      <c r="X78" s="125"/>
      <c r="AA78" s="204">
        <f>IF(OR(J78="Fail",ISBLANK(J78)),INDEX('Issue Code Table'!C:C,MATCH(N:N,'Issue Code Table'!A:A,0)),IF(M78="Critical",6,IF(M78="Significant",5,IF(M78="Moderate",3,2))))</f>
        <v>5</v>
      </c>
    </row>
    <row r="79" spans="1:27" ht="80.25" customHeight="1" x14ac:dyDescent="0.35">
      <c r="A79" s="294" t="s">
        <v>3815</v>
      </c>
      <c r="B79" s="294" t="s">
        <v>909</v>
      </c>
      <c r="C79" s="295" t="s">
        <v>910</v>
      </c>
      <c r="D79" s="294" t="s">
        <v>164</v>
      </c>
      <c r="E79" s="295" t="s">
        <v>1177</v>
      </c>
      <c r="F79" s="318" t="s">
        <v>1907</v>
      </c>
      <c r="G79" s="295" t="s">
        <v>1908</v>
      </c>
      <c r="H79" s="292" t="s">
        <v>1909</v>
      </c>
      <c r="I79" s="77"/>
      <c r="J79" s="82"/>
      <c r="K79" s="89" t="s">
        <v>1910</v>
      </c>
      <c r="L79" s="77"/>
      <c r="M79" s="122" t="s">
        <v>145</v>
      </c>
      <c r="N79" s="122" t="s">
        <v>410</v>
      </c>
      <c r="O79" s="122" t="s">
        <v>411</v>
      </c>
      <c r="P79" s="142"/>
      <c r="Q79" s="118" t="s">
        <v>2334</v>
      </c>
      <c r="R79" s="118" t="s">
        <v>2380</v>
      </c>
      <c r="S79" s="295" t="s">
        <v>1181</v>
      </c>
      <c r="T79" s="318" t="s">
        <v>1911</v>
      </c>
      <c r="U79" s="295" t="s">
        <v>3546</v>
      </c>
      <c r="V79" s="295" t="s">
        <v>426</v>
      </c>
      <c r="X79" s="125"/>
      <c r="AA79" s="204">
        <f>IF(OR(J79="Fail",ISBLANK(J79)),INDEX('Issue Code Table'!C:C,MATCH(N:N,'Issue Code Table'!A:A,0)),IF(M79="Critical",6,IF(M79="Significant",5,IF(M79="Moderate",3,2))))</f>
        <v>5</v>
      </c>
    </row>
    <row r="80" spans="1:27" ht="80.25" customHeight="1" x14ac:dyDescent="0.35">
      <c r="A80" s="294" t="s">
        <v>3816</v>
      </c>
      <c r="B80" s="294" t="s">
        <v>909</v>
      </c>
      <c r="C80" s="295" t="s">
        <v>910</v>
      </c>
      <c r="D80" s="294" t="s">
        <v>164</v>
      </c>
      <c r="E80" s="295" t="s">
        <v>1184</v>
      </c>
      <c r="F80" s="318" t="s">
        <v>1185</v>
      </c>
      <c r="G80" s="295" t="s">
        <v>3870</v>
      </c>
      <c r="H80" s="294" t="s">
        <v>1914</v>
      </c>
      <c r="I80" s="77"/>
      <c r="J80" s="82"/>
      <c r="K80" s="89" t="s">
        <v>1915</v>
      </c>
      <c r="L80" s="77"/>
      <c r="M80" s="122" t="s">
        <v>145</v>
      </c>
      <c r="N80" s="122" t="s">
        <v>410</v>
      </c>
      <c r="O80" s="122" t="s">
        <v>411</v>
      </c>
      <c r="P80" s="142"/>
      <c r="Q80" s="118" t="s">
        <v>2334</v>
      </c>
      <c r="R80" s="118" t="s">
        <v>2385</v>
      </c>
      <c r="S80" s="295" t="s">
        <v>1188</v>
      </c>
      <c r="T80" s="318" t="s">
        <v>1916</v>
      </c>
      <c r="U80" s="295" t="s">
        <v>3553</v>
      </c>
      <c r="V80" s="295" t="s">
        <v>426</v>
      </c>
      <c r="X80" s="125"/>
      <c r="AA80" s="204">
        <f>IF(OR(J80="Fail",ISBLANK(J80)),INDEX('Issue Code Table'!C:C,MATCH(N:N,'Issue Code Table'!A:A,0)),IF(M80="Critical",6,IF(M80="Significant",5,IF(M80="Moderate",3,2))))</f>
        <v>5</v>
      </c>
    </row>
    <row r="81" spans="1:27" ht="80.25" customHeight="1" x14ac:dyDescent="0.35">
      <c r="A81" s="294" t="s">
        <v>3817</v>
      </c>
      <c r="B81" s="294" t="s">
        <v>760</v>
      </c>
      <c r="C81" s="295" t="s">
        <v>718</v>
      </c>
      <c r="D81" s="294" t="s">
        <v>164</v>
      </c>
      <c r="E81" s="295" t="s">
        <v>1191</v>
      </c>
      <c r="F81" s="318" t="s">
        <v>1918</v>
      </c>
      <c r="G81" s="295" t="s">
        <v>1919</v>
      </c>
      <c r="H81" s="294" t="s">
        <v>961</v>
      </c>
      <c r="I81" s="77"/>
      <c r="J81" s="82"/>
      <c r="K81" s="89" t="s">
        <v>3554</v>
      </c>
      <c r="L81" s="77"/>
      <c r="M81" s="122" t="s">
        <v>145</v>
      </c>
      <c r="N81" s="122" t="s">
        <v>410</v>
      </c>
      <c r="O81" s="122" t="s">
        <v>411</v>
      </c>
      <c r="P81" s="142"/>
      <c r="Q81" s="118" t="s">
        <v>2334</v>
      </c>
      <c r="R81" s="118" t="s">
        <v>2388</v>
      </c>
      <c r="S81" s="295" t="s">
        <v>1195</v>
      </c>
      <c r="T81" s="318" t="s">
        <v>1920</v>
      </c>
      <c r="U81" s="295" t="s">
        <v>3555</v>
      </c>
      <c r="V81" s="295" t="s">
        <v>426</v>
      </c>
      <c r="X81" s="125"/>
      <c r="AA81" s="204">
        <f>IF(OR(J81="Fail",ISBLANK(J81)),INDEX('Issue Code Table'!C:C,MATCH(N:N,'Issue Code Table'!A:A,0)),IF(M81="Critical",6,IF(M81="Significant",5,IF(M81="Moderate",3,2))))</f>
        <v>5</v>
      </c>
    </row>
    <row r="82" spans="1:27" ht="80.25" customHeight="1" x14ac:dyDescent="0.35">
      <c r="A82" s="294" t="s">
        <v>3818</v>
      </c>
      <c r="B82" s="294" t="s">
        <v>909</v>
      </c>
      <c r="C82" s="295" t="s">
        <v>910</v>
      </c>
      <c r="D82" s="294" t="s">
        <v>164</v>
      </c>
      <c r="E82" s="295" t="s">
        <v>1198</v>
      </c>
      <c r="F82" s="318" t="s">
        <v>1922</v>
      </c>
      <c r="G82" s="295" t="s">
        <v>3871</v>
      </c>
      <c r="H82" s="294" t="s">
        <v>961</v>
      </c>
      <c r="I82" s="77"/>
      <c r="J82" s="82"/>
      <c r="K82" s="89" t="s">
        <v>3556</v>
      </c>
      <c r="L82" s="77"/>
      <c r="M82" s="122" t="s">
        <v>145</v>
      </c>
      <c r="N82" s="122" t="s">
        <v>410</v>
      </c>
      <c r="O82" s="122" t="s">
        <v>411</v>
      </c>
      <c r="P82" s="142"/>
      <c r="Q82" s="118" t="s">
        <v>2334</v>
      </c>
      <c r="R82" s="118" t="s">
        <v>2390</v>
      </c>
      <c r="S82" s="295" t="s">
        <v>1202</v>
      </c>
      <c r="T82" s="318" t="s">
        <v>1924</v>
      </c>
      <c r="U82" s="295" t="s">
        <v>2394</v>
      </c>
      <c r="V82" s="295" t="s">
        <v>426</v>
      </c>
      <c r="X82" s="125"/>
      <c r="AA82" s="204">
        <f>IF(OR(J82="Fail",ISBLANK(J82)),INDEX('Issue Code Table'!C:C,MATCH(N:N,'Issue Code Table'!A:A,0)),IF(M82="Critical",6,IF(M82="Significant",5,IF(M82="Moderate",3,2))))</f>
        <v>5</v>
      </c>
    </row>
    <row r="83" spans="1:27" ht="80.25" customHeight="1" x14ac:dyDescent="0.35">
      <c r="A83" s="294" t="s">
        <v>3819</v>
      </c>
      <c r="B83" s="294" t="s">
        <v>909</v>
      </c>
      <c r="C83" s="295" t="s">
        <v>910</v>
      </c>
      <c r="D83" s="294" t="s">
        <v>164</v>
      </c>
      <c r="E83" s="295" t="s">
        <v>1213</v>
      </c>
      <c r="F83" s="318" t="s">
        <v>1931</v>
      </c>
      <c r="G83" s="295" t="s">
        <v>3872</v>
      </c>
      <c r="H83" s="294" t="s">
        <v>961</v>
      </c>
      <c r="I83" s="77"/>
      <c r="J83" s="82"/>
      <c r="K83" s="89" t="s">
        <v>1932</v>
      </c>
      <c r="L83" s="77"/>
      <c r="M83" s="122" t="s">
        <v>145</v>
      </c>
      <c r="N83" s="122" t="s">
        <v>410</v>
      </c>
      <c r="O83" s="122" t="s">
        <v>411</v>
      </c>
      <c r="P83" s="142"/>
      <c r="Q83" s="118" t="s">
        <v>2334</v>
      </c>
      <c r="R83" s="118" t="s">
        <v>2393</v>
      </c>
      <c r="S83" s="295" t="s">
        <v>1933</v>
      </c>
      <c r="T83" s="318" t="s">
        <v>1934</v>
      </c>
      <c r="U83" s="295" t="s">
        <v>2340</v>
      </c>
      <c r="V83" s="295" t="s">
        <v>426</v>
      </c>
      <c r="X83" s="125"/>
      <c r="AA83" s="204">
        <f>IF(OR(J83="Fail",ISBLANK(J83)),INDEX('Issue Code Table'!C:C,MATCH(N:N,'Issue Code Table'!A:A,0)),IF(M83="Critical",6,IF(M83="Significant",5,IF(M83="Moderate",3,2))))</f>
        <v>5</v>
      </c>
    </row>
    <row r="84" spans="1:27" ht="80.25" customHeight="1" x14ac:dyDescent="0.35">
      <c r="A84" s="294" t="s">
        <v>3820</v>
      </c>
      <c r="B84" s="294" t="s">
        <v>909</v>
      </c>
      <c r="C84" s="295" t="s">
        <v>910</v>
      </c>
      <c r="D84" s="294" t="s">
        <v>164</v>
      </c>
      <c r="E84" s="295" t="s">
        <v>1222</v>
      </c>
      <c r="F84" s="318" t="s">
        <v>1936</v>
      </c>
      <c r="G84" s="295" t="s">
        <v>3873</v>
      </c>
      <c r="H84" s="294" t="s">
        <v>961</v>
      </c>
      <c r="I84" s="77"/>
      <c r="J84" s="82"/>
      <c r="K84" s="89" t="s">
        <v>1938</v>
      </c>
      <c r="L84" s="77"/>
      <c r="M84" s="122" t="s">
        <v>145</v>
      </c>
      <c r="N84" s="122" t="s">
        <v>410</v>
      </c>
      <c r="O84" s="122" t="s">
        <v>411</v>
      </c>
      <c r="P84" s="142"/>
      <c r="Q84" s="118" t="s">
        <v>2334</v>
      </c>
      <c r="R84" s="118" t="s">
        <v>2396</v>
      </c>
      <c r="S84" s="295" t="s">
        <v>1939</v>
      </c>
      <c r="T84" s="318" t="s">
        <v>1940</v>
      </c>
      <c r="U84" s="295" t="s">
        <v>2398</v>
      </c>
      <c r="V84" s="295" t="s">
        <v>426</v>
      </c>
      <c r="X84" s="125"/>
      <c r="AA84" s="204">
        <f>IF(OR(J84="Fail",ISBLANK(J84)),INDEX('Issue Code Table'!C:C,MATCH(N:N,'Issue Code Table'!A:A,0)),IF(M84="Critical",6,IF(M84="Significant",5,IF(M84="Moderate",3,2))))</f>
        <v>5</v>
      </c>
    </row>
    <row r="85" spans="1:27" ht="80.25" customHeight="1" x14ac:dyDescent="0.35">
      <c r="A85" s="294" t="s">
        <v>3821</v>
      </c>
      <c r="B85" s="294" t="s">
        <v>760</v>
      </c>
      <c r="C85" s="295" t="s">
        <v>718</v>
      </c>
      <c r="D85" s="294" t="s">
        <v>164</v>
      </c>
      <c r="E85" s="295" t="s">
        <v>1229</v>
      </c>
      <c r="F85" s="318" t="s">
        <v>1230</v>
      </c>
      <c r="G85" s="295" t="s">
        <v>3874</v>
      </c>
      <c r="H85" s="294" t="s">
        <v>961</v>
      </c>
      <c r="I85" s="77"/>
      <c r="J85" s="82"/>
      <c r="K85" s="77" t="s">
        <v>1943</v>
      </c>
      <c r="L85" s="77"/>
      <c r="M85" s="122" t="s">
        <v>145</v>
      </c>
      <c r="N85" s="122" t="s">
        <v>410</v>
      </c>
      <c r="O85" s="122" t="s">
        <v>411</v>
      </c>
      <c r="P85" s="142"/>
      <c r="Q85" s="118" t="s">
        <v>2334</v>
      </c>
      <c r="R85" s="118" t="s">
        <v>2400</v>
      </c>
      <c r="S85" s="295" t="s">
        <v>1233</v>
      </c>
      <c r="T85" s="318" t="s">
        <v>1944</v>
      </c>
      <c r="U85" s="295" t="s">
        <v>2403</v>
      </c>
      <c r="V85" s="295" t="s">
        <v>1946</v>
      </c>
      <c r="X85" s="125"/>
      <c r="AA85" s="204">
        <f>IF(OR(J85="Fail",ISBLANK(J85)),INDEX('Issue Code Table'!C:C,MATCH(N:N,'Issue Code Table'!A:A,0)),IF(M85="Critical",6,IF(M85="Significant",5,IF(M85="Moderate",3,2))))</f>
        <v>5</v>
      </c>
    </row>
    <row r="86" spans="1:27" ht="80.25" customHeight="1" x14ac:dyDescent="0.35">
      <c r="A86" s="294" t="s">
        <v>3822</v>
      </c>
      <c r="B86" s="294" t="s">
        <v>760</v>
      </c>
      <c r="C86" s="295" t="s">
        <v>1948</v>
      </c>
      <c r="D86" s="294" t="s">
        <v>164</v>
      </c>
      <c r="E86" s="295" t="s">
        <v>1236</v>
      </c>
      <c r="F86" s="318" t="s">
        <v>1949</v>
      </c>
      <c r="G86" s="295" t="s">
        <v>3875</v>
      </c>
      <c r="H86" s="294" t="s">
        <v>961</v>
      </c>
      <c r="I86" s="77"/>
      <c r="J86" s="82"/>
      <c r="K86" s="77" t="s">
        <v>1951</v>
      </c>
      <c r="L86" s="77"/>
      <c r="M86" s="122" t="s">
        <v>145</v>
      </c>
      <c r="N86" s="122" t="s">
        <v>410</v>
      </c>
      <c r="O86" s="122" t="s">
        <v>411</v>
      </c>
      <c r="P86" s="142"/>
      <c r="Q86" s="118" t="s">
        <v>2334</v>
      </c>
      <c r="R86" s="118">
        <v>9.1999999999999993</v>
      </c>
      <c r="S86" s="295" t="s">
        <v>1952</v>
      </c>
      <c r="T86" s="318" t="s">
        <v>1953</v>
      </c>
      <c r="U86" s="295" t="s">
        <v>2408</v>
      </c>
      <c r="V86" s="295" t="s">
        <v>1954</v>
      </c>
      <c r="X86" s="125"/>
      <c r="AA86" s="204">
        <f>IF(OR(J86="Fail",ISBLANK(J86)),INDEX('Issue Code Table'!C:C,MATCH(N:N,'Issue Code Table'!A:A,0)),IF(M86="Critical",6,IF(M86="Significant",5,IF(M86="Moderate",3,2))))</f>
        <v>5</v>
      </c>
    </row>
    <row r="87" spans="1:27" ht="80.25" customHeight="1" x14ac:dyDescent="0.35">
      <c r="A87" s="294" t="s">
        <v>3823</v>
      </c>
      <c r="B87" s="294" t="s">
        <v>175</v>
      </c>
      <c r="C87" s="295" t="s">
        <v>176</v>
      </c>
      <c r="D87" s="294" t="s">
        <v>138</v>
      </c>
      <c r="E87" s="295" t="s">
        <v>1243</v>
      </c>
      <c r="F87" s="318" t="s">
        <v>3828</v>
      </c>
      <c r="G87" s="295" t="s">
        <v>3876</v>
      </c>
      <c r="H87" s="294" t="s">
        <v>961</v>
      </c>
      <c r="I87" s="77"/>
      <c r="J87" s="82"/>
      <c r="K87" s="77" t="s">
        <v>1958</v>
      </c>
      <c r="L87" s="77"/>
      <c r="M87" s="122" t="s">
        <v>396</v>
      </c>
      <c r="N87" s="122" t="s">
        <v>743</v>
      </c>
      <c r="O87" s="122" t="s">
        <v>744</v>
      </c>
      <c r="P87" s="142"/>
      <c r="Q87" s="118" t="s">
        <v>2334</v>
      </c>
      <c r="R87" s="118" t="s">
        <v>2410</v>
      </c>
      <c r="S87" s="295" t="s">
        <v>1959</v>
      </c>
      <c r="T87" s="318" t="s">
        <v>3834</v>
      </c>
      <c r="U87" s="295" t="s">
        <v>2412</v>
      </c>
      <c r="V87" s="295"/>
      <c r="X87" s="125"/>
      <c r="AA87" s="204">
        <f>IF(OR(J87="Fail",ISBLANK(J87)),INDEX('Issue Code Table'!C:C,MATCH(N:N,'Issue Code Table'!A:A,0)),IF(M87="Critical",6,IF(M87="Significant",5,IF(M87="Moderate",3,2))))</f>
        <v>4</v>
      </c>
    </row>
    <row r="88" spans="1:27" ht="80.25" customHeight="1" x14ac:dyDescent="0.35">
      <c r="A88" s="294" t="s">
        <v>3824</v>
      </c>
      <c r="B88" s="294" t="s">
        <v>1616</v>
      </c>
      <c r="C88" s="295" t="s">
        <v>1617</v>
      </c>
      <c r="D88" s="294" t="s">
        <v>138</v>
      </c>
      <c r="E88" s="295" t="s">
        <v>1251</v>
      </c>
      <c r="F88" s="318" t="s">
        <v>3829</v>
      </c>
      <c r="G88" s="295" t="s">
        <v>3877</v>
      </c>
      <c r="H88" s="294" t="s">
        <v>961</v>
      </c>
      <c r="I88" s="77"/>
      <c r="J88" s="82"/>
      <c r="K88" s="77" t="s">
        <v>1964</v>
      </c>
      <c r="L88" s="77"/>
      <c r="M88" s="122" t="s">
        <v>396</v>
      </c>
      <c r="N88" s="122" t="s">
        <v>743</v>
      </c>
      <c r="O88" s="122" t="s">
        <v>744</v>
      </c>
      <c r="P88" s="142"/>
      <c r="Q88" s="117" t="s">
        <v>2334</v>
      </c>
      <c r="R88" s="117" t="s">
        <v>2414</v>
      </c>
      <c r="S88" s="297" t="s">
        <v>1255</v>
      </c>
      <c r="T88" s="319" t="s">
        <v>1965</v>
      </c>
      <c r="U88" s="295" t="s">
        <v>2416</v>
      </c>
      <c r="V88" s="295"/>
      <c r="W88" s="310"/>
      <c r="X88" s="125"/>
      <c r="AA88" s="204">
        <f>IF(OR(J88="Fail",ISBLANK(J88)),INDEX('Issue Code Table'!C:C,MATCH(N:N,'Issue Code Table'!A:A,0)),IF(M88="Critical",6,IF(M88="Significant",5,IF(M88="Moderate",3,2))))</f>
        <v>4</v>
      </c>
    </row>
    <row r="89" spans="1:27" ht="80.25" customHeight="1" x14ac:dyDescent="0.35">
      <c r="A89" s="294" t="s">
        <v>3825</v>
      </c>
      <c r="B89" s="294" t="s">
        <v>909</v>
      </c>
      <c r="C89" s="295" t="s">
        <v>910</v>
      </c>
      <c r="D89" s="294" t="s">
        <v>138</v>
      </c>
      <c r="E89" s="295" t="s">
        <v>1260</v>
      </c>
      <c r="F89" s="318" t="s">
        <v>3830</v>
      </c>
      <c r="G89" s="295" t="s">
        <v>3878</v>
      </c>
      <c r="H89" s="294" t="s">
        <v>961</v>
      </c>
      <c r="I89" s="77"/>
      <c r="J89" s="82"/>
      <c r="K89" s="77" t="s">
        <v>1968</v>
      </c>
      <c r="L89" s="77"/>
      <c r="M89" s="122" t="s">
        <v>396</v>
      </c>
      <c r="N89" s="122" t="s">
        <v>743</v>
      </c>
      <c r="O89" s="122" t="s">
        <v>744</v>
      </c>
      <c r="P89" s="142"/>
      <c r="Q89" s="311" t="s">
        <v>2334</v>
      </c>
      <c r="R89" s="311" t="s">
        <v>2418</v>
      </c>
      <c r="S89" s="297" t="s">
        <v>1264</v>
      </c>
      <c r="T89" s="319" t="s">
        <v>1969</v>
      </c>
      <c r="U89" s="295" t="s">
        <v>2419</v>
      </c>
      <c r="V89" s="295"/>
      <c r="X89" s="125"/>
      <c r="AA89" s="204">
        <f>IF(OR(J89="Fail",ISBLANK(J89)),INDEX('Issue Code Table'!C:C,MATCH(N:N,'Issue Code Table'!A:A,0)),IF(M89="Critical",6,IF(M89="Significant",5,IF(M89="Moderate",3,2))))</f>
        <v>4</v>
      </c>
    </row>
    <row r="90" spans="1:27" ht="80.25" customHeight="1" x14ac:dyDescent="0.35">
      <c r="A90" s="294" t="s">
        <v>3826</v>
      </c>
      <c r="B90" s="294" t="s">
        <v>760</v>
      </c>
      <c r="C90" s="295" t="s">
        <v>718</v>
      </c>
      <c r="D90" s="294" t="s">
        <v>138</v>
      </c>
      <c r="E90" s="295" t="s">
        <v>1268</v>
      </c>
      <c r="F90" s="318" t="s">
        <v>3831</v>
      </c>
      <c r="G90" s="295" t="s">
        <v>3879</v>
      </c>
      <c r="H90" s="294" t="s">
        <v>961</v>
      </c>
      <c r="I90" s="77"/>
      <c r="J90" s="82"/>
      <c r="K90" s="89" t="s">
        <v>1972</v>
      </c>
      <c r="L90" s="77"/>
      <c r="M90" s="122" t="s">
        <v>396</v>
      </c>
      <c r="N90" s="122" t="s">
        <v>743</v>
      </c>
      <c r="O90" s="122" t="s">
        <v>744</v>
      </c>
      <c r="P90" s="142"/>
      <c r="Q90" s="311" t="s">
        <v>2334</v>
      </c>
      <c r="R90" s="311" t="s">
        <v>2421</v>
      </c>
      <c r="S90" s="297" t="s">
        <v>1272</v>
      </c>
      <c r="T90" s="319" t="s">
        <v>1973</v>
      </c>
      <c r="U90" s="295" t="s">
        <v>2422</v>
      </c>
      <c r="V90" s="295"/>
      <c r="X90" s="125"/>
      <c r="AA90" s="204">
        <f>IF(OR(J90="Fail",ISBLANK(J90)),INDEX('Issue Code Table'!C:C,MATCH(N:N,'Issue Code Table'!A:A,0)),IF(M90="Critical",6,IF(M90="Significant",5,IF(M90="Moderate",3,2))))</f>
        <v>4</v>
      </c>
    </row>
    <row r="91" spans="1:27" ht="14.5" x14ac:dyDescent="0.35">
      <c r="A91" s="205"/>
      <c r="B91" s="278" t="s">
        <v>1275</v>
      </c>
      <c r="C91" s="205"/>
      <c r="D91" s="205"/>
      <c r="E91" s="205"/>
      <c r="F91" s="205"/>
      <c r="G91" s="205"/>
      <c r="H91" s="205"/>
      <c r="I91" s="205"/>
      <c r="J91" s="205"/>
      <c r="K91" s="205"/>
      <c r="L91" s="205"/>
      <c r="M91" s="205"/>
      <c r="N91" s="255"/>
      <c r="O91" s="205"/>
      <c r="P91" s="205"/>
      <c r="Q91" s="205"/>
      <c r="R91" s="205"/>
      <c r="S91" s="205"/>
      <c r="T91" s="205"/>
      <c r="U91" s="205"/>
      <c r="V91"/>
      <c r="W91" s="125"/>
      <c r="X91"/>
      <c r="AA91" s="205"/>
    </row>
    <row r="92" spans="1:27" ht="14.5" hidden="1" x14ac:dyDescent="0.35">
      <c r="E92" s="310"/>
      <c r="F92" s="314"/>
      <c r="G92" s="314"/>
      <c r="H92" s="91"/>
      <c r="I92" s="83" t="s">
        <v>1277</v>
      </c>
      <c r="J92" s="91"/>
      <c r="K92" s="91"/>
      <c r="L92" s="91"/>
      <c r="M92" s="125"/>
      <c r="N92" s="125"/>
      <c r="O92" s="259"/>
      <c r="P92" s="91"/>
      <c r="Q92" s="125"/>
      <c r="R92" s="125"/>
      <c r="S92" s="313"/>
      <c r="T92" s="313"/>
    </row>
    <row r="93" spans="1:27" ht="14.5" hidden="1" x14ac:dyDescent="0.35">
      <c r="E93" s="316"/>
      <c r="F93" s="314"/>
      <c r="G93" s="314"/>
      <c r="H93" s="83" t="s">
        <v>57</v>
      </c>
      <c r="I93" s="83" t="s">
        <v>826</v>
      </c>
      <c r="J93" s="91"/>
      <c r="K93" s="91"/>
      <c r="L93" s="91"/>
      <c r="M93" s="125"/>
      <c r="N93" s="125"/>
      <c r="O93" s="259"/>
      <c r="P93" s="91"/>
      <c r="Q93" s="125"/>
      <c r="R93" s="125"/>
      <c r="S93" s="313"/>
      <c r="T93" s="313"/>
    </row>
    <row r="94" spans="1:27" ht="14.5" hidden="1" x14ac:dyDescent="0.35">
      <c r="E94" s="316"/>
      <c r="F94" s="314"/>
      <c r="G94" s="314"/>
      <c r="H94" s="83" t="s">
        <v>58</v>
      </c>
      <c r="I94" s="83" t="s">
        <v>145</v>
      </c>
      <c r="J94" s="91"/>
      <c r="K94" s="91"/>
      <c r="L94" s="91"/>
      <c r="M94" s="125"/>
      <c r="N94" s="125"/>
      <c r="O94" s="259"/>
      <c r="P94" s="91"/>
      <c r="Q94" s="125"/>
      <c r="R94" s="125"/>
      <c r="S94" s="313"/>
      <c r="T94" s="313"/>
    </row>
    <row r="95" spans="1:27" ht="14.5" hidden="1" x14ac:dyDescent="0.35">
      <c r="E95" s="91"/>
      <c r="F95" s="125"/>
      <c r="G95" s="125"/>
      <c r="H95" s="83" t="s">
        <v>46</v>
      </c>
      <c r="I95" s="83" t="s">
        <v>396</v>
      </c>
      <c r="J95" s="91"/>
      <c r="K95" s="91"/>
      <c r="L95" s="91"/>
      <c r="M95" s="125"/>
      <c r="N95" s="125"/>
      <c r="O95" s="259"/>
      <c r="P95" s="91"/>
      <c r="Q95" s="125"/>
      <c r="R95" s="125"/>
      <c r="S95" s="315"/>
      <c r="T95" s="315"/>
    </row>
    <row r="96" spans="1:27" ht="14.5" hidden="1" x14ac:dyDescent="0.35">
      <c r="E96" s="91"/>
      <c r="F96" s="125"/>
      <c r="G96" s="125"/>
      <c r="H96" s="83" t="s">
        <v>1276</v>
      </c>
      <c r="I96" s="83" t="s">
        <v>840</v>
      </c>
      <c r="J96" s="91"/>
      <c r="K96" s="91"/>
      <c r="L96" s="91"/>
      <c r="M96" s="125"/>
      <c r="N96" s="125"/>
      <c r="O96" s="259"/>
      <c r="P96" s="91"/>
      <c r="Q96" s="125"/>
      <c r="R96" s="125"/>
      <c r="S96" s="315"/>
      <c r="T96" s="315"/>
    </row>
    <row r="97" spans="5:20" ht="12.75" hidden="1" customHeight="1" x14ac:dyDescent="0.35">
      <c r="E97" s="91"/>
      <c r="F97" s="125"/>
      <c r="G97" s="125"/>
      <c r="H97" s="91"/>
      <c r="I97" s="91"/>
      <c r="J97" s="91"/>
      <c r="K97" s="91"/>
      <c r="L97" s="91"/>
      <c r="M97" s="125"/>
      <c r="N97" s="125"/>
      <c r="O97" s="259"/>
      <c r="P97" s="91"/>
      <c r="Q97" s="125"/>
      <c r="R97" s="125"/>
      <c r="S97" s="315"/>
      <c r="T97" s="315"/>
    </row>
    <row r="98" spans="5:20" ht="12.75" hidden="1" customHeight="1" x14ac:dyDescent="0.35">
      <c r="E98" s="91"/>
      <c r="F98" s="125"/>
      <c r="G98" s="125"/>
      <c r="H98" s="91"/>
      <c r="I98" s="91"/>
      <c r="J98" s="91"/>
      <c r="K98" s="91"/>
      <c r="L98" s="91"/>
      <c r="M98" s="125"/>
      <c r="N98" s="125"/>
      <c r="O98" s="259"/>
      <c r="P98" s="91"/>
      <c r="Q98" s="125"/>
      <c r="R98" s="125"/>
      <c r="S98" s="315"/>
      <c r="T98" s="315"/>
    </row>
    <row r="99" spans="5:20" ht="12.75" hidden="1" customHeight="1" x14ac:dyDescent="0.35">
      <c r="E99" s="91"/>
      <c r="F99" s="125"/>
      <c r="G99" s="125"/>
      <c r="H99" s="91"/>
      <c r="I99" s="91"/>
      <c r="J99" s="91"/>
      <c r="K99" s="91"/>
      <c r="L99" s="91"/>
      <c r="M99" s="125"/>
      <c r="N99" s="125"/>
      <c r="O99" s="259"/>
      <c r="P99" s="91"/>
      <c r="Q99" s="125"/>
      <c r="R99" s="125"/>
      <c r="S99" s="315"/>
      <c r="T99" s="315"/>
    </row>
    <row r="100" spans="5:20" ht="12.75" hidden="1" customHeight="1" x14ac:dyDescent="0.35">
      <c r="E100" s="91"/>
      <c r="F100" s="125"/>
      <c r="G100" s="125"/>
      <c r="H100" s="91"/>
      <c r="I100" s="91"/>
      <c r="J100" s="91"/>
      <c r="K100" s="91"/>
      <c r="L100" s="91"/>
      <c r="M100" s="125"/>
      <c r="N100" s="125"/>
      <c r="O100" s="259"/>
      <c r="P100" s="91"/>
      <c r="Q100" s="125"/>
      <c r="R100" s="125"/>
      <c r="S100" s="315"/>
      <c r="T100" s="315"/>
    </row>
    <row r="101" spans="5:20" ht="12.75" hidden="1" customHeight="1" x14ac:dyDescent="0.35"/>
    <row r="102" spans="5:20" ht="12.75" hidden="1" customHeight="1" x14ac:dyDescent="0.35"/>
    <row r="103" spans="5:20" ht="12.75" hidden="1" customHeight="1" x14ac:dyDescent="0.35"/>
    <row r="104" spans="5:20" ht="12.75" hidden="1" customHeight="1" x14ac:dyDescent="0.35"/>
    <row r="105" spans="5:20" ht="12.75" hidden="1" customHeight="1" x14ac:dyDescent="0.35"/>
    <row r="106" spans="5:20" ht="12.75" hidden="1" customHeight="1" x14ac:dyDescent="0.35"/>
    <row r="107" spans="5:20" ht="12.75" hidden="1" customHeight="1" x14ac:dyDescent="0.35"/>
    <row r="108" spans="5:20" ht="12.75" hidden="1" customHeight="1" x14ac:dyDescent="0.35"/>
  </sheetData>
  <protectedRanges>
    <protectedRange password="E1A2" sqref="N2:O2 AA2 X2" name="Range1_1"/>
    <protectedRange password="E1A2" sqref="N58" name="Range1_2"/>
    <protectedRange password="E1A2" sqref="N67" name="Range1_3"/>
    <protectedRange password="E1A2" sqref="N71" name="Range1_4"/>
    <protectedRange password="E1A2" sqref="N72" name="Range1_5"/>
    <protectedRange password="E1A2" sqref="N77" name="Range1_6"/>
    <protectedRange password="E1A2" sqref="N78" name="Range1_7"/>
    <protectedRange password="E1A2" sqref="N80" name="Range1_9"/>
    <protectedRange password="E1A2" sqref="N81" name="Range1_10"/>
    <protectedRange password="E1A2" sqref="N82" name="Range1_11"/>
    <protectedRange password="E1A2" sqref="N84:N86" name="Range1_12"/>
    <protectedRange password="E1A2" sqref="AA3:AA90" name="Range1_1_1_1"/>
    <protectedRange password="E1A2" sqref="O3" name="Range1_2_1"/>
    <protectedRange password="E1A2" sqref="U2" name="Range1_14"/>
    <protectedRange password="E1A2" sqref="N55" name="Range1_8"/>
    <protectedRange password="E1A2" sqref="N79" name="Range1_8_1_1"/>
    <protectedRange password="E1A2" sqref="N83" name="Range1_12_1_1"/>
  </protectedRanges>
  <autoFilter ref="A2:O96" xr:uid="{43381B30-4238-405B-92D2-737F35AF0A27}"/>
  <dataConsolidate/>
  <phoneticPr fontId="32" type="noConversion"/>
  <conditionalFormatting sqref="J25:J39 J3:J13 J15 J18 J57:J64 J66:J78 J80:J82 J84:J88">
    <cfRule type="cellIs" dxfId="172" priority="175" operator="equal">
      <formula>"Fail"</formula>
    </cfRule>
    <cfRule type="cellIs" dxfId="171" priority="176" operator="equal">
      <formula>"Pass"</formula>
    </cfRule>
    <cfRule type="cellIs" dxfId="170" priority="177" operator="equal">
      <formula>"Info"</formula>
    </cfRule>
  </conditionalFormatting>
  <conditionalFormatting sqref="J9">
    <cfRule type="cellIs" dxfId="169" priority="172" operator="equal">
      <formula>"Fail"</formula>
    </cfRule>
    <cfRule type="cellIs" dxfId="168" priority="173" operator="equal">
      <formula>"Pass"</formula>
    </cfRule>
    <cfRule type="cellIs" dxfId="167" priority="174" operator="equal">
      <formula>"Info"</formula>
    </cfRule>
  </conditionalFormatting>
  <conditionalFormatting sqref="J19">
    <cfRule type="cellIs" dxfId="166" priority="163" operator="equal">
      <formula>"Fail"</formula>
    </cfRule>
    <cfRule type="cellIs" dxfId="165" priority="164" operator="equal">
      <formula>"Pass"</formula>
    </cfRule>
    <cfRule type="cellIs" dxfId="164" priority="165" operator="equal">
      <formula>"Info"</formula>
    </cfRule>
  </conditionalFormatting>
  <conditionalFormatting sqref="J20">
    <cfRule type="cellIs" dxfId="163" priority="160" operator="equal">
      <formula>"Fail"</formula>
    </cfRule>
    <cfRule type="cellIs" dxfId="162" priority="161" operator="equal">
      <formula>"Pass"</formula>
    </cfRule>
    <cfRule type="cellIs" dxfId="161" priority="162" operator="equal">
      <formula>"Info"</formula>
    </cfRule>
  </conditionalFormatting>
  <conditionalFormatting sqref="J21">
    <cfRule type="cellIs" dxfId="160" priority="157" operator="equal">
      <formula>"Fail"</formula>
    </cfRule>
    <cfRule type="cellIs" dxfId="159" priority="158" operator="equal">
      <formula>"Pass"</formula>
    </cfRule>
    <cfRule type="cellIs" dxfId="158" priority="159" operator="equal">
      <formula>"Info"</formula>
    </cfRule>
  </conditionalFormatting>
  <conditionalFormatting sqref="J24">
    <cfRule type="cellIs" dxfId="157" priority="87" operator="equal">
      <formula>"Fail"</formula>
    </cfRule>
    <cfRule type="cellIs" dxfId="156" priority="88" operator="equal">
      <formula>"Pass"</formula>
    </cfRule>
    <cfRule type="cellIs" dxfId="155" priority="89" operator="equal">
      <formula>"Info"</formula>
    </cfRule>
  </conditionalFormatting>
  <conditionalFormatting sqref="J16">
    <cfRule type="cellIs" dxfId="154" priority="95" operator="equal">
      <formula>"Fail"</formula>
    </cfRule>
    <cfRule type="cellIs" dxfId="153" priority="96" operator="equal">
      <formula>"Pass"</formula>
    </cfRule>
    <cfRule type="cellIs" dxfId="152" priority="97" operator="equal">
      <formula>"Info"</formula>
    </cfRule>
  </conditionalFormatting>
  <conditionalFormatting sqref="J89">
    <cfRule type="cellIs" dxfId="151" priority="106" operator="equal">
      <formula>"Fail"</formula>
    </cfRule>
    <cfRule type="cellIs" dxfId="150" priority="107" operator="equal">
      <formula>"Pass"</formula>
    </cfRule>
    <cfRule type="cellIs" dxfId="149" priority="108" operator="equal">
      <formula>"Info"</formula>
    </cfRule>
  </conditionalFormatting>
  <conditionalFormatting sqref="J90">
    <cfRule type="cellIs" dxfId="148" priority="103" operator="equal">
      <formula>"Fail"</formula>
    </cfRule>
    <cfRule type="cellIs" dxfId="147" priority="104" operator="equal">
      <formula>"Pass"</formula>
    </cfRule>
    <cfRule type="cellIs" dxfId="146" priority="105" operator="equal">
      <formula>"Info"</formula>
    </cfRule>
  </conditionalFormatting>
  <conditionalFormatting sqref="J14">
    <cfRule type="cellIs" dxfId="145" priority="99" operator="equal">
      <formula>"Fail"</formula>
    </cfRule>
    <cfRule type="cellIs" dxfId="144" priority="100" operator="equal">
      <formula>"Pass"</formula>
    </cfRule>
    <cfRule type="cellIs" dxfId="143" priority="101" operator="equal">
      <formula>"Info"</formula>
    </cfRule>
  </conditionalFormatting>
  <conditionalFormatting sqref="J17">
    <cfRule type="cellIs" dxfId="142" priority="91" operator="equal">
      <formula>"Fail"</formula>
    </cfRule>
    <cfRule type="cellIs" dxfId="141" priority="92" operator="equal">
      <formula>"Pass"</formula>
    </cfRule>
    <cfRule type="cellIs" dxfId="140" priority="93" operator="equal">
      <formula>"Info"</formula>
    </cfRule>
  </conditionalFormatting>
  <conditionalFormatting sqref="J23">
    <cfRule type="cellIs" dxfId="139" priority="83" operator="equal">
      <formula>"Fail"</formula>
    </cfRule>
    <cfRule type="cellIs" dxfId="138" priority="84" operator="equal">
      <formula>"Pass"</formula>
    </cfRule>
    <cfRule type="cellIs" dxfId="137" priority="85" operator="equal">
      <formula>"Info"</formula>
    </cfRule>
  </conditionalFormatting>
  <conditionalFormatting sqref="J22">
    <cfRule type="cellIs" dxfId="136" priority="79" operator="equal">
      <formula>"Fail"</formula>
    </cfRule>
    <cfRule type="cellIs" dxfId="135" priority="80" operator="equal">
      <formula>"Pass"</formula>
    </cfRule>
    <cfRule type="cellIs" dxfId="134" priority="81" operator="equal">
      <formula>"Info"</formula>
    </cfRule>
  </conditionalFormatting>
  <conditionalFormatting sqref="J41">
    <cfRule type="cellIs" dxfId="133" priority="75" operator="equal">
      <formula>"Fail"</formula>
    </cfRule>
    <cfRule type="cellIs" dxfId="132" priority="76" operator="equal">
      <formula>"Pass"</formula>
    </cfRule>
    <cfRule type="cellIs" dxfId="131" priority="77" operator="equal">
      <formula>"Info"</formula>
    </cfRule>
  </conditionalFormatting>
  <conditionalFormatting sqref="J40">
    <cfRule type="cellIs" dxfId="130" priority="71" operator="equal">
      <formula>"Fail"</formula>
    </cfRule>
    <cfRule type="cellIs" dxfId="129" priority="72" operator="equal">
      <formula>"Pass"</formula>
    </cfRule>
    <cfRule type="cellIs" dxfId="128" priority="73" operator="equal">
      <formula>"Info"</formula>
    </cfRule>
  </conditionalFormatting>
  <conditionalFormatting sqref="J42">
    <cfRule type="cellIs" dxfId="127" priority="67" operator="equal">
      <formula>"Fail"</formula>
    </cfRule>
    <cfRule type="cellIs" dxfId="126" priority="68" operator="equal">
      <formula>"Pass"</formula>
    </cfRule>
    <cfRule type="cellIs" dxfId="125" priority="69" operator="equal">
      <formula>"Info"</formula>
    </cfRule>
  </conditionalFormatting>
  <conditionalFormatting sqref="J43">
    <cfRule type="cellIs" dxfId="124" priority="63" operator="equal">
      <formula>"Fail"</formula>
    </cfRule>
    <cfRule type="cellIs" dxfId="123" priority="64" operator="equal">
      <formula>"Pass"</formula>
    </cfRule>
    <cfRule type="cellIs" dxfId="122" priority="65" operator="equal">
      <formula>"Info"</formula>
    </cfRule>
  </conditionalFormatting>
  <conditionalFormatting sqref="J44">
    <cfRule type="cellIs" dxfId="121" priority="59" operator="equal">
      <formula>"Fail"</formula>
    </cfRule>
    <cfRule type="cellIs" dxfId="120" priority="60" operator="equal">
      <formula>"Pass"</formula>
    </cfRule>
    <cfRule type="cellIs" dxfId="119" priority="61" operator="equal">
      <formula>"Info"</formula>
    </cfRule>
  </conditionalFormatting>
  <conditionalFormatting sqref="J46">
    <cfRule type="cellIs" dxfId="118" priority="55" operator="equal">
      <formula>"Fail"</formula>
    </cfRule>
    <cfRule type="cellIs" dxfId="117" priority="56" operator="equal">
      <formula>"Pass"</formula>
    </cfRule>
    <cfRule type="cellIs" dxfId="116" priority="57" operator="equal">
      <formula>"Info"</formula>
    </cfRule>
  </conditionalFormatting>
  <conditionalFormatting sqref="J45">
    <cfRule type="cellIs" dxfId="115" priority="51" operator="equal">
      <formula>"Fail"</formula>
    </cfRule>
    <cfRule type="cellIs" dxfId="114" priority="52" operator="equal">
      <formula>"Pass"</formula>
    </cfRule>
    <cfRule type="cellIs" dxfId="113" priority="53" operator="equal">
      <formula>"Info"</formula>
    </cfRule>
  </conditionalFormatting>
  <conditionalFormatting sqref="J47">
    <cfRule type="cellIs" dxfId="112" priority="47" operator="equal">
      <formula>"Fail"</formula>
    </cfRule>
    <cfRule type="cellIs" dxfId="111" priority="48" operator="equal">
      <formula>"Pass"</formula>
    </cfRule>
    <cfRule type="cellIs" dxfId="110" priority="49" operator="equal">
      <formula>"Info"</formula>
    </cfRule>
  </conditionalFormatting>
  <conditionalFormatting sqref="J48">
    <cfRule type="cellIs" dxfId="109" priority="43" operator="equal">
      <formula>"Fail"</formula>
    </cfRule>
    <cfRule type="cellIs" dxfId="108" priority="44" operator="equal">
      <formula>"Pass"</formula>
    </cfRule>
    <cfRule type="cellIs" dxfId="107" priority="45" operator="equal">
      <formula>"Info"</formula>
    </cfRule>
  </conditionalFormatting>
  <conditionalFormatting sqref="J49">
    <cfRule type="cellIs" dxfId="106" priority="39" operator="equal">
      <formula>"Fail"</formula>
    </cfRule>
    <cfRule type="cellIs" dxfId="105" priority="40" operator="equal">
      <formula>"Pass"</formula>
    </cfRule>
    <cfRule type="cellIs" dxfId="104" priority="41" operator="equal">
      <formula>"Info"</formula>
    </cfRule>
  </conditionalFormatting>
  <conditionalFormatting sqref="J50">
    <cfRule type="cellIs" dxfId="103" priority="35" operator="equal">
      <formula>"Fail"</formula>
    </cfRule>
    <cfRule type="cellIs" dxfId="102" priority="36" operator="equal">
      <formula>"Pass"</formula>
    </cfRule>
    <cfRule type="cellIs" dxfId="101" priority="37" operator="equal">
      <formula>"Info"</formula>
    </cfRule>
  </conditionalFormatting>
  <conditionalFormatting sqref="J51">
    <cfRule type="cellIs" dxfId="100" priority="31" operator="equal">
      <formula>"Fail"</formula>
    </cfRule>
    <cfRule type="cellIs" dxfId="99" priority="32" operator="equal">
      <formula>"Pass"</formula>
    </cfRule>
    <cfRule type="cellIs" dxfId="98" priority="33" operator="equal">
      <formula>"Info"</formula>
    </cfRule>
  </conditionalFormatting>
  <conditionalFormatting sqref="J52:J53">
    <cfRule type="cellIs" dxfId="97" priority="27" operator="equal">
      <formula>"Fail"</formula>
    </cfRule>
    <cfRule type="cellIs" dxfId="96" priority="28" operator="equal">
      <formula>"Pass"</formula>
    </cfRule>
    <cfRule type="cellIs" dxfId="95" priority="29" operator="equal">
      <formula>"Info"</formula>
    </cfRule>
  </conditionalFormatting>
  <conditionalFormatting sqref="J54">
    <cfRule type="cellIs" dxfId="94" priority="23" operator="equal">
      <formula>"Fail"</formula>
    </cfRule>
    <cfRule type="cellIs" dxfId="93" priority="24" operator="equal">
      <formula>"Pass"</formula>
    </cfRule>
    <cfRule type="cellIs" dxfId="92" priority="25" operator="equal">
      <formula>"Info"</formula>
    </cfRule>
  </conditionalFormatting>
  <conditionalFormatting sqref="J55">
    <cfRule type="cellIs" dxfId="91" priority="19" operator="equal">
      <formula>"Fail"</formula>
    </cfRule>
    <cfRule type="cellIs" dxfId="90" priority="20" operator="equal">
      <formula>"Pass"</formula>
    </cfRule>
    <cfRule type="cellIs" dxfId="89" priority="21" operator="equal">
      <formula>"Info"</formula>
    </cfRule>
  </conditionalFormatting>
  <conditionalFormatting sqref="J56">
    <cfRule type="cellIs" dxfId="88" priority="15" operator="equal">
      <formula>"Fail"</formula>
    </cfRule>
    <cfRule type="cellIs" dxfId="87" priority="16" operator="equal">
      <formula>"Pass"</formula>
    </cfRule>
    <cfRule type="cellIs" dxfId="86" priority="17" operator="equal">
      <formula>"Info"</formula>
    </cfRule>
  </conditionalFormatting>
  <conditionalFormatting sqref="J65">
    <cfRule type="cellIs" dxfId="85" priority="11" operator="equal">
      <formula>"Fail"</formula>
    </cfRule>
    <cfRule type="cellIs" dxfId="84" priority="12" operator="equal">
      <formula>"Pass"</formula>
    </cfRule>
    <cfRule type="cellIs" dxfId="83" priority="13" operator="equal">
      <formula>"Info"</formula>
    </cfRule>
  </conditionalFormatting>
  <conditionalFormatting sqref="J79">
    <cfRule type="cellIs" dxfId="82" priority="7" operator="equal">
      <formula>"Fail"</formula>
    </cfRule>
    <cfRule type="cellIs" dxfId="81" priority="8" operator="equal">
      <formula>"Pass"</formula>
    </cfRule>
    <cfRule type="cellIs" dxfId="80" priority="9" operator="equal">
      <formula>"Info"</formula>
    </cfRule>
  </conditionalFormatting>
  <conditionalFormatting sqref="J83">
    <cfRule type="cellIs" dxfId="79" priority="3" operator="equal">
      <formula>"Fail"</formula>
    </cfRule>
    <cfRule type="cellIs" dxfId="78" priority="4" operator="equal">
      <formula>"Pass"</formula>
    </cfRule>
    <cfRule type="cellIs" dxfId="77" priority="5" operator="equal">
      <formula>"Info"</formula>
    </cfRule>
  </conditionalFormatting>
  <conditionalFormatting sqref="N3:N90">
    <cfRule type="expression" dxfId="76" priority="179" stopIfTrue="1">
      <formula>ISERROR(AA3)</formula>
    </cfRule>
  </conditionalFormatting>
  <dataValidations count="2">
    <dataValidation type="list" allowBlank="1" showInputMessage="1" showErrorMessage="1" sqref="M3:M90" xr:uid="{8136DF9B-A7E5-46FA-B98D-AC4FB6C60663}">
      <formula1>$I$93:$I$96</formula1>
    </dataValidation>
    <dataValidation type="list" allowBlank="1" showInputMessage="1" showErrorMessage="1" sqref="J3:J90" xr:uid="{F9C0C3B5-D6D7-43F8-9B47-A5176706E91E}">
      <formula1>$H$93:$H$96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A123"/>
  <sheetViews>
    <sheetView zoomScale="60" zoomScaleNormal="60" workbookViewId="0">
      <pane ySplit="2" topLeftCell="A50" activePane="bottomLeft" state="frozen"/>
      <selection activeCell="D1" sqref="D1"/>
      <selection pane="bottomLeft" activeCell="L54" sqref="L54"/>
    </sheetView>
  </sheetViews>
  <sheetFormatPr defaultColWidth="9.26953125" defaultRowHeight="12.75" customHeight="1" x14ac:dyDescent="0.35"/>
  <cols>
    <col min="1" max="1" width="11.26953125" style="71" customWidth="1"/>
    <col min="2" max="2" width="10" style="71" customWidth="1"/>
    <col min="3" max="3" width="12.54296875" style="81" customWidth="1"/>
    <col min="4" max="4" width="13.26953125" style="71" customWidth="1"/>
    <col min="5" max="5" width="28.7265625" style="71" customWidth="1"/>
    <col min="6" max="6" width="46.26953125" style="115" customWidth="1"/>
    <col min="7" max="7" width="54.453125" style="115" customWidth="1"/>
    <col min="8" max="8" width="31" style="71" customWidth="1"/>
    <col min="9" max="9" width="23" style="71" customWidth="1"/>
    <col min="10" max="10" width="14.54296875" style="71" customWidth="1"/>
    <col min="11" max="11" width="25.26953125" style="71" hidden="1" customWidth="1"/>
    <col min="12" max="12" width="23" style="71" customWidth="1"/>
    <col min="13" max="13" width="14" style="115" customWidth="1"/>
    <col min="14" max="14" width="15.7265625" style="115" customWidth="1"/>
    <col min="15" max="15" width="43.26953125" style="254" customWidth="1"/>
    <col min="16" max="16" width="5.453125" style="71" customWidth="1"/>
    <col min="17" max="17" width="14.7265625" style="115" customWidth="1"/>
    <col min="18" max="18" width="23" style="115" customWidth="1"/>
    <col min="19" max="19" width="49.54296875" style="114" customWidth="1"/>
    <col min="20" max="20" width="50" style="114" customWidth="1"/>
    <col min="21" max="21" width="92.1796875" style="71" hidden="1" customWidth="1"/>
    <col min="22" max="22" width="33.81640625" style="91" hidden="1" customWidth="1"/>
    <col min="23" max="23" width="8.7265625" customWidth="1"/>
    <col min="24" max="24" width="9.26953125" style="115" customWidth="1"/>
    <col min="25" max="25" width="8.7265625" customWidth="1"/>
    <col min="26" max="26" width="9.26953125" customWidth="1"/>
    <col min="27" max="27" width="25" style="115" hidden="1" customWidth="1"/>
    <col min="28" max="16384" width="9.26953125" style="71"/>
  </cols>
  <sheetData>
    <row r="1" spans="1:27" s="1" customFormat="1" ht="14.5" x14ac:dyDescent="0.35">
      <c r="A1" s="38" t="s">
        <v>56</v>
      </c>
      <c r="B1" s="39"/>
      <c r="C1" s="39"/>
      <c r="D1" s="39"/>
      <c r="E1" s="39"/>
      <c r="F1" s="39"/>
      <c r="G1" s="39"/>
      <c r="H1" s="39"/>
      <c r="I1" s="39"/>
      <c r="J1" s="39"/>
      <c r="K1" s="248"/>
      <c r="L1" s="249"/>
      <c r="M1" s="249"/>
      <c r="N1" s="249"/>
      <c r="O1" s="253"/>
      <c r="P1" s="249"/>
      <c r="Q1" s="249"/>
      <c r="R1" s="249"/>
      <c r="S1" s="249"/>
      <c r="T1" s="249"/>
      <c r="U1" s="249"/>
      <c r="V1" s="249"/>
      <c r="Y1" s="35"/>
      <c r="AA1" s="39"/>
    </row>
    <row r="2" spans="1:27" ht="42.75" customHeight="1" x14ac:dyDescent="0.35">
      <c r="A2" s="70" t="s">
        <v>115</v>
      </c>
      <c r="B2" s="70" t="s">
        <v>116</v>
      </c>
      <c r="C2" s="80" t="s">
        <v>3482</v>
      </c>
      <c r="D2" s="70" t="s">
        <v>117</v>
      </c>
      <c r="E2" s="116" t="s">
        <v>118</v>
      </c>
      <c r="F2" s="116" t="s">
        <v>119</v>
      </c>
      <c r="G2" s="116" t="s">
        <v>3481</v>
      </c>
      <c r="H2" s="70" t="s">
        <v>120</v>
      </c>
      <c r="I2" s="70" t="s">
        <v>121</v>
      </c>
      <c r="J2" s="70" t="s">
        <v>122</v>
      </c>
      <c r="K2" s="79" t="s">
        <v>123</v>
      </c>
      <c r="L2" s="70" t="s">
        <v>124</v>
      </c>
      <c r="M2" s="325" t="s">
        <v>125</v>
      </c>
      <c r="N2" s="325" t="s">
        <v>126</v>
      </c>
      <c r="O2" s="325" t="s">
        <v>127</v>
      </c>
      <c r="P2" s="139"/>
      <c r="Q2" s="324" t="s">
        <v>128</v>
      </c>
      <c r="R2" s="324" t="s">
        <v>129</v>
      </c>
      <c r="S2" s="324" t="s">
        <v>130</v>
      </c>
      <c r="T2" s="324" t="s">
        <v>131</v>
      </c>
      <c r="U2" s="302" t="s">
        <v>132</v>
      </c>
      <c r="V2" s="302" t="s">
        <v>1975</v>
      </c>
      <c r="X2" s="128"/>
      <c r="AA2" s="127" t="s">
        <v>134</v>
      </c>
    </row>
    <row r="3" spans="1:27" ht="173.15" customHeight="1" x14ac:dyDescent="0.35">
      <c r="A3" s="294" t="s">
        <v>2107</v>
      </c>
      <c r="B3" s="294" t="s">
        <v>136</v>
      </c>
      <c r="C3" s="294" t="s">
        <v>137</v>
      </c>
      <c r="D3" s="294" t="s">
        <v>138</v>
      </c>
      <c r="E3" s="294" t="s">
        <v>1333</v>
      </c>
      <c r="F3" s="294" t="s">
        <v>1334</v>
      </c>
      <c r="G3" s="294" t="s">
        <v>1977</v>
      </c>
      <c r="H3" s="294" t="s">
        <v>1336</v>
      </c>
      <c r="I3" s="77"/>
      <c r="J3" s="326"/>
      <c r="K3" s="120" t="s">
        <v>143</v>
      </c>
      <c r="L3" s="88"/>
      <c r="M3" s="122" t="s">
        <v>145</v>
      </c>
      <c r="N3" s="122" t="s">
        <v>146</v>
      </c>
      <c r="O3" s="251" t="s">
        <v>147</v>
      </c>
      <c r="P3" s="321"/>
      <c r="Q3" s="118" t="s">
        <v>2108</v>
      </c>
      <c r="R3" s="118" t="s">
        <v>2109</v>
      </c>
      <c r="S3" s="294" t="s">
        <v>1337</v>
      </c>
      <c r="T3" s="294" t="s">
        <v>2110</v>
      </c>
      <c r="U3" s="294" t="s">
        <v>4003</v>
      </c>
      <c r="V3" s="294" t="s">
        <v>160</v>
      </c>
      <c r="X3" s="125"/>
      <c r="AA3" s="204" t="e">
        <f>IF(OR(J3="Fail",ISBLANK(J3)),INDEX('Issue Code Table'!C:C,MATCH(N:N,'Issue Code Table'!A:A,0)),IF(M3="Critical",6,IF(M3="Significant",5,IF(M3="Moderate",3,2))))</f>
        <v>#N/A</v>
      </c>
    </row>
    <row r="4" spans="1:27" ht="256.5" customHeight="1" x14ac:dyDescent="0.35">
      <c r="A4" s="294" t="s">
        <v>2111</v>
      </c>
      <c r="B4" s="294" t="s">
        <v>2112</v>
      </c>
      <c r="C4" s="294" t="s">
        <v>2113</v>
      </c>
      <c r="D4" s="294" t="s">
        <v>164</v>
      </c>
      <c r="E4" s="294" t="s">
        <v>405</v>
      </c>
      <c r="F4" s="294" t="s">
        <v>1434</v>
      </c>
      <c r="G4" s="294" t="s">
        <v>1435</v>
      </c>
      <c r="H4" s="294" t="s">
        <v>3903</v>
      </c>
      <c r="I4" s="77"/>
      <c r="J4" s="326"/>
      <c r="K4" s="89" t="s">
        <v>1437</v>
      </c>
      <c r="L4" s="77"/>
      <c r="M4" s="122" t="s">
        <v>145</v>
      </c>
      <c r="N4" s="122" t="s">
        <v>410</v>
      </c>
      <c r="O4" s="122" t="s">
        <v>411</v>
      </c>
      <c r="P4" s="321"/>
      <c r="Q4" s="118" t="s">
        <v>2114</v>
      </c>
      <c r="R4" s="118" t="s">
        <v>2115</v>
      </c>
      <c r="S4" s="294" t="s">
        <v>1438</v>
      </c>
      <c r="T4" s="294" t="s">
        <v>4001</v>
      </c>
      <c r="U4" s="294" t="s">
        <v>4004</v>
      </c>
      <c r="V4" s="294" t="s">
        <v>1995</v>
      </c>
      <c r="X4" s="125"/>
      <c r="AA4" s="204">
        <f>IF(OR(J4="Fail",ISBLANK(J4)),INDEX('Issue Code Table'!C:C,MATCH(N:N,'Issue Code Table'!A:A,0)),IF(M4="Critical",6,IF(M4="Significant",5,IF(M4="Moderate",3,2))))</f>
        <v>5</v>
      </c>
    </row>
    <row r="5" spans="1:27" ht="100" x14ac:dyDescent="0.35">
      <c r="A5" s="294" t="s">
        <v>2116</v>
      </c>
      <c r="B5" s="294" t="s">
        <v>175</v>
      </c>
      <c r="C5" s="294" t="s">
        <v>176</v>
      </c>
      <c r="D5" s="294" t="s">
        <v>164</v>
      </c>
      <c r="E5" s="294" t="s">
        <v>1340</v>
      </c>
      <c r="F5" s="294" t="s">
        <v>1341</v>
      </c>
      <c r="G5" s="294" t="s">
        <v>1342</v>
      </c>
      <c r="H5" s="294" t="s">
        <v>1343</v>
      </c>
      <c r="I5" s="77"/>
      <c r="J5" s="326"/>
      <c r="K5" s="89" t="s">
        <v>1344</v>
      </c>
      <c r="L5" s="77"/>
      <c r="M5" s="122" t="s">
        <v>145</v>
      </c>
      <c r="N5" s="122" t="s">
        <v>182</v>
      </c>
      <c r="O5" s="122" t="s">
        <v>183</v>
      </c>
      <c r="P5" s="321"/>
      <c r="Q5" s="118" t="s">
        <v>2114</v>
      </c>
      <c r="R5" s="118" t="s">
        <v>2117</v>
      </c>
      <c r="S5" s="295" t="s">
        <v>1345</v>
      </c>
      <c r="T5" s="295" t="s">
        <v>2118</v>
      </c>
      <c r="U5" s="295" t="s">
        <v>4005</v>
      </c>
      <c r="V5" s="295" t="s">
        <v>206</v>
      </c>
      <c r="X5" s="125"/>
      <c r="AA5" s="204">
        <f>IF(OR(J5="Fail",ISBLANK(J5)),INDEX('Issue Code Table'!C:C,MATCH(N:N,'Issue Code Table'!A:A,0)),IF(M5="Critical",6,IF(M5="Significant",5,IF(M5="Moderate",3,2))))</f>
        <v>5</v>
      </c>
    </row>
    <row r="6" spans="1:27" ht="262.5" x14ac:dyDescent="0.35">
      <c r="A6" s="294" t="s">
        <v>2119</v>
      </c>
      <c r="B6" s="294" t="s">
        <v>175</v>
      </c>
      <c r="C6" s="294" t="s">
        <v>176</v>
      </c>
      <c r="D6" s="294" t="s">
        <v>164</v>
      </c>
      <c r="E6" s="294" t="s">
        <v>1348</v>
      </c>
      <c r="F6" s="294" t="s">
        <v>1980</v>
      </c>
      <c r="G6" s="294" t="s">
        <v>1350</v>
      </c>
      <c r="H6" s="294" t="s">
        <v>1351</v>
      </c>
      <c r="I6" s="77"/>
      <c r="J6" s="326"/>
      <c r="K6" s="77" t="s">
        <v>1352</v>
      </c>
      <c r="L6" s="77"/>
      <c r="M6" s="122" t="s">
        <v>145</v>
      </c>
      <c r="N6" s="122" t="s">
        <v>410</v>
      </c>
      <c r="O6" s="122" t="s">
        <v>411</v>
      </c>
      <c r="P6" s="321"/>
      <c r="Q6" s="118" t="s">
        <v>2114</v>
      </c>
      <c r="R6" s="118" t="s">
        <v>2120</v>
      </c>
      <c r="S6" s="295" t="s">
        <v>1353</v>
      </c>
      <c r="T6" s="295" t="s">
        <v>2121</v>
      </c>
      <c r="U6" s="295" t="s">
        <v>2122</v>
      </c>
      <c r="V6" s="295" t="s">
        <v>4002</v>
      </c>
      <c r="X6" s="125"/>
      <c r="AA6" s="204">
        <f>IF(OR(J6="Fail",ISBLANK(J6)),INDEX('Issue Code Table'!C:C,MATCH(N:N,'Issue Code Table'!A:A,0)),IF(M6="Critical",6,IF(M6="Significant",5,IF(M6="Moderate",3,2))))</f>
        <v>5</v>
      </c>
    </row>
    <row r="7" spans="1:27" ht="112.5" x14ac:dyDescent="0.35">
      <c r="A7" s="294" t="s">
        <v>2123</v>
      </c>
      <c r="B7" s="294" t="s">
        <v>175</v>
      </c>
      <c r="C7" s="294" t="s">
        <v>176</v>
      </c>
      <c r="D7" s="294" t="s">
        <v>164</v>
      </c>
      <c r="E7" s="294" t="s">
        <v>247</v>
      </c>
      <c r="F7" s="294" t="s">
        <v>1357</v>
      </c>
      <c r="G7" s="294" t="s">
        <v>1358</v>
      </c>
      <c r="H7" s="294" t="s">
        <v>1359</v>
      </c>
      <c r="I7" s="77"/>
      <c r="J7" s="326"/>
      <c r="K7" s="120" t="s">
        <v>1360</v>
      </c>
      <c r="L7" s="77"/>
      <c r="M7" s="122" t="s">
        <v>145</v>
      </c>
      <c r="N7" s="122" t="s">
        <v>182</v>
      </c>
      <c r="O7" s="122" t="s">
        <v>183</v>
      </c>
      <c r="P7" s="321"/>
      <c r="Q7" s="118" t="s">
        <v>2114</v>
      </c>
      <c r="R7" s="118" t="s">
        <v>2124</v>
      </c>
      <c r="S7" s="295" t="s">
        <v>1345</v>
      </c>
      <c r="T7" s="295" t="s">
        <v>2125</v>
      </c>
      <c r="U7" s="295" t="s">
        <v>4006</v>
      </c>
      <c r="V7" s="295" t="s">
        <v>255</v>
      </c>
      <c r="X7" s="125"/>
      <c r="AA7" s="204">
        <f>IF(OR(J7="Fail",ISBLANK(J7)),INDEX('Issue Code Table'!C:C,MATCH(N:N,'Issue Code Table'!A:A,0)),IF(M7="Critical",6,IF(M7="Significant",5,IF(M7="Moderate",3,2))))</f>
        <v>5</v>
      </c>
    </row>
    <row r="8" spans="1:27" ht="87.5" x14ac:dyDescent="0.35">
      <c r="A8" s="294" t="s">
        <v>2126</v>
      </c>
      <c r="B8" s="294" t="s">
        <v>175</v>
      </c>
      <c r="C8" s="294" t="s">
        <v>176</v>
      </c>
      <c r="D8" s="294" t="s">
        <v>164</v>
      </c>
      <c r="E8" s="294" t="s">
        <v>1388</v>
      </c>
      <c r="F8" s="294" t="s">
        <v>1389</v>
      </c>
      <c r="G8" s="294" t="s">
        <v>1390</v>
      </c>
      <c r="H8" s="294" t="s">
        <v>1391</v>
      </c>
      <c r="I8" s="77"/>
      <c r="J8" s="326"/>
      <c r="K8" s="89" t="s">
        <v>1392</v>
      </c>
      <c r="L8" s="77"/>
      <c r="M8" s="122" t="s">
        <v>145</v>
      </c>
      <c r="N8" s="122" t="s">
        <v>182</v>
      </c>
      <c r="O8" s="122" t="s">
        <v>183</v>
      </c>
      <c r="P8" s="321"/>
      <c r="Q8" s="118" t="s">
        <v>2114</v>
      </c>
      <c r="R8" s="118" t="s">
        <v>2127</v>
      </c>
      <c r="S8" s="295" t="s">
        <v>2128</v>
      </c>
      <c r="T8" s="295" t="s">
        <v>2129</v>
      </c>
      <c r="U8" s="295" t="s">
        <v>4007</v>
      </c>
      <c r="V8" s="295" t="s">
        <v>1395</v>
      </c>
      <c r="X8" s="125"/>
      <c r="AA8" s="204">
        <f>IF(OR(J8="Fail",ISBLANK(J8)),INDEX('Issue Code Table'!C:C,MATCH(N:N,'Issue Code Table'!A:A,0)),IF(M8="Critical",6,IF(M8="Significant",5,IF(M8="Moderate",3,2))))</f>
        <v>5</v>
      </c>
    </row>
    <row r="9" spans="1:27" ht="50" x14ac:dyDescent="0.35">
      <c r="A9" s="294" t="s">
        <v>2130</v>
      </c>
      <c r="B9" s="294" t="s">
        <v>175</v>
      </c>
      <c r="C9" s="294" t="s">
        <v>176</v>
      </c>
      <c r="D9" s="294" t="s">
        <v>164</v>
      </c>
      <c r="E9" s="294" t="s">
        <v>1416</v>
      </c>
      <c r="F9" s="294" t="s">
        <v>1417</v>
      </c>
      <c r="G9" s="294" t="s">
        <v>1418</v>
      </c>
      <c r="H9" s="294" t="s">
        <v>1419</v>
      </c>
      <c r="I9" s="77"/>
      <c r="J9" s="326"/>
      <c r="K9" s="89" t="s">
        <v>1420</v>
      </c>
      <c r="L9" s="77"/>
      <c r="M9" s="122" t="s">
        <v>145</v>
      </c>
      <c r="N9" s="122" t="s">
        <v>182</v>
      </c>
      <c r="O9" s="122" t="s">
        <v>183</v>
      </c>
      <c r="P9" s="321"/>
      <c r="Q9" s="118" t="s">
        <v>2114</v>
      </c>
      <c r="R9" s="118" t="s">
        <v>2131</v>
      </c>
      <c r="S9" s="295" t="s">
        <v>1345</v>
      </c>
      <c r="T9" s="295" t="s">
        <v>2132</v>
      </c>
      <c r="U9" s="295" t="s">
        <v>4008</v>
      </c>
      <c r="V9" s="295" t="s">
        <v>1422</v>
      </c>
      <c r="X9" s="125"/>
      <c r="AA9" s="204">
        <f>IF(OR(J9="Fail",ISBLANK(J9)),INDEX('Issue Code Table'!C:C,MATCH(N:N,'Issue Code Table'!A:A,0)),IF(M9="Critical",6,IF(M9="Significant",5,IF(M9="Moderate",3,2))))</f>
        <v>5</v>
      </c>
    </row>
    <row r="10" spans="1:27" ht="62.5" x14ac:dyDescent="0.35">
      <c r="A10" s="294" t="s">
        <v>2133</v>
      </c>
      <c r="B10" s="294" t="s">
        <v>175</v>
      </c>
      <c r="C10" s="294" t="s">
        <v>176</v>
      </c>
      <c r="D10" s="294" t="s">
        <v>164</v>
      </c>
      <c r="E10" s="294" t="s">
        <v>297</v>
      </c>
      <c r="F10" s="294" t="s">
        <v>1381</v>
      </c>
      <c r="G10" s="294" t="s">
        <v>1382</v>
      </c>
      <c r="H10" s="294" t="s">
        <v>1383</v>
      </c>
      <c r="I10" s="77"/>
      <c r="J10" s="326"/>
      <c r="K10" s="89" t="s">
        <v>1384</v>
      </c>
      <c r="L10" s="77"/>
      <c r="M10" s="122" t="s">
        <v>145</v>
      </c>
      <c r="N10" s="122" t="s">
        <v>182</v>
      </c>
      <c r="O10" s="122" t="s">
        <v>183</v>
      </c>
      <c r="P10" s="321"/>
      <c r="Q10" s="118" t="s">
        <v>2114</v>
      </c>
      <c r="R10" s="118" t="s">
        <v>2134</v>
      </c>
      <c r="S10" s="295" t="s">
        <v>1345</v>
      </c>
      <c r="T10" s="295" t="s">
        <v>2135</v>
      </c>
      <c r="U10" s="295" t="s">
        <v>4009</v>
      </c>
      <c r="V10" s="295" t="s">
        <v>1386</v>
      </c>
      <c r="X10" s="125"/>
      <c r="AA10" s="204">
        <f>IF(OR(J10="Fail",ISBLANK(J10)),INDEX('Issue Code Table'!C:C,MATCH(N:N,'Issue Code Table'!A:A,0)),IF(M10="Critical",6,IF(M10="Significant",5,IF(M10="Moderate",3,2))))</f>
        <v>5</v>
      </c>
    </row>
    <row r="11" spans="1:27" ht="137.5" x14ac:dyDescent="0.35">
      <c r="A11" s="294" t="s">
        <v>2136</v>
      </c>
      <c r="B11" s="294" t="s">
        <v>175</v>
      </c>
      <c r="C11" s="294" t="s">
        <v>176</v>
      </c>
      <c r="D11" s="294" t="s">
        <v>164</v>
      </c>
      <c r="E11" s="294" t="s">
        <v>1372</v>
      </c>
      <c r="F11" s="294" t="s">
        <v>4066</v>
      </c>
      <c r="G11" s="294" t="s">
        <v>1983</v>
      </c>
      <c r="H11" s="294" t="s">
        <v>1366</v>
      </c>
      <c r="I11" s="77"/>
      <c r="J11" s="326"/>
      <c r="K11" s="120" t="s">
        <v>1367</v>
      </c>
      <c r="L11" s="77"/>
      <c r="M11" s="122" t="s">
        <v>145</v>
      </c>
      <c r="N11" s="122" t="s">
        <v>182</v>
      </c>
      <c r="O11" s="122" t="s">
        <v>183</v>
      </c>
      <c r="P11" s="321"/>
      <c r="Q11" s="118" t="s">
        <v>2114</v>
      </c>
      <c r="R11" s="118" t="s">
        <v>2137</v>
      </c>
      <c r="S11" s="295" t="s">
        <v>1377</v>
      </c>
      <c r="T11" s="295" t="s">
        <v>2138</v>
      </c>
      <c r="U11" s="295" t="s">
        <v>4010</v>
      </c>
      <c r="V11" s="295" t="s">
        <v>1370</v>
      </c>
      <c r="X11" s="125"/>
      <c r="AA11" s="204">
        <f>IF(OR(J11="Fail",ISBLANK(J11)),INDEX('Issue Code Table'!C:C,MATCH(N:N,'Issue Code Table'!A:A,0)),IF(M11="Critical",6,IF(M11="Significant",5,IF(M11="Moderate",3,2))))</f>
        <v>5</v>
      </c>
    </row>
    <row r="12" spans="1:27" ht="137.5" x14ac:dyDescent="0.35">
      <c r="A12" s="294" t="s">
        <v>2139</v>
      </c>
      <c r="B12" s="294" t="s">
        <v>175</v>
      </c>
      <c r="C12" s="294" t="s">
        <v>176</v>
      </c>
      <c r="D12" s="294" t="s">
        <v>164</v>
      </c>
      <c r="E12" s="294" t="s">
        <v>1363</v>
      </c>
      <c r="F12" s="294" t="s">
        <v>1373</v>
      </c>
      <c r="G12" s="294" t="s">
        <v>1986</v>
      </c>
      <c r="H12" s="294" t="s">
        <v>1375</v>
      </c>
      <c r="I12" s="77"/>
      <c r="J12" s="326"/>
      <c r="K12" s="120" t="s">
        <v>1376</v>
      </c>
      <c r="L12" s="77"/>
      <c r="M12" s="122" t="s">
        <v>145</v>
      </c>
      <c r="N12" s="122" t="s">
        <v>182</v>
      </c>
      <c r="O12" s="122" t="s">
        <v>183</v>
      </c>
      <c r="P12" s="321"/>
      <c r="Q12" s="118" t="s">
        <v>2114</v>
      </c>
      <c r="R12" s="118" t="s">
        <v>2140</v>
      </c>
      <c r="S12" s="295" t="s">
        <v>1368</v>
      </c>
      <c r="T12" s="295" t="s">
        <v>2141</v>
      </c>
      <c r="U12" s="295" t="s">
        <v>4011</v>
      </c>
      <c r="V12" s="295" t="s">
        <v>1379</v>
      </c>
      <c r="X12" s="125"/>
      <c r="AA12" s="204">
        <f>IF(OR(J12="Fail",ISBLANK(J12)),INDEX('Issue Code Table'!C:C,MATCH(N:N,'Issue Code Table'!A:A,0)),IF(M12="Critical",6,IF(M12="Significant",5,IF(M12="Moderate",3,2))))</f>
        <v>5</v>
      </c>
    </row>
    <row r="13" spans="1:27" ht="175" x14ac:dyDescent="0.35">
      <c r="A13" s="294" t="s">
        <v>2142</v>
      </c>
      <c r="B13" s="294" t="s">
        <v>1397</v>
      </c>
      <c r="C13" s="294" t="s">
        <v>1398</v>
      </c>
      <c r="D13" s="294" t="s">
        <v>164</v>
      </c>
      <c r="E13" s="294" t="s">
        <v>1399</v>
      </c>
      <c r="F13" s="294" t="s">
        <v>1400</v>
      </c>
      <c r="G13" s="294" t="s">
        <v>1991</v>
      </c>
      <c r="H13" s="294" t="s">
        <v>1402</v>
      </c>
      <c r="I13" s="77"/>
      <c r="J13" s="326"/>
      <c r="K13" s="122" t="s">
        <v>1403</v>
      </c>
      <c r="L13" s="77"/>
      <c r="M13" s="122" t="s">
        <v>145</v>
      </c>
      <c r="N13" s="122" t="s">
        <v>182</v>
      </c>
      <c r="O13" s="122" t="s">
        <v>183</v>
      </c>
      <c r="P13" s="321"/>
      <c r="Q13" s="118" t="s">
        <v>2114</v>
      </c>
      <c r="R13" s="118" t="s">
        <v>2143</v>
      </c>
      <c r="S13" s="295" t="s">
        <v>2144</v>
      </c>
      <c r="T13" s="295" t="s">
        <v>2145</v>
      </c>
      <c r="U13" s="295" t="s">
        <v>4012</v>
      </c>
      <c r="V13" s="295" t="s">
        <v>1406</v>
      </c>
      <c r="X13" s="125"/>
      <c r="AA13" s="204">
        <f>IF(OR(J13="Fail",ISBLANK(J13)),INDEX('Issue Code Table'!C:C,MATCH(N:N,'Issue Code Table'!A:A,0)),IF(M13="Critical",6,IF(M13="Significant",5,IF(M13="Moderate",3,2))))</f>
        <v>5</v>
      </c>
    </row>
    <row r="14" spans="1:27" ht="87.5" x14ac:dyDescent="0.35">
      <c r="A14" s="294" t="s">
        <v>2146</v>
      </c>
      <c r="B14" s="294" t="s">
        <v>1397</v>
      </c>
      <c r="C14" s="294" t="s">
        <v>1398</v>
      </c>
      <c r="D14" s="294" t="s">
        <v>164</v>
      </c>
      <c r="E14" s="294" t="s">
        <v>1408</v>
      </c>
      <c r="F14" s="294" t="s">
        <v>1409</v>
      </c>
      <c r="G14" s="294" t="s">
        <v>1410</v>
      </c>
      <c r="H14" s="294" t="s">
        <v>1411</v>
      </c>
      <c r="I14" s="77"/>
      <c r="J14" s="326"/>
      <c r="K14" s="89" t="s">
        <v>1412</v>
      </c>
      <c r="L14" s="77"/>
      <c r="M14" s="122" t="s">
        <v>145</v>
      </c>
      <c r="N14" s="122" t="s">
        <v>182</v>
      </c>
      <c r="O14" s="122" t="s">
        <v>183</v>
      </c>
      <c r="P14" s="321"/>
      <c r="Q14" s="118" t="s">
        <v>2114</v>
      </c>
      <c r="R14" s="118" t="s">
        <v>2147</v>
      </c>
      <c r="S14" s="295" t="s">
        <v>1345</v>
      </c>
      <c r="T14" s="295" t="s">
        <v>2148</v>
      </c>
      <c r="U14" s="295" t="s">
        <v>4013</v>
      </c>
      <c r="V14" s="295" t="s">
        <v>1414</v>
      </c>
      <c r="X14" s="125"/>
      <c r="AA14" s="204">
        <f>IF(OR(J14="Fail",ISBLANK(J14)),INDEX('Issue Code Table'!C:C,MATCH(N:N,'Issue Code Table'!A:A,0)),IF(M14="Critical",6,IF(M14="Significant",5,IF(M14="Moderate",3,2))))</f>
        <v>5</v>
      </c>
    </row>
    <row r="15" spans="1:27" s="91" customFormat="1" ht="62.5" x14ac:dyDescent="0.25">
      <c r="A15" s="294" t="s">
        <v>2149</v>
      </c>
      <c r="B15" s="294" t="s">
        <v>175</v>
      </c>
      <c r="C15" s="294" t="s">
        <v>176</v>
      </c>
      <c r="D15" s="294" t="s">
        <v>164</v>
      </c>
      <c r="E15" s="294" t="s">
        <v>1441</v>
      </c>
      <c r="F15" s="294" t="s">
        <v>1442</v>
      </c>
      <c r="G15" s="294" t="s">
        <v>1443</v>
      </c>
      <c r="H15" s="294" t="s">
        <v>1444</v>
      </c>
      <c r="I15" s="77"/>
      <c r="J15" s="326"/>
      <c r="K15" s="89" t="s">
        <v>1445</v>
      </c>
      <c r="L15" s="77"/>
      <c r="M15" s="122" t="s">
        <v>145</v>
      </c>
      <c r="N15" s="122" t="s">
        <v>182</v>
      </c>
      <c r="O15" s="122" t="s">
        <v>183</v>
      </c>
      <c r="P15" s="321"/>
      <c r="Q15" s="118" t="s">
        <v>2114</v>
      </c>
      <c r="R15" s="118" t="s">
        <v>2150</v>
      </c>
      <c r="S15" s="295" t="s">
        <v>2151</v>
      </c>
      <c r="T15" s="295" t="s">
        <v>2152</v>
      </c>
      <c r="U15" s="295" t="s">
        <v>4014</v>
      </c>
      <c r="V15" s="295" t="s">
        <v>1448</v>
      </c>
      <c r="X15" s="125"/>
      <c r="AA15" s="204">
        <f>IF(OR(J15="Fail",ISBLANK(J15)),INDEX('Issue Code Table'!C:C,MATCH(N:N,'Issue Code Table'!A:A,0)),IF(M15="Critical",6,IF(M15="Significant",5,IF(M15="Moderate",3,2))))</f>
        <v>5</v>
      </c>
    </row>
    <row r="16" spans="1:27" ht="100" x14ac:dyDescent="0.35">
      <c r="A16" s="294" t="s">
        <v>2153</v>
      </c>
      <c r="B16" s="294" t="s">
        <v>4148</v>
      </c>
      <c r="C16" s="294" t="s">
        <v>4149</v>
      </c>
      <c r="D16" s="294" t="s">
        <v>164</v>
      </c>
      <c r="E16" s="294" t="s">
        <v>483</v>
      </c>
      <c r="F16" s="294" t="s">
        <v>1507</v>
      </c>
      <c r="G16" s="294" t="s">
        <v>1508</v>
      </c>
      <c r="H16" s="294" t="s">
        <v>1509</v>
      </c>
      <c r="I16" s="77"/>
      <c r="J16" s="326"/>
      <c r="K16" s="122" t="s">
        <v>1510</v>
      </c>
      <c r="L16" s="77"/>
      <c r="M16" s="122" t="s">
        <v>145</v>
      </c>
      <c r="N16" s="122" t="s">
        <v>410</v>
      </c>
      <c r="O16" s="122" t="s">
        <v>411</v>
      </c>
      <c r="P16" s="321"/>
      <c r="Q16" s="118" t="s">
        <v>2154</v>
      </c>
      <c r="R16" s="118" t="s">
        <v>2155</v>
      </c>
      <c r="S16" s="295" t="s">
        <v>1496</v>
      </c>
      <c r="T16" s="295" t="s">
        <v>2156</v>
      </c>
      <c r="U16" s="295" t="s">
        <v>4015</v>
      </c>
      <c r="V16" s="295" t="s">
        <v>436</v>
      </c>
      <c r="X16" s="125"/>
      <c r="AA16" s="204">
        <f>IF(OR(J16="Fail",ISBLANK(J16)),INDEX('Issue Code Table'!C:C,MATCH(N:N,'Issue Code Table'!A:A,0)),IF(M16="Critical",6,IF(M16="Significant",5,IF(M16="Moderate",3,2))))</f>
        <v>5</v>
      </c>
    </row>
    <row r="17" spans="1:27" ht="100" x14ac:dyDescent="0.35">
      <c r="A17" s="294" t="s">
        <v>2157</v>
      </c>
      <c r="B17" s="294" t="s">
        <v>4148</v>
      </c>
      <c r="C17" s="294" t="s">
        <v>4149</v>
      </c>
      <c r="D17" s="294" t="s">
        <v>164</v>
      </c>
      <c r="E17" s="294" t="s">
        <v>1499</v>
      </c>
      <c r="F17" s="294" t="s">
        <v>1500</v>
      </c>
      <c r="G17" s="294" t="s">
        <v>1501</v>
      </c>
      <c r="H17" s="294" t="s">
        <v>1502</v>
      </c>
      <c r="I17" s="77"/>
      <c r="J17" s="326"/>
      <c r="K17" s="122" t="s">
        <v>1503</v>
      </c>
      <c r="L17" s="77"/>
      <c r="M17" s="122" t="s">
        <v>145</v>
      </c>
      <c r="N17" s="122" t="s">
        <v>410</v>
      </c>
      <c r="O17" s="122" t="s">
        <v>411</v>
      </c>
      <c r="P17" s="321"/>
      <c r="Q17" s="118" t="s">
        <v>2154</v>
      </c>
      <c r="R17" s="118" t="s">
        <v>2158</v>
      </c>
      <c r="S17" s="295" t="s">
        <v>1504</v>
      </c>
      <c r="T17" s="295" t="s">
        <v>2159</v>
      </c>
      <c r="U17" s="295" t="s">
        <v>2160</v>
      </c>
      <c r="V17" s="295" t="s">
        <v>436</v>
      </c>
      <c r="X17" s="125"/>
      <c r="AA17" s="204">
        <f>IF(OR(J17="Fail",ISBLANK(J17)),INDEX('Issue Code Table'!C:C,MATCH(N:N,'Issue Code Table'!A:A,0)),IF(M17="Critical",6,IF(M17="Significant",5,IF(M17="Moderate",3,2))))</f>
        <v>5</v>
      </c>
    </row>
    <row r="18" spans="1:27" ht="175" x14ac:dyDescent="0.35">
      <c r="A18" s="294" t="s">
        <v>2161</v>
      </c>
      <c r="B18" s="294" t="s">
        <v>4148</v>
      </c>
      <c r="C18" s="294" t="s">
        <v>4149</v>
      </c>
      <c r="D18" s="294" t="s">
        <v>164</v>
      </c>
      <c r="E18" s="294" t="s">
        <v>609</v>
      </c>
      <c r="F18" s="294" t="s">
        <v>1463</v>
      </c>
      <c r="G18" s="294" t="s">
        <v>1464</v>
      </c>
      <c r="H18" s="294" t="s">
        <v>1465</v>
      </c>
      <c r="I18" s="77"/>
      <c r="J18" s="326"/>
      <c r="K18" s="122" t="s">
        <v>1466</v>
      </c>
      <c r="L18" s="77"/>
      <c r="M18" s="122" t="s">
        <v>145</v>
      </c>
      <c r="N18" s="122" t="s">
        <v>410</v>
      </c>
      <c r="O18" s="122" t="s">
        <v>411</v>
      </c>
      <c r="P18" s="321"/>
      <c r="Q18" s="118" t="s">
        <v>2154</v>
      </c>
      <c r="R18" s="118" t="s">
        <v>2162</v>
      </c>
      <c r="S18" s="295" t="s">
        <v>1467</v>
      </c>
      <c r="T18" s="295" t="s">
        <v>2163</v>
      </c>
      <c r="U18" s="295" t="s">
        <v>4016</v>
      </c>
      <c r="V18" s="295" t="s">
        <v>616</v>
      </c>
      <c r="X18" s="125"/>
      <c r="AA18" s="204">
        <f>IF(OR(J18="Fail",ISBLANK(J18)),INDEX('Issue Code Table'!C:C,MATCH(N:N,'Issue Code Table'!A:A,0)),IF(M18="Critical",6,IF(M18="Significant",5,IF(M18="Moderate",3,2))))</f>
        <v>5</v>
      </c>
    </row>
    <row r="19" spans="1:27" ht="100" x14ac:dyDescent="0.35">
      <c r="A19" s="294" t="s">
        <v>2164</v>
      </c>
      <c r="B19" s="294" t="s">
        <v>4148</v>
      </c>
      <c r="C19" s="294" t="s">
        <v>4149</v>
      </c>
      <c r="D19" s="294" t="s">
        <v>164</v>
      </c>
      <c r="E19" s="294" t="s">
        <v>456</v>
      </c>
      <c r="F19" s="294" t="s">
        <v>1492</v>
      </c>
      <c r="G19" s="294" t="s">
        <v>1493</v>
      </c>
      <c r="H19" s="294" t="s">
        <v>1494</v>
      </c>
      <c r="I19" s="77"/>
      <c r="J19" s="326"/>
      <c r="K19" s="122" t="s">
        <v>1495</v>
      </c>
      <c r="L19" s="77"/>
      <c r="M19" s="122" t="s">
        <v>145</v>
      </c>
      <c r="N19" s="122" t="s">
        <v>410</v>
      </c>
      <c r="O19" s="122" t="s">
        <v>411</v>
      </c>
      <c r="P19" s="321"/>
      <c r="Q19" s="118" t="s">
        <v>2154</v>
      </c>
      <c r="R19" s="118" t="s">
        <v>2165</v>
      </c>
      <c r="S19" s="295" t="s">
        <v>1496</v>
      </c>
      <c r="T19" s="295" t="s">
        <v>2166</v>
      </c>
      <c r="U19" s="295" t="s">
        <v>4017</v>
      </c>
      <c r="V19" s="295" t="s">
        <v>436</v>
      </c>
      <c r="X19" s="125"/>
      <c r="AA19" s="204">
        <f>IF(OR(J19="Fail",ISBLANK(J19)),INDEX('Issue Code Table'!C:C,MATCH(N:N,'Issue Code Table'!A:A,0)),IF(M19="Critical",6,IF(M19="Significant",5,IF(M19="Moderate",3,2))))</f>
        <v>5</v>
      </c>
    </row>
    <row r="20" spans="1:27" ht="162.5" x14ac:dyDescent="0.35">
      <c r="A20" s="294" t="s">
        <v>2167</v>
      </c>
      <c r="B20" s="294" t="s">
        <v>4148</v>
      </c>
      <c r="C20" s="294" t="s">
        <v>4149</v>
      </c>
      <c r="D20" s="294" t="s">
        <v>164</v>
      </c>
      <c r="E20" s="294" t="s">
        <v>428</v>
      </c>
      <c r="F20" s="294" t="s">
        <v>1470</v>
      </c>
      <c r="G20" s="294" t="s">
        <v>1471</v>
      </c>
      <c r="H20" s="294" t="s">
        <v>1472</v>
      </c>
      <c r="I20" s="77"/>
      <c r="J20" s="326"/>
      <c r="K20" s="122" t="s">
        <v>1473</v>
      </c>
      <c r="L20" s="77"/>
      <c r="M20" s="122" t="s">
        <v>145</v>
      </c>
      <c r="N20" s="122" t="s">
        <v>410</v>
      </c>
      <c r="O20" s="122" t="s">
        <v>411</v>
      </c>
      <c r="P20" s="321"/>
      <c r="Q20" s="118" t="s">
        <v>2154</v>
      </c>
      <c r="R20" s="118" t="s">
        <v>2168</v>
      </c>
      <c r="S20" s="295" t="s">
        <v>434</v>
      </c>
      <c r="T20" s="295" t="s">
        <v>2169</v>
      </c>
      <c r="U20" s="295" t="s">
        <v>4018</v>
      </c>
      <c r="V20" s="295" t="s">
        <v>1475</v>
      </c>
      <c r="X20" s="125"/>
      <c r="AA20" s="204">
        <f>IF(OR(J20="Fail",ISBLANK(J20)),INDEX('Issue Code Table'!C:C,MATCH(N:N,'Issue Code Table'!A:A,0)),IF(M20="Critical",6,IF(M20="Significant",5,IF(M20="Moderate",3,2))))</f>
        <v>5</v>
      </c>
    </row>
    <row r="21" spans="1:27" ht="100" x14ac:dyDescent="0.35">
      <c r="A21" s="294" t="s">
        <v>2170</v>
      </c>
      <c r="B21" s="294" t="s">
        <v>4148</v>
      </c>
      <c r="C21" s="294" t="s">
        <v>4149</v>
      </c>
      <c r="D21" s="294" t="s">
        <v>164</v>
      </c>
      <c r="E21" s="294" t="s">
        <v>1477</v>
      </c>
      <c r="F21" s="294" t="s">
        <v>1478</v>
      </c>
      <c r="G21" s="294" t="s">
        <v>1479</v>
      </c>
      <c r="H21" s="294" t="s">
        <v>1480</v>
      </c>
      <c r="I21" s="77"/>
      <c r="J21" s="326"/>
      <c r="K21" s="89" t="s">
        <v>1481</v>
      </c>
      <c r="L21" s="77"/>
      <c r="M21" s="122" t="s">
        <v>145</v>
      </c>
      <c r="N21" s="122" t="s">
        <v>410</v>
      </c>
      <c r="O21" s="122" t="s">
        <v>411</v>
      </c>
      <c r="P21" s="321"/>
      <c r="Q21" s="118" t="s">
        <v>2154</v>
      </c>
      <c r="R21" s="118" t="s">
        <v>2171</v>
      </c>
      <c r="S21" s="295" t="s">
        <v>1482</v>
      </c>
      <c r="T21" s="295" t="s">
        <v>2172</v>
      </c>
      <c r="U21" s="295" t="s">
        <v>4019</v>
      </c>
      <c r="V21" s="295" t="s">
        <v>436</v>
      </c>
      <c r="X21" s="125"/>
      <c r="AA21" s="204">
        <f>IF(OR(J21="Fail",ISBLANK(J21)),INDEX('Issue Code Table'!C:C,MATCH(N:N,'Issue Code Table'!A:A,0)),IF(M21="Critical",6,IF(M21="Significant",5,IF(M21="Moderate",3,2))))</f>
        <v>5</v>
      </c>
    </row>
    <row r="22" spans="1:27" ht="137.5" x14ac:dyDescent="0.35">
      <c r="A22" s="294" t="s">
        <v>2173</v>
      </c>
      <c r="B22" s="294" t="s">
        <v>598</v>
      </c>
      <c r="C22" s="294" t="s">
        <v>599</v>
      </c>
      <c r="D22" s="294" t="s">
        <v>164</v>
      </c>
      <c r="E22" s="294" t="s">
        <v>600</v>
      </c>
      <c r="F22" s="294" t="s">
        <v>1456</v>
      </c>
      <c r="G22" s="294" t="s">
        <v>1457</v>
      </c>
      <c r="H22" s="294" t="s">
        <v>1458</v>
      </c>
      <c r="I22" s="77"/>
      <c r="J22" s="326"/>
      <c r="K22" s="77" t="s">
        <v>1459</v>
      </c>
      <c r="L22" s="77"/>
      <c r="M22" s="122" t="s">
        <v>145</v>
      </c>
      <c r="N22" s="122" t="s">
        <v>410</v>
      </c>
      <c r="O22" s="122" t="s">
        <v>411</v>
      </c>
      <c r="P22" s="321"/>
      <c r="Q22" s="118" t="s">
        <v>2154</v>
      </c>
      <c r="R22" s="118" t="s">
        <v>2174</v>
      </c>
      <c r="S22" s="295" t="s">
        <v>2175</v>
      </c>
      <c r="T22" s="295" t="s">
        <v>2176</v>
      </c>
      <c r="U22" s="295" t="s">
        <v>2177</v>
      </c>
      <c r="V22" s="295" t="s">
        <v>426</v>
      </c>
      <c r="X22" s="125"/>
      <c r="AA22" s="204">
        <f>IF(OR(J22="Fail",ISBLANK(J22)),INDEX('Issue Code Table'!C:C,MATCH(N:N,'Issue Code Table'!A:A,0)),IF(M22="Critical",6,IF(M22="Significant",5,IF(M22="Moderate",3,2))))</f>
        <v>5</v>
      </c>
    </row>
    <row r="23" spans="1:27" ht="237.5" x14ac:dyDescent="0.35">
      <c r="A23" s="294" t="s">
        <v>2178</v>
      </c>
      <c r="B23" s="294" t="s">
        <v>587</v>
      </c>
      <c r="C23" s="294" t="s">
        <v>588</v>
      </c>
      <c r="D23" s="294" t="s">
        <v>164</v>
      </c>
      <c r="E23" s="294" t="s">
        <v>589</v>
      </c>
      <c r="F23" s="294" t="s">
        <v>590</v>
      </c>
      <c r="G23" s="294" t="s">
        <v>1998</v>
      </c>
      <c r="H23" s="294" t="s">
        <v>1451</v>
      </c>
      <c r="I23" s="77"/>
      <c r="J23" s="326"/>
      <c r="K23" s="89" t="s">
        <v>1452</v>
      </c>
      <c r="L23" s="77"/>
      <c r="M23" s="122" t="s">
        <v>145</v>
      </c>
      <c r="N23" s="122" t="s">
        <v>410</v>
      </c>
      <c r="O23" s="122" t="s">
        <v>411</v>
      </c>
      <c r="P23" s="321"/>
      <c r="Q23" s="118" t="s">
        <v>2154</v>
      </c>
      <c r="R23" s="118" t="s">
        <v>2179</v>
      </c>
      <c r="S23" s="295" t="s">
        <v>594</v>
      </c>
      <c r="T23" s="295" t="s">
        <v>2180</v>
      </c>
      <c r="U23" s="295" t="s">
        <v>2181</v>
      </c>
      <c r="V23" s="295" t="s">
        <v>596</v>
      </c>
      <c r="X23" s="125"/>
      <c r="AA23" s="204">
        <f>IF(OR(J23="Fail",ISBLANK(J23)),INDEX('Issue Code Table'!C:C,MATCH(N:N,'Issue Code Table'!A:A,0)),IF(M23="Critical",6,IF(M23="Significant",5,IF(M23="Moderate",3,2))))</f>
        <v>5</v>
      </c>
    </row>
    <row r="24" spans="1:27" ht="75" x14ac:dyDescent="0.35">
      <c r="A24" s="294" t="s">
        <v>2182</v>
      </c>
      <c r="B24" s="294" t="s">
        <v>4148</v>
      </c>
      <c r="C24" s="294" t="s">
        <v>4149</v>
      </c>
      <c r="D24" s="294" t="s">
        <v>164</v>
      </c>
      <c r="E24" s="294" t="s">
        <v>447</v>
      </c>
      <c r="F24" s="294" t="s">
        <v>1485</v>
      </c>
      <c r="G24" s="294" t="s">
        <v>1486</v>
      </c>
      <c r="H24" s="294" t="s">
        <v>1487</v>
      </c>
      <c r="I24" s="77"/>
      <c r="J24" s="326"/>
      <c r="K24" s="90" t="s">
        <v>1488</v>
      </c>
      <c r="L24" s="77"/>
      <c r="M24" s="122" t="s">
        <v>145</v>
      </c>
      <c r="N24" s="122" t="s">
        <v>410</v>
      </c>
      <c r="O24" s="122" t="s">
        <v>411</v>
      </c>
      <c r="P24" s="321"/>
      <c r="Q24" s="118" t="s">
        <v>2154</v>
      </c>
      <c r="R24" s="118" t="s">
        <v>2183</v>
      </c>
      <c r="S24" s="295" t="s">
        <v>1489</v>
      </c>
      <c r="T24" s="295" t="s">
        <v>2184</v>
      </c>
      <c r="U24" s="295" t="s">
        <v>4020</v>
      </c>
      <c r="V24" s="295" t="s">
        <v>436</v>
      </c>
      <c r="X24" s="125"/>
      <c r="AA24" s="204">
        <f>IF(OR(J24="Fail",ISBLANK(J24)),INDEX('Issue Code Table'!C:C,MATCH(N:N,'Issue Code Table'!A:A,0)),IF(M24="Critical",6,IF(M24="Significant",5,IF(M24="Moderate",3,2))))</f>
        <v>5</v>
      </c>
    </row>
    <row r="25" spans="1:27" ht="212.5" x14ac:dyDescent="0.35">
      <c r="A25" s="294" t="s">
        <v>2185</v>
      </c>
      <c r="B25" s="294" t="s">
        <v>4148</v>
      </c>
      <c r="C25" s="294" t="s">
        <v>4149</v>
      </c>
      <c r="D25" s="294" t="s">
        <v>164</v>
      </c>
      <c r="E25" s="294" t="s">
        <v>492</v>
      </c>
      <c r="F25" s="294" t="s">
        <v>1513</v>
      </c>
      <c r="G25" s="294" t="s">
        <v>1514</v>
      </c>
      <c r="H25" s="294" t="s">
        <v>1515</v>
      </c>
      <c r="I25" s="77"/>
      <c r="J25" s="326"/>
      <c r="K25" s="89" t="s">
        <v>1516</v>
      </c>
      <c r="L25" s="77"/>
      <c r="M25" s="122" t="s">
        <v>145</v>
      </c>
      <c r="N25" s="122" t="s">
        <v>410</v>
      </c>
      <c r="O25" s="122" t="s">
        <v>411</v>
      </c>
      <c r="P25" s="321"/>
      <c r="Q25" s="118" t="s">
        <v>2154</v>
      </c>
      <c r="R25" s="118" t="s">
        <v>2186</v>
      </c>
      <c r="S25" s="295" t="s">
        <v>1496</v>
      </c>
      <c r="T25" s="295" t="s">
        <v>2187</v>
      </c>
      <c r="U25" s="295" t="s">
        <v>4021</v>
      </c>
      <c r="V25" s="295" t="s">
        <v>436</v>
      </c>
      <c r="X25" s="125"/>
      <c r="AA25" s="204">
        <f>IF(OR(J25="Fail",ISBLANK(J25)),INDEX('Issue Code Table'!C:C,MATCH(N:N,'Issue Code Table'!A:A,0)),IF(M25="Critical",6,IF(M25="Significant",5,IF(M25="Moderate",3,2))))</f>
        <v>5</v>
      </c>
    </row>
    <row r="26" spans="1:27" s="91" customFormat="1" ht="162.5" x14ac:dyDescent="0.25">
      <c r="A26" s="294" t="s">
        <v>2188</v>
      </c>
      <c r="B26" s="294" t="s">
        <v>4148</v>
      </c>
      <c r="C26" s="294" t="s">
        <v>4149</v>
      </c>
      <c r="D26" s="294" t="s">
        <v>164</v>
      </c>
      <c r="E26" s="294" t="s">
        <v>510</v>
      </c>
      <c r="F26" s="294" t="s">
        <v>1520</v>
      </c>
      <c r="G26" s="294" t="s">
        <v>1521</v>
      </c>
      <c r="H26" s="294" t="s">
        <v>1522</v>
      </c>
      <c r="I26" s="77"/>
      <c r="J26" s="326"/>
      <c r="K26" s="89" t="s">
        <v>3557</v>
      </c>
      <c r="L26" s="77"/>
      <c r="M26" s="122" t="s">
        <v>145</v>
      </c>
      <c r="N26" s="122" t="s">
        <v>410</v>
      </c>
      <c r="O26" s="122" t="s">
        <v>411</v>
      </c>
      <c r="P26" s="321"/>
      <c r="Q26" s="118" t="s">
        <v>2154</v>
      </c>
      <c r="R26" s="118" t="s">
        <v>2189</v>
      </c>
      <c r="S26" s="295" t="s">
        <v>1523</v>
      </c>
      <c r="T26" s="295" t="s">
        <v>2190</v>
      </c>
      <c r="U26" s="295" t="s">
        <v>4022</v>
      </c>
      <c r="V26" s="295" t="s">
        <v>436</v>
      </c>
      <c r="X26" s="125"/>
      <c r="AA26" s="204">
        <f>IF(OR(J26="Fail",ISBLANK(J26)),INDEX('Issue Code Table'!C:C,MATCH(N:N,'Issue Code Table'!A:A,0)),IF(M26="Critical",6,IF(M26="Significant",5,IF(M26="Moderate",3,2))))</f>
        <v>5</v>
      </c>
    </row>
    <row r="27" spans="1:27" s="91" customFormat="1" ht="162.5" x14ac:dyDescent="0.25">
      <c r="A27" s="294" t="s">
        <v>2191</v>
      </c>
      <c r="B27" s="294" t="s">
        <v>4148</v>
      </c>
      <c r="C27" s="294" t="s">
        <v>4149</v>
      </c>
      <c r="D27" s="294" t="s">
        <v>164</v>
      </c>
      <c r="E27" s="294" t="s">
        <v>519</v>
      </c>
      <c r="F27" s="294" t="s">
        <v>1526</v>
      </c>
      <c r="G27" s="294" t="s">
        <v>1527</v>
      </c>
      <c r="H27" s="294" t="s">
        <v>1528</v>
      </c>
      <c r="I27" s="77"/>
      <c r="J27" s="326"/>
      <c r="K27" s="89" t="s">
        <v>1529</v>
      </c>
      <c r="L27" s="77"/>
      <c r="M27" s="122" t="s">
        <v>145</v>
      </c>
      <c r="N27" s="122" t="s">
        <v>410</v>
      </c>
      <c r="O27" s="122" t="s">
        <v>411</v>
      </c>
      <c r="P27" s="321"/>
      <c r="Q27" s="118" t="s">
        <v>2154</v>
      </c>
      <c r="R27" s="118" t="s">
        <v>2192</v>
      </c>
      <c r="S27" s="295" t="s">
        <v>1530</v>
      </c>
      <c r="T27" s="295" t="s">
        <v>2193</v>
      </c>
      <c r="U27" s="295" t="s">
        <v>4023</v>
      </c>
      <c r="V27" s="295" t="s">
        <v>436</v>
      </c>
      <c r="X27" s="125"/>
      <c r="AA27" s="204">
        <f>IF(OR(J27="Fail",ISBLANK(J27)),INDEX('Issue Code Table'!C:C,MATCH(N:N,'Issue Code Table'!A:A,0)),IF(M27="Critical",6,IF(M27="Significant",5,IF(M27="Moderate",3,2))))</f>
        <v>5</v>
      </c>
    </row>
    <row r="28" spans="1:27" s="91" customFormat="1" ht="162.5" x14ac:dyDescent="0.25">
      <c r="A28" s="294" t="s">
        <v>2194</v>
      </c>
      <c r="B28" s="294" t="s">
        <v>4148</v>
      </c>
      <c r="C28" s="294" t="s">
        <v>4149</v>
      </c>
      <c r="D28" s="294" t="s">
        <v>164</v>
      </c>
      <c r="E28" s="294" t="s">
        <v>1533</v>
      </c>
      <c r="F28" s="294" t="s">
        <v>1534</v>
      </c>
      <c r="G28" s="294" t="s">
        <v>1535</v>
      </c>
      <c r="H28" s="294" t="s">
        <v>1536</v>
      </c>
      <c r="I28" s="77"/>
      <c r="J28" s="326"/>
      <c r="K28" s="122" t="s">
        <v>1537</v>
      </c>
      <c r="L28" s="77"/>
      <c r="M28" s="122" t="s">
        <v>145</v>
      </c>
      <c r="N28" s="122" t="s">
        <v>410</v>
      </c>
      <c r="O28" s="122" t="s">
        <v>411</v>
      </c>
      <c r="P28" s="321"/>
      <c r="Q28" s="118" t="s">
        <v>2154</v>
      </c>
      <c r="R28" s="118" t="s">
        <v>2195</v>
      </c>
      <c r="S28" s="295" t="s">
        <v>534</v>
      </c>
      <c r="T28" s="295" t="s">
        <v>2196</v>
      </c>
      <c r="U28" s="295" t="s">
        <v>4024</v>
      </c>
      <c r="V28" s="295" t="s">
        <v>436</v>
      </c>
      <c r="X28" s="125"/>
      <c r="AA28" s="204">
        <f>IF(OR(J28="Fail",ISBLANK(J28)),INDEX('Issue Code Table'!C:C,MATCH(N:N,'Issue Code Table'!A:A,0)),IF(M28="Critical",6,IF(M28="Significant",5,IF(M28="Moderate",3,2))))</f>
        <v>5</v>
      </c>
    </row>
    <row r="29" spans="1:27" s="91" customFormat="1" ht="75" x14ac:dyDescent="0.25">
      <c r="A29" s="294" t="s">
        <v>2197</v>
      </c>
      <c r="B29" s="294" t="s">
        <v>4148</v>
      </c>
      <c r="C29" s="294" t="s">
        <v>4149</v>
      </c>
      <c r="D29" s="294" t="s">
        <v>164</v>
      </c>
      <c r="E29" s="294" t="s">
        <v>546</v>
      </c>
      <c r="F29" s="294" t="s">
        <v>1540</v>
      </c>
      <c r="G29" s="294" t="s">
        <v>1541</v>
      </c>
      <c r="H29" s="294" t="s">
        <v>1542</v>
      </c>
      <c r="I29" s="77"/>
      <c r="J29" s="326"/>
      <c r="K29" s="122" t="s">
        <v>1543</v>
      </c>
      <c r="L29" s="77"/>
      <c r="M29" s="122" t="s">
        <v>145</v>
      </c>
      <c r="N29" s="122" t="s">
        <v>410</v>
      </c>
      <c r="O29" s="122" t="s">
        <v>411</v>
      </c>
      <c r="P29" s="321"/>
      <c r="Q29" s="118" t="s">
        <v>2154</v>
      </c>
      <c r="R29" s="118" t="s">
        <v>2198</v>
      </c>
      <c r="S29" s="295" t="s">
        <v>1544</v>
      </c>
      <c r="T29" s="295" t="s">
        <v>2199</v>
      </c>
      <c r="U29" s="295" t="s">
        <v>4025</v>
      </c>
      <c r="V29" s="295" t="s">
        <v>436</v>
      </c>
      <c r="X29" s="125"/>
      <c r="AA29" s="204">
        <f>IF(OR(J29="Fail",ISBLANK(J29)),INDEX('Issue Code Table'!C:C,MATCH(N:N,'Issue Code Table'!A:A,0)),IF(M29="Critical",6,IF(M29="Significant",5,IF(M29="Moderate",3,2))))</f>
        <v>5</v>
      </c>
    </row>
    <row r="30" spans="1:27" s="91" customFormat="1" ht="87.5" x14ac:dyDescent="0.25">
      <c r="A30" s="294" t="s">
        <v>2200</v>
      </c>
      <c r="B30" s="294" t="s">
        <v>4148</v>
      </c>
      <c r="C30" s="294" t="s">
        <v>4149</v>
      </c>
      <c r="D30" s="294" t="s">
        <v>164</v>
      </c>
      <c r="E30" s="294" t="s">
        <v>556</v>
      </c>
      <c r="F30" s="294" t="s">
        <v>1547</v>
      </c>
      <c r="G30" s="294" t="s">
        <v>1548</v>
      </c>
      <c r="H30" s="294" t="s">
        <v>3541</v>
      </c>
      <c r="I30" s="77"/>
      <c r="J30" s="326"/>
      <c r="K30" s="89" t="s">
        <v>1550</v>
      </c>
      <c r="L30" s="77"/>
      <c r="M30" s="122" t="s">
        <v>145</v>
      </c>
      <c r="N30" s="122" t="s">
        <v>410</v>
      </c>
      <c r="O30" s="122" t="s">
        <v>411</v>
      </c>
      <c r="P30" s="321"/>
      <c r="Q30" s="118" t="s">
        <v>2154</v>
      </c>
      <c r="R30" s="118" t="s">
        <v>2201</v>
      </c>
      <c r="S30" s="295" t="s">
        <v>562</v>
      </c>
      <c r="T30" s="295" t="s">
        <v>2202</v>
      </c>
      <c r="U30" s="295" t="s">
        <v>4026</v>
      </c>
      <c r="V30" s="295" t="s">
        <v>436</v>
      </c>
      <c r="X30" s="125"/>
      <c r="AA30" s="204">
        <f>IF(OR(J30="Fail",ISBLANK(J30)),INDEX('Issue Code Table'!C:C,MATCH(N:N,'Issue Code Table'!A:A,0)),IF(M30="Critical",6,IF(M30="Significant",5,IF(M30="Moderate",3,2))))</f>
        <v>5</v>
      </c>
    </row>
    <row r="31" spans="1:27" s="91" customFormat="1" ht="75" x14ac:dyDescent="0.25">
      <c r="A31" s="294" t="s">
        <v>2203</v>
      </c>
      <c r="B31" s="294" t="s">
        <v>4148</v>
      </c>
      <c r="C31" s="294" t="s">
        <v>4149</v>
      </c>
      <c r="D31" s="294" t="s">
        <v>164</v>
      </c>
      <c r="E31" s="294" t="s">
        <v>567</v>
      </c>
      <c r="F31" s="294" t="s">
        <v>1553</v>
      </c>
      <c r="G31" s="294" t="s">
        <v>1554</v>
      </c>
      <c r="H31" s="294" t="s">
        <v>1555</v>
      </c>
      <c r="I31" s="77"/>
      <c r="J31" s="326"/>
      <c r="K31" s="122" t="s">
        <v>1556</v>
      </c>
      <c r="L31" s="77"/>
      <c r="M31" s="122" t="s">
        <v>145</v>
      </c>
      <c r="N31" s="122" t="s">
        <v>410</v>
      </c>
      <c r="O31" s="122" t="s">
        <v>411</v>
      </c>
      <c r="P31" s="321"/>
      <c r="Q31" s="118" t="s">
        <v>2154</v>
      </c>
      <c r="R31" s="118" t="s">
        <v>2204</v>
      </c>
      <c r="S31" s="295" t="s">
        <v>2205</v>
      </c>
      <c r="T31" s="295" t="s">
        <v>2206</v>
      </c>
      <c r="U31" s="295" t="s">
        <v>4027</v>
      </c>
      <c r="V31" s="295" t="s">
        <v>436</v>
      </c>
      <c r="X31" s="125"/>
      <c r="AA31" s="204">
        <f>IF(OR(J31="Fail",ISBLANK(J31)),INDEX('Issue Code Table'!C:C,MATCH(N:N,'Issue Code Table'!A:A,0)),IF(M31="Critical",6,IF(M31="Significant",5,IF(M31="Moderate",3,2))))</f>
        <v>5</v>
      </c>
    </row>
    <row r="32" spans="1:27" s="91" customFormat="1" ht="409.5" x14ac:dyDescent="0.25">
      <c r="A32" s="294" t="s">
        <v>2207</v>
      </c>
      <c r="B32" s="294" t="s">
        <v>4148</v>
      </c>
      <c r="C32" s="294" t="s">
        <v>4149</v>
      </c>
      <c r="D32" s="294" t="s">
        <v>164</v>
      </c>
      <c r="E32" s="294" t="s">
        <v>618</v>
      </c>
      <c r="F32" s="294" t="s">
        <v>619</v>
      </c>
      <c r="G32" s="294" t="s">
        <v>1560</v>
      </c>
      <c r="H32" s="294" t="s">
        <v>1561</v>
      </c>
      <c r="I32" s="77"/>
      <c r="J32" s="326"/>
      <c r="K32" s="122" t="s">
        <v>1562</v>
      </c>
      <c r="L32" s="77"/>
      <c r="M32" s="122" t="s">
        <v>145</v>
      </c>
      <c r="N32" s="122" t="s">
        <v>410</v>
      </c>
      <c r="O32" s="122" t="s">
        <v>411</v>
      </c>
      <c r="P32" s="321"/>
      <c r="Q32" s="118" t="s">
        <v>2154</v>
      </c>
      <c r="R32" s="118" t="s">
        <v>2208</v>
      </c>
      <c r="S32" s="295" t="s">
        <v>1563</v>
      </c>
      <c r="T32" s="295" t="s">
        <v>2209</v>
      </c>
      <c r="U32" s="295" t="s">
        <v>4028</v>
      </c>
      <c r="V32" s="295" t="s">
        <v>625</v>
      </c>
      <c r="X32" s="125"/>
      <c r="AA32" s="204">
        <f>IF(OR(J32="Fail",ISBLANK(J32)),INDEX('Issue Code Table'!C:C,MATCH(N:N,'Issue Code Table'!A:A,0)),IF(M32="Critical",6,IF(M32="Significant",5,IF(M32="Moderate",3,2))))</f>
        <v>5</v>
      </c>
    </row>
    <row r="33" spans="1:27" s="91" customFormat="1" ht="87.5" x14ac:dyDescent="0.25">
      <c r="A33" s="294" t="s">
        <v>2210</v>
      </c>
      <c r="B33" s="294" t="s">
        <v>627</v>
      </c>
      <c r="C33" s="294" t="s">
        <v>628</v>
      </c>
      <c r="D33" s="294" t="s">
        <v>164</v>
      </c>
      <c r="E33" s="294" t="s">
        <v>1566</v>
      </c>
      <c r="F33" s="294" t="s">
        <v>1567</v>
      </c>
      <c r="G33" s="294" t="s">
        <v>1568</v>
      </c>
      <c r="H33" s="294" t="s">
        <v>1569</v>
      </c>
      <c r="I33" s="77"/>
      <c r="J33" s="326"/>
      <c r="K33" s="89" t="s">
        <v>1570</v>
      </c>
      <c r="L33" s="77"/>
      <c r="M33" s="122" t="s">
        <v>396</v>
      </c>
      <c r="N33" s="122" t="s">
        <v>1571</v>
      </c>
      <c r="O33" s="122" t="s">
        <v>1572</v>
      </c>
      <c r="P33" s="321"/>
      <c r="Q33" s="118" t="s">
        <v>2211</v>
      </c>
      <c r="R33" s="118" t="s">
        <v>2212</v>
      </c>
      <c r="S33" s="295" t="s">
        <v>1573</v>
      </c>
      <c r="T33" s="295" t="s">
        <v>2213</v>
      </c>
      <c r="U33" s="295" t="s">
        <v>3542</v>
      </c>
      <c r="V33" s="295"/>
      <c r="X33" s="125"/>
      <c r="AA33" s="204">
        <f>IF(OR(J33="Fail",ISBLANK(J33)),INDEX('Issue Code Table'!C:C,MATCH(N:N,'Issue Code Table'!A:A,0)),IF(M33="Critical",6,IF(M33="Significant",5,IF(M33="Moderate",3,2))))</f>
        <v>5</v>
      </c>
    </row>
    <row r="34" spans="1:27" s="91" customFormat="1" ht="162.5" x14ac:dyDescent="0.25">
      <c r="A34" s="294" t="s">
        <v>2214</v>
      </c>
      <c r="B34" s="294" t="s">
        <v>627</v>
      </c>
      <c r="C34" s="294" t="s">
        <v>628</v>
      </c>
      <c r="D34" s="294" t="s">
        <v>164</v>
      </c>
      <c r="E34" s="294" t="s">
        <v>1576</v>
      </c>
      <c r="F34" s="294" t="s">
        <v>1577</v>
      </c>
      <c r="G34" s="294" t="s">
        <v>1578</v>
      </c>
      <c r="H34" s="294" t="s">
        <v>1579</v>
      </c>
      <c r="I34" s="77"/>
      <c r="J34" s="326"/>
      <c r="K34" s="89" t="s">
        <v>1580</v>
      </c>
      <c r="L34" s="77"/>
      <c r="M34" s="122" t="s">
        <v>145</v>
      </c>
      <c r="N34" s="122" t="s">
        <v>1581</v>
      </c>
      <c r="O34" s="122" t="s">
        <v>1582</v>
      </c>
      <c r="P34" s="321"/>
      <c r="Q34" s="118" t="s">
        <v>2211</v>
      </c>
      <c r="R34" s="118" t="s">
        <v>2215</v>
      </c>
      <c r="S34" s="295" t="s">
        <v>1583</v>
      </c>
      <c r="T34" s="295" t="s">
        <v>2216</v>
      </c>
      <c r="U34" s="295" t="s">
        <v>4029</v>
      </c>
      <c r="V34" s="295" t="s">
        <v>2018</v>
      </c>
      <c r="X34" s="125"/>
      <c r="AA34" s="204">
        <f>IF(OR(J34="Fail",ISBLANK(J34)),INDEX('Issue Code Table'!C:C,MATCH(N:N,'Issue Code Table'!A:A,0)),IF(M34="Critical",6,IF(M34="Significant",5,IF(M34="Moderate",3,2))))</f>
        <v>6</v>
      </c>
    </row>
    <row r="35" spans="1:27" s="91" customFormat="1" ht="187.5" x14ac:dyDescent="0.25">
      <c r="A35" s="294" t="s">
        <v>2217</v>
      </c>
      <c r="B35" s="294" t="s">
        <v>627</v>
      </c>
      <c r="C35" s="294" t="s">
        <v>628</v>
      </c>
      <c r="D35" s="294" t="s">
        <v>164</v>
      </c>
      <c r="E35" s="294" t="s">
        <v>1588</v>
      </c>
      <c r="F35" s="294" t="s">
        <v>1589</v>
      </c>
      <c r="G35" s="294" t="s">
        <v>1590</v>
      </c>
      <c r="H35" s="294" t="s">
        <v>1591</v>
      </c>
      <c r="I35" s="77"/>
      <c r="J35" s="326"/>
      <c r="K35" s="89" t="s">
        <v>1592</v>
      </c>
      <c r="L35" s="77"/>
      <c r="M35" s="122" t="s">
        <v>396</v>
      </c>
      <c r="N35" s="122" t="s">
        <v>711</v>
      </c>
      <c r="O35" s="122" t="s">
        <v>712</v>
      </c>
      <c r="P35" s="321"/>
      <c r="Q35" s="118" t="s">
        <v>2211</v>
      </c>
      <c r="R35" s="118" t="s">
        <v>2218</v>
      </c>
      <c r="S35" s="295" t="s">
        <v>1593</v>
      </c>
      <c r="T35" s="295" t="s">
        <v>2219</v>
      </c>
      <c r="U35" s="295" t="s">
        <v>4030</v>
      </c>
      <c r="V35" s="295"/>
      <c r="X35" s="125"/>
      <c r="AA35" s="204">
        <f>IF(OR(J35="Fail",ISBLANK(J35)),INDEX('Issue Code Table'!C:C,MATCH(N:N,'Issue Code Table'!A:A,0)),IF(M35="Critical",6,IF(M35="Significant",5,IF(M35="Moderate",3,2))))</f>
        <v>4</v>
      </c>
    </row>
    <row r="36" spans="1:27" s="91" customFormat="1" ht="275" x14ac:dyDescent="0.25">
      <c r="A36" s="294" t="s">
        <v>2220</v>
      </c>
      <c r="B36" s="294" t="s">
        <v>627</v>
      </c>
      <c r="C36" s="294" t="s">
        <v>628</v>
      </c>
      <c r="D36" s="294" t="s">
        <v>164</v>
      </c>
      <c r="E36" s="294" t="s">
        <v>1596</v>
      </c>
      <c r="F36" s="294" t="s">
        <v>1597</v>
      </c>
      <c r="G36" s="294" t="s">
        <v>1598</v>
      </c>
      <c r="H36" s="294" t="s">
        <v>1599</v>
      </c>
      <c r="I36" s="77"/>
      <c r="J36" s="326"/>
      <c r="K36" s="122" t="s">
        <v>1600</v>
      </c>
      <c r="L36" s="77"/>
      <c r="M36" s="122" t="s">
        <v>396</v>
      </c>
      <c r="N36" s="122" t="s">
        <v>711</v>
      </c>
      <c r="O36" s="122" t="s">
        <v>712</v>
      </c>
      <c r="P36" s="321"/>
      <c r="Q36" s="118" t="s">
        <v>2211</v>
      </c>
      <c r="R36" s="118" t="s">
        <v>2221</v>
      </c>
      <c r="S36" s="295" t="s">
        <v>1601</v>
      </c>
      <c r="T36" s="295" t="s">
        <v>2222</v>
      </c>
      <c r="U36" s="295" t="s">
        <v>4031</v>
      </c>
      <c r="V36" s="295"/>
      <c r="X36" s="125"/>
      <c r="AA36" s="204">
        <f>IF(OR(J36="Fail",ISBLANK(J36)),INDEX('Issue Code Table'!C:C,MATCH(N:N,'Issue Code Table'!A:A,0)),IF(M36="Critical",6,IF(M36="Significant",5,IF(M36="Moderate",3,2))))</f>
        <v>4</v>
      </c>
    </row>
    <row r="37" spans="1:27" ht="409.5" x14ac:dyDescent="0.35">
      <c r="A37" s="294" t="s">
        <v>2223</v>
      </c>
      <c r="B37" s="294" t="s">
        <v>627</v>
      </c>
      <c r="C37" s="294" t="s">
        <v>628</v>
      </c>
      <c r="D37" s="294" t="s">
        <v>164</v>
      </c>
      <c r="E37" s="294" t="s">
        <v>1605</v>
      </c>
      <c r="F37" s="294" t="s">
        <v>2022</v>
      </c>
      <c r="G37" s="294" t="s">
        <v>2023</v>
      </c>
      <c r="H37" s="294" t="s">
        <v>1608</v>
      </c>
      <c r="I37" s="77"/>
      <c r="J37" s="326"/>
      <c r="K37" s="89" t="s">
        <v>1609</v>
      </c>
      <c r="L37" s="77"/>
      <c r="M37" s="122" t="s">
        <v>145</v>
      </c>
      <c r="N37" s="122" t="s">
        <v>1610</v>
      </c>
      <c r="O37" s="122" t="s">
        <v>1611</v>
      </c>
      <c r="P37" s="321"/>
      <c r="Q37" s="118" t="s">
        <v>2211</v>
      </c>
      <c r="R37" s="118" t="s">
        <v>2224</v>
      </c>
      <c r="S37" s="295" t="s">
        <v>1612</v>
      </c>
      <c r="T37" s="295" t="s">
        <v>2225</v>
      </c>
      <c r="U37" s="295" t="s">
        <v>4032</v>
      </c>
      <c r="V37" s="295" t="s">
        <v>1614</v>
      </c>
      <c r="X37" s="125"/>
      <c r="AA37" s="204">
        <f>IF(OR(J37="Fail",ISBLANK(J37)),INDEX('Issue Code Table'!C:C,MATCH(N:N,'Issue Code Table'!A:A,0)),IF(M37="Critical",6,IF(M37="Significant",5,IF(M37="Moderate",3,2))))</f>
        <v>6</v>
      </c>
    </row>
    <row r="38" spans="1:27" ht="137.5" x14ac:dyDescent="0.35">
      <c r="A38" s="294" t="s">
        <v>2226</v>
      </c>
      <c r="B38" s="294" t="s">
        <v>1616</v>
      </c>
      <c r="C38" s="294" t="s">
        <v>1617</v>
      </c>
      <c r="D38" s="294" t="s">
        <v>164</v>
      </c>
      <c r="E38" s="294" t="s">
        <v>739</v>
      </c>
      <c r="F38" s="294" t="s">
        <v>740</v>
      </c>
      <c r="G38" s="294" t="s">
        <v>1627</v>
      </c>
      <c r="H38" s="294" t="s">
        <v>1628</v>
      </c>
      <c r="I38" s="77"/>
      <c r="J38" s="326"/>
      <c r="K38" s="77" t="s">
        <v>1629</v>
      </c>
      <c r="L38" s="77"/>
      <c r="M38" s="122" t="s">
        <v>145</v>
      </c>
      <c r="N38" s="122" t="s">
        <v>410</v>
      </c>
      <c r="O38" s="122" t="s">
        <v>411</v>
      </c>
      <c r="P38" s="321"/>
      <c r="Q38" s="118" t="s">
        <v>2227</v>
      </c>
      <c r="R38" s="118" t="s">
        <v>2228</v>
      </c>
      <c r="S38" s="295" t="s">
        <v>2229</v>
      </c>
      <c r="T38" s="295" t="s">
        <v>2230</v>
      </c>
      <c r="U38" s="295" t="s">
        <v>4033</v>
      </c>
      <c r="V38" s="295" t="s">
        <v>2026</v>
      </c>
      <c r="X38" s="125"/>
      <c r="AA38" s="204">
        <f>IF(OR(J38="Fail",ISBLANK(J38)),INDEX('Issue Code Table'!C:C,MATCH(N:N,'Issue Code Table'!A:A,0)),IF(M38="Critical",6,IF(M38="Significant",5,IF(M38="Moderate",3,2))))</f>
        <v>5</v>
      </c>
    </row>
    <row r="39" spans="1:27" ht="75" x14ac:dyDescent="0.35">
      <c r="A39" s="294" t="s">
        <v>2231</v>
      </c>
      <c r="B39" s="294" t="s">
        <v>175</v>
      </c>
      <c r="C39" s="294" t="s">
        <v>176</v>
      </c>
      <c r="D39" s="294" t="s">
        <v>164</v>
      </c>
      <c r="E39" s="294" t="s">
        <v>1633</v>
      </c>
      <c r="F39" s="294" t="s">
        <v>1634</v>
      </c>
      <c r="G39" s="294" t="s">
        <v>1635</v>
      </c>
      <c r="H39" s="294" t="s">
        <v>3543</v>
      </c>
      <c r="I39" s="77"/>
      <c r="J39" s="326"/>
      <c r="K39" s="89" t="s">
        <v>1636</v>
      </c>
      <c r="L39" s="77"/>
      <c r="M39" s="122" t="s">
        <v>145</v>
      </c>
      <c r="N39" s="122" t="s">
        <v>182</v>
      </c>
      <c r="O39" s="122" t="s">
        <v>183</v>
      </c>
      <c r="P39" s="321"/>
      <c r="Q39" s="118" t="s">
        <v>2232</v>
      </c>
      <c r="R39" s="118" t="s">
        <v>2233</v>
      </c>
      <c r="S39" s="295" t="s">
        <v>1637</v>
      </c>
      <c r="T39" s="295" t="s">
        <v>2234</v>
      </c>
      <c r="U39" s="295" t="s">
        <v>4034</v>
      </c>
      <c r="V39" s="295" t="s">
        <v>1639</v>
      </c>
      <c r="X39" s="125"/>
      <c r="AA39" s="204">
        <f>IF(OR(J39="Fail",ISBLANK(J39)),INDEX('Issue Code Table'!C:C,MATCH(N:N,'Issue Code Table'!A:A,0)),IF(M39="Critical",6,IF(M39="Significant",5,IF(M39="Moderate",3,2))))</f>
        <v>5</v>
      </c>
    </row>
    <row r="40" spans="1:27" ht="325" x14ac:dyDescent="0.35">
      <c r="A40" s="294" t="s">
        <v>2235</v>
      </c>
      <c r="B40" s="294" t="s">
        <v>909</v>
      </c>
      <c r="C40" s="294" t="s">
        <v>910</v>
      </c>
      <c r="D40" s="294" t="s">
        <v>164</v>
      </c>
      <c r="E40" s="294" t="s">
        <v>1746</v>
      </c>
      <c r="F40" s="294" t="s">
        <v>939</v>
      </c>
      <c r="G40" s="294" t="s">
        <v>1747</v>
      </c>
      <c r="H40" s="294" t="s">
        <v>1748</v>
      </c>
      <c r="I40" s="77"/>
      <c r="J40" s="326"/>
      <c r="K40" s="89" t="s">
        <v>1749</v>
      </c>
      <c r="L40" s="77"/>
      <c r="M40" s="122" t="s">
        <v>145</v>
      </c>
      <c r="N40" s="122" t="s">
        <v>1750</v>
      </c>
      <c r="O40" s="122" t="s">
        <v>1751</v>
      </c>
      <c r="P40" s="321"/>
      <c r="Q40" s="118" t="s">
        <v>2232</v>
      </c>
      <c r="R40" s="118" t="s">
        <v>2236</v>
      </c>
      <c r="S40" s="295" t="s">
        <v>1752</v>
      </c>
      <c r="T40" s="295" t="s">
        <v>2237</v>
      </c>
      <c r="U40" s="295" t="s">
        <v>4035</v>
      </c>
      <c r="V40" s="295" t="s">
        <v>1754</v>
      </c>
      <c r="X40" s="125"/>
      <c r="AA40" s="204">
        <f>IF(OR(J40="Fail",ISBLANK(J40)),INDEX('Issue Code Table'!C:C,MATCH(N:N,'Issue Code Table'!A:A,0)),IF(M40="Critical",6,IF(M40="Significant",5,IF(M40="Moderate",3,2))))</f>
        <v>7</v>
      </c>
    </row>
    <row r="41" spans="1:27" ht="162.5" x14ac:dyDescent="0.35">
      <c r="A41" s="294" t="s">
        <v>2238</v>
      </c>
      <c r="B41" s="294" t="s">
        <v>909</v>
      </c>
      <c r="C41" s="294" t="s">
        <v>910</v>
      </c>
      <c r="D41" s="294" t="s">
        <v>138</v>
      </c>
      <c r="E41" s="294" t="s">
        <v>911</v>
      </c>
      <c r="F41" s="294" t="s">
        <v>1726</v>
      </c>
      <c r="G41" s="294" t="s">
        <v>1727</v>
      </c>
      <c r="H41" s="294" t="s">
        <v>1728</v>
      </c>
      <c r="I41" s="77"/>
      <c r="J41" s="326"/>
      <c r="K41" s="77" t="s">
        <v>1729</v>
      </c>
      <c r="L41" s="77"/>
      <c r="M41" s="122" t="s">
        <v>145</v>
      </c>
      <c r="N41" s="122" t="s">
        <v>860</v>
      </c>
      <c r="O41" s="122" t="s">
        <v>861</v>
      </c>
      <c r="P41" s="321"/>
      <c r="Q41" s="118" t="s">
        <v>2232</v>
      </c>
      <c r="R41" s="118" t="s">
        <v>2239</v>
      </c>
      <c r="S41" s="295" t="s">
        <v>2240</v>
      </c>
      <c r="T41" s="295" t="s">
        <v>2241</v>
      </c>
      <c r="U41" s="295" t="s">
        <v>4036</v>
      </c>
      <c r="V41" s="295" t="s">
        <v>1738</v>
      </c>
      <c r="X41" s="125"/>
      <c r="AA41" s="204">
        <f>IF(OR(J41="Fail",ISBLANK(J41)),INDEX('Issue Code Table'!C:C,MATCH(N:N,'Issue Code Table'!A:A,0)),IF(M41="Critical",6,IF(M41="Significant",5,IF(M41="Moderate",3,2))))</f>
        <v>5</v>
      </c>
    </row>
    <row r="42" spans="1:27" ht="112.5" x14ac:dyDescent="0.35">
      <c r="A42" s="294" t="s">
        <v>2242</v>
      </c>
      <c r="B42" s="294" t="s">
        <v>893</v>
      </c>
      <c r="C42" s="294" t="s">
        <v>3969</v>
      </c>
      <c r="D42" s="294" t="s">
        <v>164</v>
      </c>
      <c r="E42" s="294" t="s">
        <v>905</v>
      </c>
      <c r="F42" s="294" t="s">
        <v>4067</v>
      </c>
      <c r="G42" s="294" t="s">
        <v>2044</v>
      </c>
      <c r="H42" s="294" t="s">
        <v>2045</v>
      </c>
      <c r="I42" s="77"/>
      <c r="J42" s="326"/>
      <c r="K42" s="89" t="s">
        <v>1723</v>
      </c>
      <c r="L42" s="77"/>
      <c r="M42" s="122" t="s">
        <v>396</v>
      </c>
      <c r="N42" s="122" t="s">
        <v>900</v>
      </c>
      <c r="O42" s="122" t="s">
        <v>901</v>
      </c>
      <c r="P42" s="321"/>
      <c r="Q42" s="118" t="s">
        <v>2232</v>
      </c>
      <c r="R42" s="118" t="s">
        <v>2243</v>
      </c>
      <c r="S42" s="295" t="s">
        <v>1724</v>
      </c>
      <c r="T42" s="295" t="s">
        <v>3997</v>
      </c>
      <c r="U42" s="295" t="s">
        <v>4037</v>
      </c>
      <c r="V42" s="295"/>
      <c r="X42" s="125"/>
      <c r="AA42" s="204">
        <f>IF(OR(J42="Fail",ISBLANK(J42)),INDEX('Issue Code Table'!C:C,MATCH(N:N,'Issue Code Table'!A:A,0)),IF(M42="Critical",6,IF(M42="Significant",5,IF(M42="Moderate",3,2))))</f>
        <v>4</v>
      </c>
    </row>
    <row r="43" spans="1:27" ht="237.5" x14ac:dyDescent="0.35">
      <c r="A43" s="294" t="s">
        <v>2244</v>
      </c>
      <c r="B43" s="294" t="s">
        <v>909</v>
      </c>
      <c r="C43" s="294" t="s">
        <v>910</v>
      </c>
      <c r="D43" s="294" t="s">
        <v>164</v>
      </c>
      <c r="E43" s="294" t="s">
        <v>1713</v>
      </c>
      <c r="F43" s="294" t="s">
        <v>1714</v>
      </c>
      <c r="G43" s="294" t="s">
        <v>2041</v>
      </c>
      <c r="H43" s="294" t="s">
        <v>1716</v>
      </c>
      <c r="I43" s="77"/>
      <c r="J43" s="326"/>
      <c r="K43" s="89" t="s">
        <v>1717</v>
      </c>
      <c r="L43" s="92"/>
      <c r="M43" s="122" t="s">
        <v>145</v>
      </c>
      <c r="N43" s="122" t="s">
        <v>410</v>
      </c>
      <c r="O43" s="122" t="s">
        <v>411</v>
      </c>
      <c r="P43" s="322"/>
      <c r="Q43" s="118" t="s">
        <v>2232</v>
      </c>
      <c r="R43" s="118" t="s">
        <v>2245</v>
      </c>
      <c r="S43" s="295" t="s">
        <v>2246</v>
      </c>
      <c r="T43" s="295" t="s">
        <v>2247</v>
      </c>
      <c r="U43" s="295" t="s">
        <v>2248</v>
      </c>
      <c r="V43" s="295" t="s">
        <v>1720</v>
      </c>
      <c r="X43" s="125"/>
      <c r="AA43" s="204">
        <f>IF(OR(J43="Fail",ISBLANK(J43)),INDEX('Issue Code Table'!C:C,MATCH(N:N,'Issue Code Table'!A:A,0)),IF(M43="Critical",6,IF(M43="Significant",5,IF(M43="Moderate",3,2))))</f>
        <v>5</v>
      </c>
    </row>
    <row r="44" spans="1:27" ht="125" x14ac:dyDescent="0.35">
      <c r="A44" s="294" t="s">
        <v>2249</v>
      </c>
      <c r="B44" s="294" t="s">
        <v>770</v>
      </c>
      <c r="C44" s="294" t="s">
        <v>771</v>
      </c>
      <c r="D44" s="294" t="s">
        <v>164</v>
      </c>
      <c r="E44" s="294" t="s">
        <v>884</v>
      </c>
      <c r="F44" s="294" t="s">
        <v>885</v>
      </c>
      <c r="G44" s="294" t="s">
        <v>1706</v>
      </c>
      <c r="H44" s="294" t="s">
        <v>1707</v>
      </c>
      <c r="I44" s="77"/>
      <c r="J44" s="326"/>
      <c r="K44" s="77" t="s">
        <v>932</v>
      </c>
      <c r="L44" s="77"/>
      <c r="M44" s="122" t="s">
        <v>145</v>
      </c>
      <c r="N44" s="122" t="s">
        <v>1662</v>
      </c>
      <c r="O44" s="122" t="s">
        <v>1663</v>
      </c>
      <c r="P44" s="321"/>
      <c r="Q44" s="118" t="s">
        <v>2232</v>
      </c>
      <c r="R44" s="118" t="s">
        <v>2250</v>
      </c>
      <c r="S44" s="295" t="s">
        <v>1708</v>
      </c>
      <c r="T44" s="295" t="s">
        <v>2251</v>
      </c>
      <c r="U44" s="295" t="s">
        <v>1710</v>
      </c>
      <c r="V44" s="295" t="s">
        <v>891</v>
      </c>
      <c r="X44" s="125"/>
      <c r="AA44" s="204">
        <f>IF(OR(J44="Fail",ISBLANK(J44)),INDEX('Issue Code Table'!C:C,MATCH(N:N,'Issue Code Table'!A:A,0)),IF(M44="Critical",6,IF(M44="Significant",5,IF(M44="Moderate",3,2))))</f>
        <v>5</v>
      </c>
    </row>
    <row r="45" spans="1:27" ht="175" x14ac:dyDescent="0.35">
      <c r="A45" s="294" t="s">
        <v>2252</v>
      </c>
      <c r="B45" s="294" t="s">
        <v>760</v>
      </c>
      <c r="C45" s="294" t="s">
        <v>718</v>
      </c>
      <c r="D45" s="294" t="s">
        <v>164</v>
      </c>
      <c r="E45" s="294" t="s">
        <v>1667</v>
      </c>
      <c r="F45" s="294" t="s">
        <v>1668</v>
      </c>
      <c r="G45" s="294" t="s">
        <v>1669</v>
      </c>
      <c r="H45" s="294" t="s">
        <v>1670</v>
      </c>
      <c r="I45" s="77"/>
      <c r="J45" s="326"/>
      <c r="K45" s="89" t="s">
        <v>1671</v>
      </c>
      <c r="L45" s="77"/>
      <c r="M45" s="122" t="s">
        <v>145</v>
      </c>
      <c r="N45" s="122" t="s">
        <v>1077</v>
      </c>
      <c r="O45" s="122" t="s">
        <v>1078</v>
      </c>
      <c r="P45" s="321"/>
      <c r="Q45" s="118" t="s">
        <v>2232</v>
      </c>
      <c r="R45" s="118" t="s">
        <v>2253</v>
      </c>
      <c r="S45" s="295" t="s">
        <v>794</v>
      </c>
      <c r="T45" s="295" t="s">
        <v>2254</v>
      </c>
      <c r="U45" s="295" t="s">
        <v>4038</v>
      </c>
      <c r="V45" s="295" t="s">
        <v>758</v>
      </c>
      <c r="X45" s="125"/>
      <c r="AA45" s="204">
        <f>IF(OR(J45="Fail",ISBLANK(J45)),INDEX('Issue Code Table'!C:C,MATCH(N:N,'Issue Code Table'!A:A,0)),IF(M45="Critical",6,IF(M45="Significant",5,IF(M45="Moderate",3,2))))</f>
        <v>6</v>
      </c>
    </row>
    <row r="46" spans="1:27" ht="337.5" x14ac:dyDescent="0.35">
      <c r="A46" s="294" t="s">
        <v>2255</v>
      </c>
      <c r="B46" s="294" t="s">
        <v>760</v>
      </c>
      <c r="C46" s="294" t="s">
        <v>718</v>
      </c>
      <c r="D46" s="294" t="s">
        <v>164</v>
      </c>
      <c r="E46" s="294" t="s">
        <v>875</v>
      </c>
      <c r="F46" s="294" t="s">
        <v>876</v>
      </c>
      <c r="G46" s="294" t="s">
        <v>1699</v>
      </c>
      <c r="H46" s="294" t="s">
        <v>1700</v>
      </c>
      <c r="I46" s="77"/>
      <c r="J46" s="326"/>
      <c r="K46" s="89" t="s">
        <v>1701</v>
      </c>
      <c r="L46" s="77"/>
      <c r="M46" s="122" t="s">
        <v>145</v>
      </c>
      <c r="N46" s="122" t="s">
        <v>182</v>
      </c>
      <c r="O46" s="122" t="s">
        <v>183</v>
      </c>
      <c r="P46" s="321"/>
      <c r="Q46" s="118" t="s">
        <v>2232</v>
      </c>
      <c r="R46" s="118" t="s">
        <v>2256</v>
      </c>
      <c r="S46" s="295" t="s">
        <v>2257</v>
      </c>
      <c r="T46" s="295" t="s">
        <v>2258</v>
      </c>
      <c r="U46" s="295" t="s">
        <v>3544</v>
      </c>
      <c r="V46" s="295" t="s">
        <v>882</v>
      </c>
      <c r="X46" s="125"/>
      <c r="AA46" s="204">
        <f>IF(OR(J46="Fail",ISBLANK(J46)),INDEX('Issue Code Table'!C:C,MATCH(N:N,'Issue Code Table'!A:A,0)),IF(M46="Critical",6,IF(M46="Significant",5,IF(M46="Moderate",3,2))))</f>
        <v>5</v>
      </c>
    </row>
    <row r="47" spans="1:27" ht="112.5" x14ac:dyDescent="0.35">
      <c r="A47" s="294" t="s">
        <v>2259</v>
      </c>
      <c r="B47" s="294" t="s">
        <v>760</v>
      </c>
      <c r="C47" s="294" t="s">
        <v>718</v>
      </c>
      <c r="D47" s="294" t="s">
        <v>164</v>
      </c>
      <c r="E47" s="294" t="s">
        <v>1674</v>
      </c>
      <c r="F47" s="294" t="s">
        <v>1675</v>
      </c>
      <c r="G47" s="294" t="s">
        <v>1676</v>
      </c>
      <c r="H47" s="294" t="s">
        <v>1677</v>
      </c>
      <c r="I47" s="77"/>
      <c r="J47" s="326"/>
      <c r="K47" s="122" t="s">
        <v>1678</v>
      </c>
      <c r="L47" s="77"/>
      <c r="M47" s="122" t="s">
        <v>145</v>
      </c>
      <c r="N47" s="122" t="s">
        <v>816</v>
      </c>
      <c r="O47" s="122" t="s">
        <v>817</v>
      </c>
      <c r="P47" s="321"/>
      <c r="Q47" s="118" t="s">
        <v>2232</v>
      </c>
      <c r="R47" s="118" t="s">
        <v>2260</v>
      </c>
      <c r="S47" s="295" t="s">
        <v>2261</v>
      </c>
      <c r="T47" s="295" t="s">
        <v>2262</v>
      </c>
      <c r="U47" s="295" t="s">
        <v>2263</v>
      </c>
      <c r="V47" s="295" t="s">
        <v>758</v>
      </c>
      <c r="X47" s="125"/>
      <c r="AA47" s="204">
        <f>IF(OR(J47="Fail",ISBLANK(J47)),INDEX('Issue Code Table'!C:C,MATCH(N:N,'Issue Code Table'!A:A,0)),IF(M47="Critical",6,IF(M47="Significant",5,IF(M47="Moderate",3,2))))</f>
        <v>6</v>
      </c>
    </row>
    <row r="48" spans="1:27" ht="100" x14ac:dyDescent="0.35">
      <c r="A48" s="294" t="s">
        <v>2264</v>
      </c>
      <c r="B48" s="294" t="s">
        <v>760</v>
      </c>
      <c r="C48" s="294" t="s">
        <v>718</v>
      </c>
      <c r="D48" s="294" t="s">
        <v>164</v>
      </c>
      <c r="E48" s="294" t="s">
        <v>1690</v>
      </c>
      <c r="F48" s="294" t="s">
        <v>1691</v>
      </c>
      <c r="G48" s="294" t="s">
        <v>2036</v>
      </c>
      <c r="H48" s="294" t="s">
        <v>1693</v>
      </c>
      <c r="I48" s="77"/>
      <c r="J48" s="326"/>
      <c r="K48" s="89" t="s">
        <v>1694</v>
      </c>
      <c r="L48" s="77"/>
      <c r="M48" s="122" t="s">
        <v>145</v>
      </c>
      <c r="N48" s="122" t="s">
        <v>182</v>
      </c>
      <c r="O48" s="122" t="s">
        <v>183</v>
      </c>
      <c r="P48" s="321"/>
      <c r="Q48" s="118" t="s">
        <v>2232</v>
      </c>
      <c r="R48" s="118" t="s">
        <v>2265</v>
      </c>
      <c r="S48" s="295" t="s">
        <v>2266</v>
      </c>
      <c r="T48" s="295" t="s">
        <v>2267</v>
      </c>
      <c r="U48" s="295" t="s">
        <v>2268</v>
      </c>
      <c r="V48" s="295" t="s">
        <v>1697</v>
      </c>
      <c r="X48" s="125"/>
      <c r="AA48" s="204">
        <f>IF(OR(J48="Fail",ISBLANK(J48)),INDEX('Issue Code Table'!C:C,MATCH(N:N,'Issue Code Table'!A:A,0)),IF(M48="Critical",6,IF(M48="Significant",5,IF(M48="Moderate",3,2))))</f>
        <v>5</v>
      </c>
    </row>
    <row r="49" spans="1:27" ht="112.5" x14ac:dyDescent="0.35">
      <c r="A49" s="294" t="s">
        <v>2269</v>
      </c>
      <c r="B49" s="294" t="s">
        <v>760</v>
      </c>
      <c r="C49" s="294" t="s">
        <v>718</v>
      </c>
      <c r="D49" s="294" t="s">
        <v>164</v>
      </c>
      <c r="E49" s="294" t="s">
        <v>1682</v>
      </c>
      <c r="F49" s="294" t="s">
        <v>1683</v>
      </c>
      <c r="G49" s="294" t="s">
        <v>1684</v>
      </c>
      <c r="H49" s="294" t="s">
        <v>1685</v>
      </c>
      <c r="I49" s="77"/>
      <c r="J49" s="326"/>
      <c r="K49" s="89" t="s">
        <v>1686</v>
      </c>
      <c r="L49" s="77"/>
      <c r="M49" s="122" t="s">
        <v>145</v>
      </c>
      <c r="N49" s="122" t="s">
        <v>827</v>
      </c>
      <c r="O49" s="122" t="s">
        <v>828</v>
      </c>
      <c r="P49" s="321"/>
      <c r="Q49" s="118" t="s">
        <v>2232</v>
      </c>
      <c r="R49" s="118" t="s">
        <v>2270</v>
      </c>
      <c r="S49" s="295" t="s">
        <v>1687</v>
      </c>
      <c r="T49" s="295" t="s">
        <v>2271</v>
      </c>
      <c r="U49" s="295" t="s">
        <v>4039</v>
      </c>
      <c r="V49" s="295" t="s">
        <v>758</v>
      </c>
      <c r="X49" s="125"/>
      <c r="AA49" s="204">
        <f>IF(OR(J49="Fail",ISBLANK(J49)),INDEX('Issue Code Table'!C:C,MATCH(N:N,'Issue Code Table'!A:A,0)),IF(M49="Critical",6,IF(M49="Significant",5,IF(M49="Moderate",3,2))))</f>
        <v>7</v>
      </c>
    </row>
    <row r="50" spans="1:27" ht="112.5" x14ac:dyDescent="0.35">
      <c r="A50" s="294" t="s">
        <v>2272</v>
      </c>
      <c r="B50" s="294" t="s">
        <v>770</v>
      </c>
      <c r="C50" s="294" t="s">
        <v>771</v>
      </c>
      <c r="D50" s="294" t="s">
        <v>164</v>
      </c>
      <c r="E50" s="294" t="s">
        <v>1656</v>
      </c>
      <c r="F50" s="294" t="s">
        <v>1657</v>
      </c>
      <c r="G50" s="294" t="s">
        <v>2031</v>
      </c>
      <c r="H50" s="294" t="s">
        <v>1659</v>
      </c>
      <c r="I50" s="78"/>
      <c r="J50" s="326"/>
      <c r="K50" s="77" t="s">
        <v>1660</v>
      </c>
      <c r="L50" s="78" t="s">
        <v>1661</v>
      </c>
      <c r="M50" s="122" t="s">
        <v>145</v>
      </c>
      <c r="N50" s="122" t="s">
        <v>1662</v>
      </c>
      <c r="O50" s="122" t="s">
        <v>1663</v>
      </c>
      <c r="P50" s="323"/>
      <c r="Q50" s="118" t="s">
        <v>2232</v>
      </c>
      <c r="R50" s="118" t="s">
        <v>2273</v>
      </c>
      <c r="S50" s="295" t="s">
        <v>1664</v>
      </c>
      <c r="T50" s="295" t="s">
        <v>2274</v>
      </c>
      <c r="U50" s="295" t="s">
        <v>4040</v>
      </c>
      <c r="V50" s="295" t="s">
        <v>758</v>
      </c>
      <c r="X50" s="125"/>
      <c r="AA50" s="204">
        <f>IF(OR(J50="Fail",ISBLANK(J50)),INDEX('Issue Code Table'!C:C,MATCH(N:N,'Issue Code Table'!A:A,0)),IF(M50="Critical",6,IF(M50="Significant",5,IF(M50="Moderate",3,2))))</f>
        <v>5</v>
      </c>
    </row>
    <row r="51" spans="1:27" ht="125" x14ac:dyDescent="0.35">
      <c r="A51" s="294" t="s">
        <v>2275</v>
      </c>
      <c r="B51" s="294" t="s">
        <v>760</v>
      </c>
      <c r="C51" s="294" t="s">
        <v>718</v>
      </c>
      <c r="D51" s="294" t="s">
        <v>164</v>
      </c>
      <c r="E51" s="294" t="s">
        <v>1648</v>
      </c>
      <c r="F51" s="294" t="s">
        <v>1649</v>
      </c>
      <c r="G51" s="294" t="s">
        <v>1650</v>
      </c>
      <c r="H51" s="294" t="s">
        <v>1651</v>
      </c>
      <c r="I51" s="77"/>
      <c r="J51" s="326"/>
      <c r="K51" s="89" t="s">
        <v>1652</v>
      </c>
      <c r="L51" s="77"/>
      <c r="M51" s="122" t="s">
        <v>145</v>
      </c>
      <c r="N51" s="122" t="s">
        <v>182</v>
      </c>
      <c r="O51" s="122" t="s">
        <v>183</v>
      </c>
      <c r="P51" s="321"/>
      <c r="Q51" s="118" t="s">
        <v>2232</v>
      </c>
      <c r="R51" s="118" t="s">
        <v>2276</v>
      </c>
      <c r="S51" s="295" t="s">
        <v>1653</v>
      </c>
      <c r="T51" s="295" t="s">
        <v>2277</v>
      </c>
      <c r="U51" s="295" t="s">
        <v>4041</v>
      </c>
      <c r="V51" s="295" t="s">
        <v>758</v>
      </c>
      <c r="X51" s="125"/>
      <c r="AA51" s="204">
        <f>IF(OR(J51="Fail",ISBLANK(J51)),INDEX('Issue Code Table'!C:C,MATCH(N:N,'Issue Code Table'!A:A,0)),IF(M51="Critical",6,IF(M51="Significant",5,IF(M51="Moderate",3,2))))</f>
        <v>5</v>
      </c>
    </row>
    <row r="52" spans="1:27" ht="100" x14ac:dyDescent="0.35">
      <c r="A52" s="294" t="s">
        <v>2278</v>
      </c>
      <c r="B52" s="294" t="s">
        <v>760</v>
      </c>
      <c r="C52" s="294" t="s">
        <v>718</v>
      </c>
      <c r="D52" s="294" t="s">
        <v>164</v>
      </c>
      <c r="E52" s="294" t="s">
        <v>855</v>
      </c>
      <c r="F52" s="294" t="s">
        <v>1641</v>
      </c>
      <c r="G52" s="294" t="s">
        <v>1642</v>
      </c>
      <c r="H52" s="294" t="s">
        <v>1643</v>
      </c>
      <c r="I52" s="77"/>
      <c r="J52" s="326"/>
      <c r="K52" s="89" t="s">
        <v>1644</v>
      </c>
      <c r="L52" s="77"/>
      <c r="M52" s="122" t="s">
        <v>396</v>
      </c>
      <c r="N52" s="122" t="s">
        <v>724</v>
      </c>
      <c r="O52" s="122" t="s">
        <v>725</v>
      </c>
      <c r="P52" s="321"/>
      <c r="Q52" s="118" t="s">
        <v>2232</v>
      </c>
      <c r="R52" s="118" t="s">
        <v>2279</v>
      </c>
      <c r="S52" s="295" t="s">
        <v>2280</v>
      </c>
      <c r="T52" s="295" t="s">
        <v>2281</v>
      </c>
      <c r="U52" s="295" t="s">
        <v>4042</v>
      </c>
      <c r="V52" s="295"/>
      <c r="X52" s="125"/>
      <c r="AA52" s="204">
        <f>IF(OR(J52="Fail",ISBLANK(J52)),INDEX('Issue Code Table'!C:C,MATCH(N:N,'Issue Code Table'!A:A,0)),IF(M52="Critical",6,IF(M52="Significant",5,IF(M52="Moderate",3,2))))</f>
        <v>5</v>
      </c>
    </row>
    <row r="53" spans="1:27" ht="162.5" x14ac:dyDescent="0.35">
      <c r="A53" s="294" t="s">
        <v>2282</v>
      </c>
      <c r="B53" s="294" t="s">
        <v>909</v>
      </c>
      <c r="C53" s="294" t="s">
        <v>910</v>
      </c>
      <c r="D53" s="294" t="s">
        <v>164</v>
      </c>
      <c r="E53" s="294" t="s">
        <v>1756</v>
      </c>
      <c r="F53" s="294" t="s">
        <v>1757</v>
      </c>
      <c r="G53" s="294" t="s">
        <v>2052</v>
      </c>
      <c r="H53" s="294" t="s">
        <v>1759</v>
      </c>
      <c r="I53" s="77"/>
      <c r="J53" s="326"/>
      <c r="K53" s="89" t="s">
        <v>1760</v>
      </c>
      <c r="L53" s="77"/>
      <c r="M53" s="122" t="s">
        <v>145</v>
      </c>
      <c r="N53" s="122" t="s">
        <v>410</v>
      </c>
      <c r="O53" s="122" t="s">
        <v>411</v>
      </c>
      <c r="P53" s="321"/>
      <c r="Q53" s="118" t="s">
        <v>2232</v>
      </c>
      <c r="R53" s="118" t="s">
        <v>2283</v>
      </c>
      <c r="S53" s="295" t="s">
        <v>4065</v>
      </c>
      <c r="T53" s="295" t="s">
        <v>2284</v>
      </c>
      <c r="U53" s="295" t="s">
        <v>4043</v>
      </c>
      <c r="V53" s="295" t="s">
        <v>1763</v>
      </c>
      <c r="X53" s="125"/>
      <c r="AA53" s="204">
        <f>IF(OR(J53="Fail",ISBLANK(J53)),INDEX('Issue Code Table'!C:C,MATCH(N:N,'Issue Code Table'!A:A,0)),IF(M53="Critical",6,IF(M53="Significant",5,IF(M53="Moderate",3,2))))</f>
        <v>5</v>
      </c>
    </row>
    <row r="54" spans="1:27" s="91" customFormat="1" ht="100" x14ac:dyDescent="0.25">
      <c r="A54" s="294" t="s">
        <v>2285</v>
      </c>
      <c r="B54" s="294" t="s">
        <v>909</v>
      </c>
      <c r="C54" s="294" t="s">
        <v>910</v>
      </c>
      <c r="D54" s="294" t="s">
        <v>164</v>
      </c>
      <c r="E54" s="294" t="s">
        <v>919</v>
      </c>
      <c r="F54" s="294" t="s">
        <v>1732</v>
      </c>
      <c r="G54" s="294" t="s">
        <v>1733</v>
      </c>
      <c r="H54" s="294" t="s">
        <v>1734</v>
      </c>
      <c r="I54" s="77"/>
      <c r="J54" s="326"/>
      <c r="K54" s="77" t="s">
        <v>1735</v>
      </c>
      <c r="L54" s="77"/>
      <c r="M54" s="122" t="s">
        <v>145</v>
      </c>
      <c r="N54" s="122" t="s">
        <v>816</v>
      </c>
      <c r="O54" s="122" t="s">
        <v>817</v>
      </c>
      <c r="P54" s="321"/>
      <c r="Q54" s="118" t="s">
        <v>2232</v>
      </c>
      <c r="R54" s="118" t="s">
        <v>2286</v>
      </c>
      <c r="S54" s="295" t="s">
        <v>2287</v>
      </c>
      <c r="T54" s="295" t="s">
        <v>2288</v>
      </c>
      <c r="U54" s="295" t="s">
        <v>4044</v>
      </c>
      <c r="V54" s="295" t="s">
        <v>1738</v>
      </c>
      <c r="X54" s="125"/>
      <c r="AA54" s="204">
        <f>IF(OR(J54="Fail",ISBLANK(J54)),INDEX('Issue Code Table'!C:C,MATCH(N:N,'Issue Code Table'!A:A,0)),IF(M54="Critical",6,IF(M54="Significant",5,IF(M54="Moderate",3,2))))</f>
        <v>6</v>
      </c>
    </row>
    <row r="55" spans="1:27" ht="337.5" x14ac:dyDescent="0.35">
      <c r="A55" s="294" t="s">
        <v>2289</v>
      </c>
      <c r="B55" s="294" t="s">
        <v>770</v>
      </c>
      <c r="C55" s="294" t="s">
        <v>771</v>
      </c>
      <c r="D55" s="294" t="s">
        <v>164</v>
      </c>
      <c r="E55" s="294" t="s">
        <v>928</v>
      </c>
      <c r="F55" s="294" t="s">
        <v>4068</v>
      </c>
      <c r="G55" s="294" t="s">
        <v>1741</v>
      </c>
      <c r="H55" s="294" t="s">
        <v>1742</v>
      </c>
      <c r="I55" s="77"/>
      <c r="J55" s="326"/>
      <c r="K55" s="77" t="s">
        <v>932</v>
      </c>
      <c r="L55" s="77"/>
      <c r="M55" s="122" t="s">
        <v>145</v>
      </c>
      <c r="N55" s="122" t="s">
        <v>1662</v>
      </c>
      <c r="O55" s="122" t="s">
        <v>1663</v>
      </c>
      <c r="P55" s="321"/>
      <c r="Q55" s="118" t="s">
        <v>2232</v>
      </c>
      <c r="R55" s="118" t="s">
        <v>2290</v>
      </c>
      <c r="S55" s="295" t="s">
        <v>1743</v>
      </c>
      <c r="T55" s="295" t="s">
        <v>2291</v>
      </c>
      <c r="U55" s="295" t="s">
        <v>4045</v>
      </c>
      <c r="V55" s="295" t="s">
        <v>1738</v>
      </c>
      <c r="X55" s="125"/>
      <c r="AA55" s="204">
        <f>IF(OR(J55="Fail",ISBLANK(J55)),INDEX('Issue Code Table'!C:C,MATCH(N:N,'Issue Code Table'!A:A,0)),IF(M55="Critical",6,IF(M55="Significant",5,IF(M55="Moderate",3,2))))</f>
        <v>5</v>
      </c>
    </row>
    <row r="56" spans="1:27" ht="350" x14ac:dyDescent="0.35">
      <c r="A56" s="294" t="s">
        <v>2292</v>
      </c>
      <c r="B56" s="294" t="s">
        <v>909</v>
      </c>
      <c r="C56" s="294" t="s">
        <v>910</v>
      </c>
      <c r="D56" s="294" t="s">
        <v>138</v>
      </c>
      <c r="E56" s="294" t="s">
        <v>970</v>
      </c>
      <c r="F56" s="294" t="s">
        <v>1765</v>
      </c>
      <c r="G56" s="294" t="s">
        <v>3931</v>
      </c>
      <c r="H56" s="294" t="s">
        <v>3930</v>
      </c>
      <c r="I56" s="77"/>
      <c r="J56" s="326"/>
      <c r="K56" s="89" t="s">
        <v>972</v>
      </c>
      <c r="L56" s="77" t="s">
        <v>1767</v>
      </c>
      <c r="M56" s="122" t="s">
        <v>145</v>
      </c>
      <c r="N56" s="122" t="s">
        <v>973</v>
      </c>
      <c r="O56" s="122" t="s">
        <v>974</v>
      </c>
      <c r="P56" s="321"/>
      <c r="Q56" s="118" t="s">
        <v>2293</v>
      </c>
      <c r="R56" s="118" t="s">
        <v>2294</v>
      </c>
      <c r="S56" s="295" t="s">
        <v>2295</v>
      </c>
      <c r="T56" s="295" t="s">
        <v>2296</v>
      </c>
      <c r="U56" s="295" t="s">
        <v>3932</v>
      </c>
      <c r="V56" s="295" t="s">
        <v>1770</v>
      </c>
      <c r="X56" s="125"/>
      <c r="AA56" s="204">
        <f>IF(OR(J56="Fail",ISBLANK(J56)),INDEX('Issue Code Table'!C:C,MATCH(N:N,'Issue Code Table'!A:A,0)),IF(M56="Critical",6,IF(M56="Significant",5,IF(M56="Moderate",3,2))))</f>
        <v>5</v>
      </c>
    </row>
    <row r="57" spans="1:27" ht="337.5" x14ac:dyDescent="0.35">
      <c r="A57" s="294" t="s">
        <v>2297</v>
      </c>
      <c r="B57" s="294" t="s">
        <v>909</v>
      </c>
      <c r="C57" s="294" t="s">
        <v>910</v>
      </c>
      <c r="D57" s="294" t="s">
        <v>164</v>
      </c>
      <c r="E57" s="294" t="s">
        <v>979</v>
      </c>
      <c r="F57" s="294" t="s">
        <v>4069</v>
      </c>
      <c r="G57" s="294" t="s">
        <v>3925</v>
      </c>
      <c r="H57" s="294" t="s">
        <v>3926</v>
      </c>
      <c r="I57" s="77"/>
      <c r="J57" s="326"/>
      <c r="K57" s="89" t="s">
        <v>1773</v>
      </c>
      <c r="L57" s="77" t="s">
        <v>3927</v>
      </c>
      <c r="M57" s="122" t="s">
        <v>145</v>
      </c>
      <c r="N57" s="122" t="s">
        <v>983</v>
      </c>
      <c r="O57" s="122" t="s">
        <v>984</v>
      </c>
      <c r="P57" s="321"/>
      <c r="Q57" s="118" t="s">
        <v>2293</v>
      </c>
      <c r="R57" s="118" t="s">
        <v>2298</v>
      </c>
      <c r="S57" s="295" t="s">
        <v>3993</v>
      </c>
      <c r="T57" s="318" t="s">
        <v>3928</v>
      </c>
      <c r="U57" s="318" t="s">
        <v>4046</v>
      </c>
      <c r="V57" s="295" t="s">
        <v>2059</v>
      </c>
      <c r="X57" s="125"/>
      <c r="AA57" s="204">
        <f>IF(OR(J57="Fail",ISBLANK(J57)),INDEX('Issue Code Table'!C:C,MATCH(N:N,'Issue Code Table'!A:A,0)),IF(M57="Critical",6,IF(M57="Significant",5,IF(M57="Moderate",3,2))))</f>
        <v>4</v>
      </c>
    </row>
    <row r="58" spans="1:27" ht="112.5" x14ac:dyDescent="0.35">
      <c r="A58" s="294" t="s">
        <v>2299</v>
      </c>
      <c r="B58" s="294" t="s">
        <v>760</v>
      </c>
      <c r="C58" s="294" t="s">
        <v>718</v>
      </c>
      <c r="D58" s="294" t="s">
        <v>164</v>
      </c>
      <c r="E58" s="294" t="s">
        <v>1778</v>
      </c>
      <c r="F58" s="294" t="s">
        <v>1004</v>
      </c>
      <c r="G58" s="294" t="s">
        <v>1779</v>
      </c>
      <c r="H58" s="294" t="s">
        <v>1780</v>
      </c>
      <c r="I58" s="77"/>
      <c r="J58" s="326"/>
      <c r="K58" s="77" t="s">
        <v>1781</v>
      </c>
      <c r="L58" s="77"/>
      <c r="M58" s="122" t="s">
        <v>145</v>
      </c>
      <c r="N58" s="122" t="s">
        <v>410</v>
      </c>
      <c r="O58" s="122" t="s">
        <v>411</v>
      </c>
      <c r="P58" s="321"/>
      <c r="Q58" s="118" t="s">
        <v>2293</v>
      </c>
      <c r="R58" s="118" t="s">
        <v>2300</v>
      </c>
      <c r="S58" s="295" t="s">
        <v>2301</v>
      </c>
      <c r="T58" s="295" t="s">
        <v>2302</v>
      </c>
      <c r="U58" s="295" t="s">
        <v>4047</v>
      </c>
      <c r="V58" s="295" t="s">
        <v>2061</v>
      </c>
      <c r="X58" s="125"/>
      <c r="AA58" s="204">
        <f>IF(OR(J58="Fail",ISBLANK(J58)),INDEX('Issue Code Table'!C:C,MATCH(N:N,'Issue Code Table'!A:A,0)),IF(M58="Critical",6,IF(M58="Significant",5,IF(M58="Moderate",3,2))))</f>
        <v>5</v>
      </c>
    </row>
    <row r="59" spans="1:27" ht="137.5" x14ac:dyDescent="0.35">
      <c r="A59" s="294" t="s">
        <v>2303</v>
      </c>
      <c r="B59" s="294" t="s">
        <v>760</v>
      </c>
      <c r="C59" s="294" t="s">
        <v>718</v>
      </c>
      <c r="D59" s="294" t="s">
        <v>164</v>
      </c>
      <c r="E59" s="294" t="s">
        <v>1786</v>
      </c>
      <c r="F59" s="294" t="s">
        <v>1787</v>
      </c>
      <c r="G59" s="294" t="s">
        <v>1788</v>
      </c>
      <c r="H59" s="294" t="s">
        <v>1789</v>
      </c>
      <c r="I59" s="77"/>
      <c r="J59" s="326"/>
      <c r="K59" s="89" t="s">
        <v>3559</v>
      </c>
      <c r="L59" s="77"/>
      <c r="M59" s="122" t="s">
        <v>145</v>
      </c>
      <c r="N59" s="122" t="s">
        <v>860</v>
      </c>
      <c r="O59" s="122" t="s">
        <v>861</v>
      </c>
      <c r="P59" s="321"/>
      <c r="Q59" s="118" t="s">
        <v>2293</v>
      </c>
      <c r="R59" s="118" t="s">
        <v>2304</v>
      </c>
      <c r="S59" s="295" t="s">
        <v>4064</v>
      </c>
      <c r="T59" s="295" t="s">
        <v>2305</v>
      </c>
      <c r="U59" s="295" t="s">
        <v>4048</v>
      </c>
      <c r="V59" s="295" t="s">
        <v>1792</v>
      </c>
      <c r="X59" s="125"/>
      <c r="AA59" s="204">
        <f>IF(OR(J59="Fail",ISBLANK(J59)),INDEX('Issue Code Table'!C:C,MATCH(N:N,'Issue Code Table'!A:A,0)),IF(M59="Critical",6,IF(M59="Significant",5,IF(M59="Moderate",3,2))))</f>
        <v>5</v>
      </c>
    </row>
    <row r="60" spans="1:27" ht="162.5" x14ac:dyDescent="0.35">
      <c r="A60" s="294" t="s">
        <v>2306</v>
      </c>
      <c r="B60" s="294" t="s">
        <v>760</v>
      </c>
      <c r="C60" s="294" t="s">
        <v>718</v>
      </c>
      <c r="D60" s="294" t="s">
        <v>164</v>
      </c>
      <c r="E60" s="294" t="s">
        <v>1021</v>
      </c>
      <c r="F60" s="294" t="s">
        <v>4070</v>
      </c>
      <c r="G60" s="294" t="s">
        <v>1795</v>
      </c>
      <c r="H60" s="294" t="s">
        <v>2064</v>
      </c>
      <c r="I60" s="77"/>
      <c r="J60" s="326"/>
      <c r="K60" s="89" t="s">
        <v>1797</v>
      </c>
      <c r="L60" s="77"/>
      <c r="M60" s="122" t="s">
        <v>145</v>
      </c>
      <c r="N60" s="122" t="s">
        <v>182</v>
      </c>
      <c r="O60" s="122" t="s">
        <v>183</v>
      </c>
      <c r="P60" s="321"/>
      <c r="Q60" s="118" t="s">
        <v>2293</v>
      </c>
      <c r="R60" s="118" t="s">
        <v>2307</v>
      </c>
      <c r="S60" s="295" t="s">
        <v>2308</v>
      </c>
      <c r="T60" s="295" t="s">
        <v>2309</v>
      </c>
      <c r="U60" s="295" t="s">
        <v>4049</v>
      </c>
      <c r="V60" s="295" t="s">
        <v>1799</v>
      </c>
      <c r="X60" s="125"/>
      <c r="AA60" s="204">
        <f>IF(OR(J60="Fail",ISBLANK(J60)),INDEX('Issue Code Table'!C:C,MATCH(N:N,'Issue Code Table'!A:A,0)),IF(M60="Critical",6,IF(M60="Significant",5,IF(M60="Moderate",3,2))))</f>
        <v>5</v>
      </c>
    </row>
    <row r="61" spans="1:27" ht="150" x14ac:dyDescent="0.35">
      <c r="A61" s="294" t="s">
        <v>2310</v>
      </c>
      <c r="B61" s="294" t="s">
        <v>909</v>
      </c>
      <c r="C61" s="294" t="s">
        <v>910</v>
      </c>
      <c r="D61" s="294" t="s">
        <v>164</v>
      </c>
      <c r="E61" s="294" t="s">
        <v>1031</v>
      </c>
      <c r="F61" s="294" t="s">
        <v>2311</v>
      </c>
      <c r="G61" s="294" t="s">
        <v>2066</v>
      </c>
      <c r="H61" s="294" t="s">
        <v>1803</v>
      </c>
      <c r="I61" s="77"/>
      <c r="J61" s="326"/>
      <c r="K61" s="89" t="s">
        <v>1804</v>
      </c>
      <c r="L61" s="77" t="s">
        <v>1805</v>
      </c>
      <c r="M61" s="122" t="s">
        <v>396</v>
      </c>
      <c r="N61" s="122" t="s">
        <v>1037</v>
      </c>
      <c r="O61" s="122" t="s">
        <v>1038</v>
      </c>
      <c r="P61" s="321"/>
      <c r="Q61" s="118" t="s">
        <v>2293</v>
      </c>
      <c r="R61" s="118" t="s">
        <v>2312</v>
      </c>
      <c r="S61" s="295" t="s">
        <v>1039</v>
      </c>
      <c r="T61" s="295" t="s">
        <v>2313</v>
      </c>
      <c r="U61" s="295" t="s">
        <v>4050</v>
      </c>
      <c r="V61" s="295"/>
      <c r="X61" s="125"/>
      <c r="AA61" s="204">
        <f>IF(OR(J61="Fail",ISBLANK(J61)),INDEX('Issue Code Table'!C:C,MATCH(N:N,'Issue Code Table'!A:A,0)),IF(M61="Critical",6,IF(M61="Significant",5,IF(M61="Moderate",3,2))))</f>
        <v>5</v>
      </c>
    </row>
    <row r="62" spans="1:27" ht="287.5" x14ac:dyDescent="0.35">
      <c r="A62" s="294" t="s">
        <v>2314</v>
      </c>
      <c r="B62" s="294" t="s">
        <v>833</v>
      </c>
      <c r="C62" s="294" t="s">
        <v>834</v>
      </c>
      <c r="D62" s="294" t="s">
        <v>138</v>
      </c>
      <c r="E62" s="294" t="s">
        <v>1043</v>
      </c>
      <c r="F62" s="294" t="s">
        <v>1808</v>
      </c>
      <c r="G62" s="294" t="s">
        <v>2069</v>
      </c>
      <c r="H62" s="294" t="s">
        <v>1810</v>
      </c>
      <c r="I62" s="77"/>
      <c r="J62" s="326"/>
      <c r="K62" s="77" t="s">
        <v>1046</v>
      </c>
      <c r="L62" s="77" t="s">
        <v>839</v>
      </c>
      <c r="M62" s="122" t="s">
        <v>396</v>
      </c>
      <c r="N62" s="122" t="s">
        <v>743</v>
      </c>
      <c r="O62" s="122" t="s">
        <v>744</v>
      </c>
      <c r="P62" s="321"/>
      <c r="Q62" s="118" t="s">
        <v>2315</v>
      </c>
      <c r="R62" s="118" t="s">
        <v>2316</v>
      </c>
      <c r="S62" s="295" t="s">
        <v>1811</v>
      </c>
      <c r="T62" s="295" t="s">
        <v>2317</v>
      </c>
      <c r="U62" s="295" t="s">
        <v>4145</v>
      </c>
      <c r="V62" s="295"/>
      <c r="X62" s="125"/>
      <c r="AA62" s="204">
        <f>IF(OR(J62="Fail",ISBLANK(J62)),INDEX('Issue Code Table'!C:C,MATCH(N:N,'Issue Code Table'!A:A,0)),IF(M62="Critical",6,IF(M62="Significant",5,IF(M62="Moderate",3,2))))</f>
        <v>4</v>
      </c>
    </row>
    <row r="63" spans="1:27" ht="162.5" x14ac:dyDescent="0.35">
      <c r="A63" s="294" t="s">
        <v>2318</v>
      </c>
      <c r="B63" s="294" t="s">
        <v>833</v>
      </c>
      <c r="C63" s="294" t="s">
        <v>834</v>
      </c>
      <c r="D63" s="294" t="s">
        <v>138</v>
      </c>
      <c r="E63" s="294" t="s">
        <v>1826</v>
      </c>
      <c r="F63" s="294" t="s">
        <v>1062</v>
      </c>
      <c r="G63" s="294" t="s">
        <v>1827</v>
      </c>
      <c r="H63" s="294" t="s">
        <v>4075</v>
      </c>
      <c r="I63" s="77"/>
      <c r="J63" s="326"/>
      <c r="K63" s="77" t="s">
        <v>1046</v>
      </c>
      <c r="L63" s="77" t="s">
        <v>839</v>
      </c>
      <c r="M63" s="122" t="s">
        <v>840</v>
      </c>
      <c r="N63" s="122" t="s">
        <v>841</v>
      </c>
      <c r="O63" s="122" t="s">
        <v>842</v>
      </c>
      <c r="P63" s="321"/>
      <c r="Q63" s="118" t="s">
        <v>2315</v>
      </c>
      <c r="R63" s="118" t="s">
        <v>2319</v>
      </c>
      <c r="S63" s="295" t="s">
        <v>2320</v>
      </c>
      <c r="T63" s="295" t="s">
        <v>2321</v>
      </c>
      <c r="U63" s="295" t="s">
        <v>4146</v>
      </c>
      <c r="V63" s="295"/>
      <c r="X63" s="125"/>
      <c r="AA63" s="204">
        <f>IF(OR(J63="Fail",ISBLANK(J63)),INDEX('Issue Code Table'!C:C,MATCH(N:N,'Issue Code Table'!A:A,0)),IF(M63="Critical",6,IF(M63="Significant",5,IF(M63="Moderate",3,2))))</f>
        <v>1</v>
      </c>
    </row>
    <row r="64" spans="1:27" ht="162.5" x14ac:dyDescent="0.35">
      <c r="A64" s="294" t="s">
        <v>2322</v>
      </c>
      <c r="B64" s="294" t="s">
        <v>833</v>
      </c>
      <c r="C64" s="294" t="s">
        <v>834</v>
      </c>
      <c r="D64" s="294" t="s">
        <v>138</v>
      </c>
      <c r="E64" s="294" t="s">
        <v>1814</v>
      </c>
      <c r="F64" s="294" t="s">
        <v>4071</v>
      </c>
      <c r="G64" s="294" t="s">
        <v>4076</v>
      </c>
      <c r="H64" s="294" t="s">
        <v>4075</v>
      </c>
      <c r="I64" s="77"/>
      <c r="J64" s="326"/>
      <c r="K64" s="77" t="s">
        <v>1046</v>
      </c>
      <c r="L64" s="77" t="s">
        <v>839</v>
      </c>
      <c r="M64" s="122" t="s">
        <v>840</v>
      </c>
      <c r="N64" s="122" t="s">
        <v>841</v>
      </c>
      <c r="O64" s="122" t="s">
        <v>842</v>
      </c>
      <c r="P64" s="321"/>
      <c r="Q64" s="118" t="s">
        <v>2315</v>
      </c>
      <c r="R64" s="118" t="s">
        <v>2323</v>
      </c>
      <c r="S64" s="295" t="s">
        <v>2324</v>
      </c>
      <c r="T64" s="295" t="s">
        <v>2325</v>
      </c>
      <c r="U64" s="295" t="s">
        <v>4138</v>
      </c>
      <c r="V64" s="295"/>
      <c r="X64" s="125"/>
      <c r="AA64" s="204">
        <f>IF(OR(J64="Fail",ISBLANK(J64)),INDEX('Issue Code Table'!C:C,MATCH(N:N,'Issue Code Table'!A:A,0)),IF(M64="Critical",6,IF(M64="Significant",5,IF(M64="Moderate",3,2))))</f>
        <v>1</v>
      </c>
    </row>
    <row r="65" spans="1:27" ht="162.5" x14ac:dyDescent="0.35">
      <c r="A65" s="294" t="s">
        <v>2326</v>
      </c>
      <c r="B65" s="294" t="s">
        <v>833</v>
      </c>
      <c r="C65" s="294" t="s">
        <v>834</v>
      </c>
      <c r="D65" s="294" t="s">
        <v>138</v>
      </c>
      <c r="E65" s="294" t="s">
        <v>1820</v>
      </c>
      <c r="F65" s="294" t="s">
        <v>2073</v>
      </c>
      <c r="G65" s="294" t="s">
        <v>1822</v>
      </c>
      <c r="H65" s="294" t="s">
        <v>4075</v>
      </c>
      <c r="I65" s="77"/>
      <c r="J65" s="326"/>
      <c r="K65" s="77" t="s">
        <v>1046</v>
      </c>
      <c r="L65" s="77" t="s">
        <v>839</v>
      </c>
      <c r="M65" s="122" t="s">
        <v>840</v>
      </c>
      <c r="N65" s="122" t="s">
        <v>841</v>
      </c>
      <c r="O65" s="122" t="s">
        <v>842</v>
      </c>
      <c r="P65" s="321"/>
      <c r="Q65" s="118" t="s">
        <v>2315</v>
      </c>
      <c r="R65" s="118" t="s">
        <v>2327</v>
      </c>
      <c r="S65" s="295" t="s">
        <v>1823</v>
      </c>
      <c r="T65" s="295" t="s">
        <v>2328</v>
      </c>
      <c r="U65" s="295" t="s">
        <v>4140</v>
      </c>
      <c r="V65" s="295"/>
      <c r="X65" s="125"/>
      <c r="AA65" s="204">
        <f>IF(OR(J65="Fail",ISBLANK(J65)),INDEX('Issue Code Table'!C:C,MATCH(N:N,'Issue Code Table'!A:A,0)),IF(M65="Critical",6,IF(M65="Significant",5,IF(M65="Moderate",3,2))))</f>
        <v>1</v>
      </c>
    </row>
    <row r="66" spans="1:27" ht="87.5" x14ac:dyDescent="0.35">
      <c r="A66" s="294" t="s">
        <v>2329</v>
      </c>
      <c r="B66" s="294" t="s">
        <v>833</v>
      </c>
      <c r="C66" s="294" t="s">
        <v>834</v>
      </c>
      <c r="D66" s="294" t="s">
        <v>164</v>
      </c>
      <c r="E66" s="294" t="s">
        <v>1831</v>
      </c>
      <c r="F66" s="294" t="s">
        <v>1068</v>
      </c>
      <c r="G66" s="294" t="s">
        <v>1832</v>
      </c>
      <c r="H66" s="294" t="s">
        <v>1833</v>
      </c>
      <c r="I66" s="77"/>
      <c r="J66" s="326"/>
      <c r="K66" s="77" t="s">
        <v>1834</v>
      </c>
      <c r="L66" s="77"/>
      <c r="M66" s="122" t="s">
        <v>840</v>
      </c>
      <c r="N66" s="122" t="s">
        <v>841</v>
      </c>
      <c r="O66" s="122" t="s">
        <v>842</v>
      </c>
      <c r="P66" s="321"/>
      <c r="Q66" s="118" t="s">
        <v>2315</v>
      </c>
      <c r="R66" s="118" t="s">
        <v>2330</v>
      </c>
      <c r="S66" s="295" t="s">
        <v>2331</v>
      </c>
      <c r="T66" s="295" t="s">
        <v>2332</v>
      </c>
      <c r="U66" s="295" t="s">
        <v>4144</v>
      </c>
      <c r="V66" s="295"/>
      <c r="X66" s="125"/>
      <c r="AA66" s="204">
        <f>IF(OR(J66="Fail",ISBLANK(J66)),INDEX('Issue Code Table'!C:C,MATCH(N:N,'Issue Code Table'!A:A,0)),IF(M66="Critical",6,IF(M66="Significant",5,IF(M66="Moderate",3,2))))</f>
        <v>1</v>
      </c>
    </row>
    <row r="67" spans="1:27" ht="100" x14ac:dyDescent="0.35">
      <c r="A67" s="294" t="s">
        <v>2333</v>
      </c>
      <c r="B67" s="294" t="s">
        <v>760</v>
      </c>
      <c r="C67" s="294" t="s">
        <v>718</v>
      </c>
      <c r="D67" s="294" t="s">
        <v>164</v>
      </c>
      <c r="E67" s="294" t="s">
        <v>1073</v>
      </c>
      <c r="F67" s="294" t="s">
        <v>1074</v>
      </c>
      <c r="G67" s="294" t="s">
        <v>1838</v>
      </c>
      <c r="H67" s="294" t="s">
        <v>961</v>
      </c>
      <c r="I67" s="77"/>
      <c r="J67" s="326"/>
      <c r="K67" s="89" t="s">
        <v>1839</v>
      </c>
      <c r="L67" s="77"/>
      <c r="M67" s="122" t="s">
        <v>145</v>
      </c>
      <c r="N67" s="122" t="s">
        <v>410</v>
      </c>
      <c r="O67" s="122" t="s">
        <v>411</v>
      </c>
      <c r="P67" s="321"/>
      <c r="Q67" s="118" t="s">
        <v>2334</v>
      </c>
      <c r="R67" s="118" t="s">
        <v>2335</v>
      </c>
      <c r="S67" s="295" t="s">
        <v>2336</v>
      </c>
      <c r="T67" s="295" t="s">
        <v>2337</v>
      </c>
      <c r="U67" s="295" t="s">
        <v>4051</v>
      </c>
      <c r="V67" s="295" t="s">
        <v>1082</v>
      </c>
      <c r="X67" s="125"/>
      <c r="AA67" s="204">
        <f>IF(OR(J67="Fail",ISBLANK(J67)),INDEX('Issue Code Table'!C:C,MATCH(N:N,'Issue Code Table'!A:A,0)),IF(M67="Critical",6,IF(M67="Significant",5,IF(M67="Moderate",3,2))))</f>
        <v>5</v>
      </c>
    </row>
    <row r="68" spans="1:27" ht="137.5" x14ac:dyDescent="0.35">
      <c r="A68" s="294" t="s">
        <v>2338</v>
      </c>
      <c r="B68" s="294" t="s">
        <v>909</v>
      </c>
      <c r="C68" s="294" t="s">
        <v>910</v>
      </c>
      <c r="D68" s="294" t="s">
        <v>164</v>
      </c>
      <c r="E68" s="294" t="s">
        <v>4072</v>
      </c>
      <c r="F68" s="294" t="s">
        <v>4073</v>
      </c>
      <c r="G68" s="294" t="s">
        <v>2099</v>
      </c>
      <c r="H68" s="294" t="s">
        <v>961</v>
      </c>
      <c r="I68" s="77"/>
      <c r="J68" s="326"/>
      <c r="K68" s="89" t="s">
        <v>4074</v>
      </c>
      <c r="L68" s="77"/>
      <c r="M68" s="122" t="s">
        <v>145</v>
      </c>
      <c r="N68" s="122" t="s">
        <v>410</v>
      </c>
      <c r="O68" s="122" t="s">
        <v>411</v>
      </c>
      <c r="P68" s="321"/>
      <c r="Q68" s="118" t="s">
        <v>2334</v>
      </c>
      <c r="R68" s="118" t="s">
        <v>2339</v>
      </c>
      <c r="S68" s="295" t="s">
        <v>4062</v>
      </c>
      <c r="T68" s="295" t="s">
        <v>4063</v>
      </c>
      <c r="U68" s="295" t="s">
        <v>2340</v>
      </c>
      <c r="V68" s="295" t="s">
        <v>426</v>
      </c>
      <c r="X68" s="125"/>
      <c r="AA68" s="204">
        <f>IF(OR(J68="Fail",ISBLANK(J68)),INDEX('Issue Code Table'!C:C,MATCH(N:N,'Issue Code Table'!A:A,0)),IF(M68="Critical",6,IF(M68="Significant",5,IF(M68="Moderate",3,2))))</f>
        <v>5</v>
      </c>
    </row>
    <row r="69" spans="1:27" ht="150" x14ac:dyDescent="0.35">
      <c r="A69" s="294" t="s">
        <v>2341</v>
      </c>
      <c r="B69" s="294" t="s">
        <v>909</v>
      </c>
      <c r="C69" s="294" t="s">
        <v>910</v>
      </c>
      <c r="D69" s="294" t="s">
        <v>164</v>
      </c>
      <c r="E69" s="294" t="s">
        <v>1177</v>
      </c>
      <c r="F69" s="294" t="s">
        <v>1907</v>
      </c>
      <c r="G69" s="294" t="s">
        <v>1908</v>
      </c>
      <c r="H69" s="294" t="s">
        <v>1909</v>
      </c>
      <c r="I69" s="77"/>
      <c r="J69" s="326"/>
      <c r="K69" s="89" t="s">
        <v>1910</v>
      </c>
      <c r="L69" s="77"/>
      <c r="M69" s="122" t="s">
        <v>145</v>
      </c>
      <c r="N69" s="122" t="s">
        <v>410</v>
      </c>
      <c r="O69" s="122" t="s">
        <v>411</v>
      </c>
      <c r="P69" s="321"/>
      <c r="Q69" s="118" t="s">
        <v>2334</v>
      </c>
      <c r="R69" s="118" t="s">
        <v>2342</v>
      </c>
      <c r="S69" s="295" t="s">
        <v>1181</v>
      </c>
      <c r="T69" s="295" t="s">
        <v>4061</v>
      </c>
      <c r="U69" s="295" t="s">
        <v>3546</v>
      </c>
      <c r="V69" s="295" t="s">
        <v>426</v>
      </c>
      <c r="X69" s="125"/>
      <c r="AA69" s="204">
        <f>IF(OR(J69="Fail",ISBLANK(J69)),INDEX('Issue Code Table'!C:C,MATCH(N:N,'Issue Code Table'!A:A,0)),IF(M69="Critical",6,IF(M69="Significant",5,IF(M69="Moderate",3,2))))</f>
        <v>5</v>
      </c>
    </row>
    <row r="70" spans="1:27" ht="275" x14ac:dyDescent="0.35">
      <c r="A70" s="294" t="s">
        <v>2343</v>
      </c>
      <c r="B70" s="294" t="s">
        <v>909</v>
      </c>
      <c r="C70" s="294" t="s">
        <v>910</v>
      </c>
      <c r="D70" s="294" t="s">
        <v>164</v>
      </c>
      <c r="E70" s="294" t="s">
        <v>1847</v>
      </c>
      <c r="F70" s="294" t="s">
        <v>1848</v>
      </c>
      <c r="G70" s="294" t="s">
        <v>1849</v>
      </c>
      <c r="H70" s="294" t="s">
        <v>961</v>
      </c>
      <c r="I70" s="77"/>
      <c r="J70" s="326"/>
      <c r="K70" s="89" t="s">
        <v>1850</v>
      </c>
      <c r="L70" s="77"/>
      <c r="M70" s="122" t="s">
        <v>145</v>
      </c>
      <c r="N70" s="122" t="s">
        <v>963</v>
      </c>
      <c r="O70" s="122" t="s">
        <v>964</v>
      </c>
      <c r="P70" s="321"/>
      <c r="Q70" s="118" t="s">
        <v>2334</v>
      </c>
      <c r="R70" s="118" t="s">
        <v>2344</v>
      </c>
      <c r="S70" s="295" t="s">
        <v>2345</v>
      </c>
      <c r="T70" s="295" t="s">
        <v>2346</v>
      </c>
      <c r="U70" s="295" t="s">
        <v>2347</v>
      </c>
      <c r="V70" s="295" t="s">
        <v>1853</v>
      </c>
      <c r="X70" s="125"/>
      <c r="AA70" s="204">
        <f>IF(OR(J70="Fail",ISBLANK(J70)),INDEX('Issue Code Table'!C:C,MATCH(N:N,'Issue Code Table'!A:A,0)),IF(M70="Critical",6,IF(M70="Significant",5,IF(M70="Moderate",3,2))))</f>
        <v>6</v>
      </c>
    </row>
    <row r="71" spans="1:27" ht="150" x14ac:dyDescent="0.35">
      <c r="A71" s="294" t="s">
        <v>2348</v>
      </c>
      <c r="B71" s="294" t="s">
        <v>2349</v>
      </c>
      <c r="C71" s="294" t="s">
        <v>2350</v>
      </c>
      <c r="D71" s="294" t="s">
        <v>138</v>
      </c>
      <c r="E71" s="294" t="s">
        <v>1084</v>
      </c>
      <c r="F71" s="294" t="s">
        <v>1841</v>
      </c>
      <c r="G71" s="294" t="s">
        <v>2079</v>
      </c>
      <c r="H71" s="294" t="s">
        <v>1843</v>
      </c>
      <c r="I71" s="77"/>
      <c r="J71" s="326"/>
      <c r="K71" s="89" t="s">
        <v>1844</v>
      </c>
      <c r="L71" s="77"/>
      <c r="M71" s="122" t="s">
        <v>396</v>
      </c>
      <c r="N71" s="122" t="s">
        <v>743</v>
      </c>
      <c r="O71" s="122" t="s">
        <v>744</v>
      </c>
      <c r="P71" s="321"/>
      <c r="Q71" s="118" t="s">
        <v>2334</v>
      </c>
      <c r="R71" s="118" t="s">
        <v>2351</v>
      </c>
      <c r="S71" s="295" t="s">
        <v>1088</v>
      </c>
      <c r="T71" s="295" t="s">
        <v>1845</v>
      </c>
      <c r="U71" s="295" t="s">
        <v>3547</v>
      </c>
      <c r="V71" s="295"/>
      <c r="X71" s="125"/>
      <c r="AA71" s="204">
        <f>IF(OR(J71="Fail",ISBLANK(J71)),INDEX('Issue Code Table'!C:C,MATCH(N:N,'Issue Code Table'!A:A,0)),IF(M71="Critical",6,IF(M71="Significant",5,IF(M71="Moderate",3,2))))</f>
        <v>4</v>
      </c>
    </row>
    <row r="72" spans="1:27" ht="62.5" x14ac:dyDescent="0.35">
      <c r="A72" s="294" t="s">
        <v>2352</v>
      </c>
      <c r="B72" s="294" t="s">
        <v>909</v>
      </c>
      <c r="C72" s="294" t="s">
        <v>910</v>
      </c>
      <c r="D72" s="294" t="s">
        <v>164</v>
      </c>
      <c r="E72" s="294" t="s">
        <v>1093</v>
      </c>
      <c r="F72" s="294" t="s">
        <v>1855</v>
      </c>
      <c r="G72" s="294" t="s">
        <v>1856</v>
      </c>
      <c r="H72" s="294" t="s">
        <v>961</v>
      </c>
      <c r="I72" s="77"/>
      <c r="J72" s="326"/>
      <c r="K72" s="89" t="s">
        <v>1857</v>
      </c>
      <c r="L72" s="77"/>
      <c r="M72" s="122" t="s">
        <v>826</v>
      </c>
      <c r="N72" s="122" t="s">
        <v>827</v>
      </c>
      <c r="O72" s="122" t="s">
        <v>828</v>
      </c>
      <c r="P72" s="321"/>
      <c r="Q72" s="118" t="s">
        <v>2334</v>
      </c>
      <c r="R72" s="118" t="s">
        <v>2353</v>
      </c>
      <c r="S72" s="295" t="s">
        <v>4060</v>
      </c>
      <c r="T72" s="295" t="s">
        <v>2354</v>
      </c>
      <c r="U72" s="295" t="s">
        <v>2355</v>
      </c>
      <c r="V72" s="295" t="s">
        <v>1861</v>
      </c>
      <c r="X72" s="125"/>
      <c r="AA72" s="204">
        <f>IF(OR(J72="Fail",ISBLANK(J72)),INDEX('Issue Code Table'!C:C,MATCH(N:N,'Issue Code Table'!A:A,0)),IF(M72="Critical",6,IF(M72="Significant",5,IF(M72="Moderate",3,2))))</f>
        <v>7</v>
      </c>
    </row>
    <row r="73" spans="1:27" ht="87.5" x14ac:dyDescent="0.35">
      <c r="A73" s="294" t="s">
        <v>2356</v>
      </c>
      <c r="B73" s="294" t="s">
        <v>909</v>
      </c>
      <c r="C73" s="294" t="s">
        <v>910</v>
      </c>
      <c r="D73" s="294" t="s">
        <v>164</v>
      </c>
      <c r="E73" s="294" t="s">
        <v>1111</v>
      </c>
      <c r="F73" s="294" t="s">
        <v>1863</v>
      </c>
      <c r="G73" s="294" t="s">
        <v>1864</v>
      </c>
      <c r="H73" s="294" t="s">
        <v>1865</v>
      </c>
      <c r="I73" s="77"/>
      <c r="J73" s="326"/>
      <c r="K73" s="78" t="s">
        <v>1866</v>
      </c>
      <c r="L73" s="77"/>
      <c r="M73" s="122" t="s">
        <v>145</v>
      </c>
      <c r="N73" s="122" t="s">
        <v>410</v>
      </c>
      <c r="O73" s="122" t="s">
        <v>411</v>
      </c>
      <c r="P73" s="321"/>
      <c r="Q73" s="118" t="s">
        <v>2334</v>
      </c>
      <c r="R73" s="118" t="s">
        <v>2357</v>
      </c>
      <c r="S73" s="295" t="s">
        <v>2358</v>
      </c>
      <c r="T73" s="295" t="s">
        <v>2359</v>
      </c>
      <c r="U73" s="295" t="s">
        <v>4052</v>
      </c>
      <c r="V73" s="295" t="s">
        <v>1118</v>
      </c>
      <c r="X73" s="125"/>
      <c r="AA73" s="204">
        <f>IF(OR(J73="Fail",ISBLANK(J73)),INDEX('Issue Code Table'!C:C,MATCH(N:N,'Issue Code Table'!A:A,0)),IF(M73="Critical",6,IF(M73="Significant",5,IF(M73="Moderate",3,2))))</f>
        <v>5</v>
      </c>
    </row>
    <row r="74" spans="1:27" ht="375" x14ac:dyDescent="0.35">
      <c r="A74" s="294" t="s">
        <v>2360</v>
      </c>
      <c r="B74" s="294" t="s">
        <v>909</v>
      </c>
      <c r="C74" s="294" t="s">
        <v>910</v>
      </c>
      <c r="D74" s="294" t="s">
        <v>164</v>
      </c>
      <c r="E74" s="294" t="s">
        <v>1120</v>
      </c>
      <c r="F74" s="294" t="s">
        <v>1870</v>
      </c>
      <c r="G74" s="294" t="s">
        <v>2361</v>
      </c>
      <c r="H74" s="294" t="s">
        <v>961</v>
      </c>
      <c r="I74" s="78"/>
      <c r="J74" s="326"/>
      <c r="K74" s="78" t="s">
        <v>3549</v>
      </c>
      <c r="L74" s="77"/>
      <c r="M74" s="122" t="s">
        <v>145</v>
      </c>
      <c r="N74" s="122" t="s">
        <v>410</v>
      </c>
      <c r="O74" s="122" t="s">
        <v>411</v>
      </c>
      <c r="P74" s="321"/>
      <c r="Q74" s="118" t="s">
        <v>2334</v>
      </c>
      <c r="R74" s="118" t="s">
        <v>2362</v>
      </c>
      <c r="S74" s="295" t="s">
        <v>4059</v>
      </c>
      <c r="T74" s="295" t="s">
        <v>1126</v>
      </c>
      <c r="U74" s="295" t="s">
        <v>2363</v>
      </c>
      <c r="V74" s="295" t="s">
        <v>4053</v>
      </c>
      <c r="X74" s="125"/>
      <c r="AA74" s="204">
        <f>IF(OR(J74="Fail",ISBLANK(J74)),INDEX('Issue Code Table'!C:C,MATCH(N:N,'Issue Code Table'!A:A,0)),IF(M74="Critical",6,IF(M74="Significant",5,IF(M74="Moderate",3,2))))</f>
        <v>5</v>
      </c>
    </row>
    <row r="75" spans="1:27" ht="262.5" x14ac:dyDescent="0.35">
      <c r="A75" s="294" t="s">
        <v>2364</v>
      </c>
      <c r="B75" s="294" t="s">
        <v>760</v>
      </c>
      <c r="C75" s="294" t="s">
        <v>718</v>
      </c>
      <c r="D75" s="294" t="s">
        <v>164</v>
      </c>
      <c r="E75" s="294" t="s">
        <v>1130</v>
      </c>
      <c r="F75" s="294" t="s">
        <v>1131</v>
      </c>
      <c r="G75" s="294" t="s">
        <v>1874</v>
      </c>
      <c r="H75" s="294" t="s">
        <v>961</v>
      </c>
      <c r="I75" s="78"/>
      <c r="J75" s="326"/>
      <c r="K75" s="77" t="s">
        <v>1134</v>
      </c>
      <c r="L75" s="77"/>
      <c r="M75" s="122" t="s">
        <v>145</v>
      </c>
      <c r="N75" s="122" t="s">
        <v>860</v>
      </c>
      <c r="O75" s="122" t="s">
        <v>861</v>
      </c>
      <c r="P75" s="321"/>
      <c r="Q75" s="118" t="s">
        <v>2334</v>
      </c>
      <c r="R75" s="118" t="s">
        <v>2365</v>
      </c>
      <c r="S75" s="295" t="s">
        <v>1135</v>
      </c>
      <c r="T75" s="295" t="s">
        <v>1875</v>
      </c>
      <c r="U75" s="295" t="s">
        <v>2366</v>
      </c>
      <c r="V75" s="295" t="s">
        <v>4054</v>
      </c>
      <c r="X75" s="125"/>
      <c r="AA75" s="204">
        <f>IF(OR(J75="Fail",ISBLANK(J75)),INDEX('Issue Code Table'!C:C,MATCH(N:N,'Issue Code Table'!A:A,0)),IF(M75="Critical",6,IF(M75="Significant",5,IF(M75="Moderate",3,2))))</f>
        <v>5</v>
      </c>
    </row>
    <row r="76" spans="1:27" ht="237.5" x14ac:dyDescent="0.35">
      <c r="A76" s="294" t="s">
        <v>2367</v>
      </c>
      <c r="B76" s="294" t="s">
        <v>760</v>
      </c>
      <c r="C76" s="294" t="s">
        <v>718</v>
      </c>
      <c r="D76" s="294" t="s">
        <v>164</v>
      </c>
      <c r="E76" s="294" t="s">
        <v>1877</v>
      </c>
      <c r="F76" s="294" t="s">
        <v>1140</v>
      </c>
      <c r="G76" s="294" t="s">
        <v>1878</v>
      </c>
      <c r="H76" s="294" t="s">
        <v>961</v>
      </c>
      <c r="I76" s="77"/>
      <c r="J76" s="326"/>
      <c r="K76" s="89" t="s">
        <v>1879</v>
      </c>
      <c r="L76" s="77"/>
      <c r="M76" s="122" t="s">
        <v>145</v>
      </c>
      <c r="N76" s="122" t="s">
        <v>860</v>
      </c>
      <c r="O76" s="122" t="s">
        <v>861</v>
      </c>
      <c r="P76" s="321"/>
      <c r="Q76" s="118" t="s">
        <v>2334</v>
      </c>
      <c r="R76" s="118" t="s">
        <v>2368</v>
      </c>
      <c r="S76" s="295" t="s">
        <v>1143</v>
      </c>
      <c r="T76" s="295" t="s">
        <v>1880</v>
      </c>
      <c r="U76" s="295" t="s">
        <v>3550</v>
      </c>
      <c r="V76" s="295" t="s">
        <v>1145</v>
      </c>
      <c r="X76" s="125"/>
      <c r="AA76" s="204">
        <f>IF(OR(J76="Fail",ISBLANK(J76)),INDEX('Issue Code Table'!C:C,MATCH(N:N,'Issue Code Table'!A:A,0)),IF(M76="Critical",6,IF(M76="Significant",5,IF(M76="Moderate",3,2))))</f>
        <v>5</v>
      </c>
    </row>
    <row r="77" spans="1:27" ht="409.5" x14ac:dyDescent="0.35">
      <c r="A77" s="294" t="s">
        <v>2369</v>
      </c>
      <c r="B77" s="294" t="s">
        <v>760</v>
      </c>
      <c r="C77" s="294" t="s">
        <v>718</v>
      </c>
      <c r="D77" s="294" t="s">
        <v>164</v>
      </c>
      <c r="E77" s="294" t="s">
        <v>1147</v>
      </c>
      <c r="F77" s="294" t="s">
        <v>1148</v>
      </c>
      <c r="G77" s="294" t="s">
        <v>1882</v>
      </c>
      <c r="H77" s="294" t="s">
        <v>961</v>
      </c>
      <c r="I77" s="77"/>
      <c r="J77" s="326"/>
      <c r="K77" s="89" t="s">
        <v>1883</v>
      </c>
      <c r="L77" s="78"/>
      <c r="M77" s="122" t="s">
        <v>145</v>
      </c>
      <c r="N77" s="122" t="s">
        <v>1884</v>
      </c>
      <c r="O77" s="122" t="s">
        <v>1885</v>
      </c>
      <c r="P77" s="323"/>
      <c r="Q77" s="118" t="s">
        <v>2334</v>
      </c>
      <c r="R77" s="118" t="s">
        <v>2370</v>
      </c>
      <c r="S77" s="295" t="s">
        <v>2371</v>
      </c>
      <c r="T77" s="295" t="s">
        <v>2372</v>
      </c>
      <c r="U77" s="295" t="s">
        <v>3551</v>
      </c>
      <c r="V77" s="295" t="s">
        <v>426</v>
      </c>
      <c r="X77" s="125"/>
      <c r="AA77" s="204">
        <f>IF(OR(J77="Fail",ISBLANK(J77)),INDEX('Issue Code Table'!C:C,MATCH(N:N,'Issue Code Table'!A:A,0)),IF(M77="Critical",6,IF(M77="Significant",5,IF(M77="Moderate",3,2))))</f>
        <v>5</v>
      </c>
    </row>
    <row r="78" spans="1:27" ht="137.5" x14ac:dyDescent="0.35">
      <c r="A78" s="294" t="s">
        <v>2373</v>
      </c>
      <c r="B78" s="294" t="s">
        <v>760</v>
      </c>
      <c r="C78" s="294" t="s">
        <v>718</v>
      </c>
      <c r="D78" s="294" t="s">
        <v>164</v>
      </c>
      <c r="E78" s="294" t="s">
        <v>1154</v>
      </c>
      <c r="F78" s="294" t="s">
        <v>1155</v>
      </c>
      <c r="G78" s="294" t="s">
        <v>1889</v>
      </c>
      <c r="H78" s="294" t="s">
        <v>961</v>
      </c>
      <c r="I78" s="77"/>
      <c r="J78" s="326"/>
      <c r="K78" s="89" t="s">
        <v>1890</v>
      </c>
      <c r="L78" s="77"/>
      <c r="M78" s="122" t="s">
        <v>826</v>
      </c>
      <c r="N78" s="122" t="s">
        <v>827</v>
      </c>
      <c r="O78" s="122" t="s">
        <v>828</v>
      </c>
      <c r="P78" s="321"/>
      <c r="Q78" s="118" t="s">
        <v>2334</v>
      </c>
      <c r="R78" s="118" t="s">
        <v>2374</v>
      </c>
      <c r="S78" s="295" t="s">
        <v>2375</v>
      </c>
      <c r="T78" s="295" t="s">
        <v>2376</v>
      </c>
      <c r="U78" s="295" t="s">
        <v>2377</v>
      </c>
      <c r="V78" s="295" t="s">
        <v>2090</v>
      </c>
      <c r="X78" s="125"/>
      <c r="AA78" s="204">
        <f>IF(OR(J78="Fail",ISBLANK(J78)),INDEX('Issue Code Table'!C:C,MATCH(N:N,'Issue Code Table'!A:A,0)),IF(M78="Critical",6,IF(M78="Significant",5,IF(M78="Moderate",3,2))))</f>
        <v>7</v>
      </c>
    </row>
    <row r="79" spans="1:27" ht="409.5" x14ac:dyDescent="0.35">
      <c r="A79" s="294" t="s">
        <v>2378</v>
      </c>
      <c r="B79" s="294" t="s">
        <v>909</v>
      </c>
      <c r="C79" s="294" t="s">
        <v>910</v>
      </c>
      <c r="D79" s="294" t="s">
        <v>164</v>
      </c>
      <c r="E79" s="294" t="s">
        <v>2379</v>
      </c>
      <c r="F79" s="294" t="s">
        <v>1895</v>
      </c>
      <c r="G79" s="294" t="s">
        <v>1896</v>
      </c>
      <c r="H79" s="294" t="s">
        <v>961</v>
      </c>
      <c r="I79" s="77"/>
      <c r="J79" s="326"/>
      <c r="K79" s="89" t="s">
        <v>1897</v>
      </c>
      <c r="L79" s="77"/>
      <c r="M79" s="122" t="s">
        <v>145</v>
      </c>
      <c r="N79" s="122" t="s">
        <v>410</v>
      </c>
      <c r="O79" s="122" t="s">
        <v>411</v>
      </c>
      <c r="P79" s="321"/>
      <c r="Q79" s="118" t="s">
        <v>2334</v>
      </c>
      <c r="R79" s="118" t="s">
        <v>2380</v>
      </c>
      <c r="S79" s="295" t="s">
        <v>2381</v>
      </c>
      <c r="T79" s="295" t="s">
        <v>2382</v>
      </c>
      <c r="U79" s="295" t="s">
        <v>2383</v>
      </c>
      <c r="V79" s="295" t="s">
        <v>426</v>
      </c>
      <c r="X79" s="125"/>
      <c r="AA79" s="204">
        <f>IF(OR(J79="Fail",ISBLANK(J79)),INDEX('Issue Code Table'!C:C,MATCH(N:N,'Issue Code Table'!A:A,0)),IF(M79="Critical",6,IF(M79="Significant",5,IF(M79="Moderate",3,2))))</f>
        <v>5</v>
      </c>
    </row>
    <row r="80" spans="1:27" ht="275" x14ac:dyDescent="0.35">
      <c r="A80" s="294" t="s">
        <v>2384</v>
      </c>
      <c r="B80" s="294" t="s">
        <v>909</v>
      </c>
      <c r="C80" s="294" t="s">
        <v>910</v>
      </c>
      <c r="D80" s="294" t="s">
        <v>164</v>
      </c>
      <c r="E80" s="294" t="s">
        <v>1170</v>
      </c>
      <c r="F80" s="294" t="s">
        <v>1901</v>
      </c>
      <c r="G80" s="294" t="s">
        <v>1902</v>
      </c>
      <c r="H80" s="294" t="s">
        <v>961</v>
      </c>
      <c r="I80" s="77"/>
      <c r="J80" s="326"/>
      <c r="K80" s="89" t="s">
        <v>1903</v>
      </c>
      <c r="L80" s="77"/>
      <c r="M80" s="122" t="s">
        <v>145</v>
      </c>
      <c r="N80" s="122" t="s">
        <v>410</v>
      </c>
      <c r="O80" s="122" t="s">
        <v>411</v>
      </c>
      <c r="P80" s="321"/>
      <c r="Q80" s="118" t="s">
        <v>2334</v>
      </c>
      <c r="R80" s="118" t="s">
        <v>2385</v>
      </c>
      <c r="S80" s="295" t="s">
        <v>2386</v>
      </c>
      <c r="T80" s="295" t="s">
        <v>4058</v>
      </c>
      <c r="U80" s="295" t="s">
        <v>3552</v>
      </c>
      <c r="V80" s="295" t="s">
        <v>426</v>
      </c>
      <c r="X80" s="125"/>
      <c r="AA80" s="204">
        <f>IF(OR(J80="Fail",ISBLANK(J80)),INDEX('Issue Code Table'!C:C,MATCH(N:N,'Issue Code Table'!A:A,0)),IF(M80="Critical",6,IF(M80="Significant",5,IF(M80="Moderate",3,2))))</f>
        <v>5</v>
      </c>
    </row>
    <row r="81" spans="1:27" ht="325" x14ac:dyDescent="0.35">
      <c r="A81" s="294" t="s">
        <v>2387</v>
      </c>
      <c r="B81" s="294" t="s">
        <v>909</v>
      </c>
      <c r="C81" s="294" t="s">
        <v>910</v>
      </c>
      <c r="D81" s="294" t="s">
        <v>164</v>
      </c>
      <c r="E81" s="294" t="s">
        <v>1184</v>
      </c>
      <c r="F81" s="294" t="s">
        <v>1185</v>
      </c>
      <c r="G81" s="294" t="s">
        <v>1913</v>
      </c>
      <c r="H81" s="294" t="s">
        <v>1914</v>
      </c>
      <c r="I81" s="77"/>
      <c r="J81" s="326"/>
      <c r="K81" s="89" t="s">
        <v>1915</v>
      </c>
      <c r="L81" s="77"/>
      <c r="M81" s="122" t="s">
        <v>145</v>
      </c>
      <c r="N81" s="122" t="s">
        <v>410</v>
      </c>
      <c r="O81" s="122" t="s">
        <v>411</v>
      </c>
      <c r="P81" s="321"/>
      <c r="Q81" s="118" t="s">
        <v>2334</v>
      </c>
      <c r="R81" s="118" t="s">
        <v>2388</v>
      </c>
      <c r="S81" s="295" t="s">
        <v>1188</v>
      </c>
      <c r="T81" s="295" t="s">
        <v>4057</v>
      </c>
      <c r="U81" s="295" t="s">
        <v>3553</v>
      </c>
      <c r="V81" s="295" t="s">
        <v>426</v>
      </c>
      <c r="X81" s="125"/>
      <c r="AA81" s="204">
        <f>IF(OR(J81="Fail",ISBLANK(J81)),INDEX('Issue Code Table'!C:C,MATCH(N:N,'Issue Code Table'!A:A,0)),IF(M81="Critical",6,IF(M81="Significant",5,IF(M81="Moderate",3,2))))</f>
        <v>5</v>
      </c>
    </row>
    <row r="82" spans="1:27" ht="87.5" x14ac:dyDescent="0.35">
      <c r="A82" s="294" t="s">
        <v>2389</v>
      </c>
      <c r="B82" s="294" t="s">
        <v>760</v>
      </c>
      <c r="C82" s="294" t="s">
        <v>718</v>
      </c>
      <c r="D82" s="294" t="s">
        <v>164</v>
      </c>
      <c r="E82" s="294" t="s">
        <v>1191</v>
      </c>
      <c r="F82" s="294" t="s">
        <v>1918</v>
      </c>
      <c r="G82" s="294" t="s">
        <v>1919</v>
      </c>
      <c r="H82" s="294" t="s">
        <v>961</v>
      </c>
      <c r="I82" s="77"/>
      <c r="J82" s="326"/>
      <c r="K82" s="89" t="s">
        <v>3554</v>
      </c>
      <c r="L82" s="77"/>
      <c r="M82" s="122" t="s">
        <v>145</v>
      </c>
      <c r="N82" s="122" t="s">
        <v>410</v>
      </c>
      <c r="O82" s="122" t="s">
        <v>411</v>
      </c>
      <c r="P82" s="321"/>
      <c r="Q82" s="118" t="s">
        <v>2334</v>
      </c>
      <c r="R82" s="118" t="s">
        <v>2390</v>
      </c>
      <c r="S82" s="295" t="s">
        <v>1195</v>
      </c>
      <c r="T82" s="295" t="s">
        <v>2391</v>
      </c>
      <c r="U82" s="295" t="s">
        <v>3555</v>
      </c>
      <c r="V82" s="295" t="s">
        <v>426</v>
      </c>
      <c r="X82" s="125"/>
      <c r="AA82" s="204">
        <f>IF(OR(J82="Fail",ISBLANK(J82)),INDEX('Issue Code Table'!C:C,MATCH(N:N,'Issue Code Table'!A:A,0)),IF(M82="Critical",6,IF(M82="Significant",5,IF(M82="Moderate",3,2))))</f>
        <v>5</v>
      </c>
    </row>
    <row r="83" spans="1:27" ht="175" x14ac:dyDescent="0.35">
      <c r="A83" s="294" t="s">
        <v>2392</v>
      </c>
      <c r="B83" s="294" t="s">
        <v>909</v>
      </c>
      <c r="C83" s="294" t="s">
        <v>910</v>
      </c>
      <c r="D83" s="294" t="s">
        <v>164</v>
      </c>
      <c r="E83" s="294" t="s">
        <v>1198</v>
      </c>
      <c r="F83" s="294" t="s">
        <v>1922</v>
      </c>
      <c r="G83" s="294" t="s">
        <v>1923</v>
      </c>
      <c r="H83" s="294" t="s">
        <v>961</v>
      </c>
      <c r="I83" s="77"/>
      <c r="J83" s="326"/>
      <c r="K83" s="89" t="s">
        <v>3556</v>
      </c>
      <c r="L83" s="77"/>
      <c r="M83" s="122" t="s">
        <v>145</v>
      </c>
      <c r="N83" s="122" t="s">
        <v>410</v>
      </c>
      <c r="O83" s="122" t="s">
        <v>411</v>
      </c>
      <c r="P83" s="321"/>
      <c r="Q83" s="118" t="s">
        <v>2334</v>
      </c>
      <c r="R83" s="118" t="s">
        <v>2393</v>
      </c>
      <c r="S83" s="295" t="s">
        <v>1202</v>
      </c>
      <c r="T83" s="295" t="s">
        <v>1924</v>
      </c>
      <c r="U83" s="295" t="s">
        <v>2394</v>
      </c>
      <c r="V83" s="295" t="s">
        <v>426</v>
      </c>
      <c r="X83" s="125"/>
      <c r="AA83" s="204">
        <f>IF(OR(J83="Fail",ISBLANK(J83)),INDEX('Issue Code Table'!C:C,MATCH(N:N,'Issue Code Table'!A:A,0)),IF(M83="Critical",6,IF(M83="Significant",5,IF(M83="Moderate",3,2))))</f>
        <v>5</v>
      </c>
    </row>
    <row r="84" spans="1:27" ht="175" x14ac:dyDescent="0.35">
      <c r="A84" s="294" t="s">
        <v>2395</v>
      </c>
      <c r="B84" s="294" t="s">
        <v>909</v>
      </c>
      <c r="C84" s="294" t="s">
        <v>910</v>
      </c>
      <c r="D84" s="294" t="s">
        <v>164</v>
      </c>
      <c r="E84" s="294" t="s">
        <v>1222</v>
      </c>
      <c r="F84" s="294" t="s">
        <v>1936</v>
      </c>
      <c r="G84" s="294" t="s">
        <v>1937</v>
      </c>
      <c r="H84" s="294" t="s">
        <v>961</v>
      </c>
      <c r="I84" s="77"/>
      <c r="J84" s="326"/>
      <c r="K84" s="89" t="s">
        <v>1938</v>
      </c>
      <c r="L84" s="77"/>
      <c r="M84" s="122" t="s">
        <v>145</v>
      </c>
      <c r="N84" s="122" t="s">
        <v>410</v>
      </c>
      <c r="O84" s="122" t="s">
        <v>411</v>
      </c>
      <c r="P84" s="321"/>
      <c r="Q84" s="118" t="s">
        <v>2334</v>
      </c>
      <c r="R84" s="118" t="s">
        <v>2396</v>
      </c>
      <c r="S84" s="295" t="s">
        <v>2397</v>
      </c>
      <c r="T84" s="295" t="s">
        <v>1940</v>
      </c>
      <c r="U84" s="295" t="s">
        <v>2398</v>
      </c>
      <c r="V84" s="295" t="s">
        <v>426</v>
      </c>
      <c r="X84" s="125"/>
      <c r="AA84" s="204">
        <f>IF(OR(J84="Fail",ISBLANK(J84)),INDEX('Issue Code Table'!C:C,MATCH(N:N,'Issue Code Table'!A:A,0)),IF(M84="Critical",6,IF(M84="Significant",5,IF(M84="Moderate",3,2))))</f>
        <v>5</v>
      </c>
    </row>
    <row r="85" spans="1:27" ht="87.5" x14ac:dyDescent="0.35">
      <c r="A85" s="294" t="s">
        <v>2399</v>
      </c>
      <c r="B85" s="294" t="s">
        <v>760</v>
      </c>
      <c r="C85" s="294" t="s">
        <v>718</v>
      </c>
      <c r="D85" s="294" t="s">
        <v>164</v>
      </c>
      <c r="E85" s="294" t="s">
        <v>1229</v>
      </c>
      <c r="F85" s="294" t="s">
        <v>1230</v>
      </c>
      <c r="G85" s="294" t="s">
        <v>1942</v>
      </c>
      <c r="H85" s="294" t="s">
        <v>961</v>
      </c>
      <c r="I85" s="77"/>
      <c r="J85" s="326"/>
      <c r="K85" s="77" t="s">
        <v>1943</v>
      </c>
      <c r="L85" s="77"/>
      <c r="M85" s="122" t="s">
        <v>145</v>
      </c>
      <c r="N85" s="122" t="s">
        <v>410</v>
      </c>
      <c r="O85" s="122" t="s">
        <v>411</v>
      </c>
      <c r="P85" s="321"/>
      <c r="Q85" s="118" t="s">
        <v>2334</v>
      </c>
      <c r="R85" s="118" t="s">
        <v>2400</v>
      </c>
      <c r="S85" s="295" t="s">
        <v>2401</v>
      </c>
      <c r="T85" s="295" t="s">
        <v>2402</v>
      </c>
      <c r="U85" s="295" t="s">
        <v>2403</v>
      </c>
      <c r="V85" s="295" t="s">
        <v>1946</v>
      </c>
      <c r="X85" s="125"/>
      <c r="AA85" s="204">
        <f>IF(OR(J85="Fail",ISBLANK(J85)),INDEX('Issue Code Table'!C:C,MATCH(N:N,'Issue Code Table'!A:A,0)),IF(M85="Critical",6,IF(M85="Significant",5,IF(M85="Moderate",3,2))))</f>
        <v>5</v>
      </c>
    </row>
    <row r="86" spans="1:27" ht="162.5" x14ac:dyDescent="0.35">
      <c r="A86" s="294" t="s">
        <v>2404</v>
      </c>
      <c r="B86" s="294" t="s">
        <v>760</v>
      </c>
      <c r="C86" s="294" t="s">
        <v>1948</v>
      </c>
      <c r="D86" s="294" t="s">
        <v>164</v>
      </c>
      <c r="E86" s="294" t="s">
        <v>1236</v>
      </c>
      <c r="F86" s="294" t="s">
        <v>1949</v>
      </c>
      <c r="G86" s="294" t="s">
        <v>1950</v>
      </c>
      <c r="H86" s="294" t="s">
        <v>961</v>
      </c>
      <c r="I86" s="77"/>
      <c r="J86" s="326"/>
      <c r="K86" s="77" t="s">
        <v>1951</v>
      </c>
      <c r="L86" s="77"/>
      <c r="M86" s="122" t="s">
        <v>145</v>
      </c>
      <c r="N86" s="122" t="s">
        <v>410</v>
      </c>
      <c r="O86" s="122" t="s">
        <v>411</v>
      </c>
      <c r="P86" s="321"/>
      <c r="Q86" s="118" t="s">
        <v>2334</v>
      </c>
      <c r="R86" s="118" t="s">
        <v>2405</v>
      </c>
      <c r="S86" s="295" t="s">
        <v>2406</v>
      </c>
      <c r="T86" s="295" t="s">
        <v>2407</v>
      </c>
      <c r="U86" s="295" t="s">
        <v>2408</v>
      </c>
      <c r="V86" s="295" t="s">
        <v>1954</v>
      </c>
      <c r="X86" s="125"/>
      <c r="AA86" s="204">
        <f>IF(OR(J86="Fail",ISBLANK(J86)),INDEX('Issue Code Table'!C:C,MATCH(N:N,'Issue Code Table'!A:A,0)),IF(M86="Critical",6,IF(M86="Significant",5,IF(M86="Moderate",3,2))))</f>
        <v>5</v>
      </c>
    </row>
    <row r="87" spans="1:27" ht="125" x14ac:dyDescent="0.35">
      <c r="A87" s="294" t="s">
        <v>2409</v>
      </c>
      <c r="B87" s="294" t="s">
        <v>175</v>
      </c>
      <c r="C87" s="294" t="s">
        <v>176</v>
      </c>
      <c r="D87" s="294" t="s">
        <v>138</v>
      </c>
      <c r="E87" s="294" t="s">
        <v>1243</v>
      </c>
      <c r="F87" s="294" t="s">
        <v>1956</v>
      </c>
      <c r="G87" s="294" t="s">
        <v>1957</v>
      </c>
      <c r="H87" s="294" t="s">
        <v>961</v>
      </c>
      <c r="I87" s="77"/>
      <c r="J87" s="326"/>
      <c r="K87" s="77" t="s">
        <v>1958</v>
      </c>
      <c r="L87" s="77"/>
      <c r="M87" s="122" t="s">
        <v>396</v>
      </c>
      <c r="N87" s="122" t="s">
        <v>743</v>
      </c>
      <c r="O87" s="122" t="s">
        <v>744</v>
      </c>
      <c r="P87" s="321"/>
      <c r="Q87" s="118" t="s">
        <v>2334</v>
      </c>
      <c r="R87" s="118" t="s">
        <v>2410</v>
      </c>
      <c r="S87" s="295" t="s">
        <v>1959</v>
      </c>
      <c r="T87" s="295" t="s">
        <v>2411</v>
      </c>
      <c r="U87" s="295" t="s">
        <v>2412</v>
      </c>
      <c r="V87" s="295"/>
      <c r="X87" s="125"/>
      <c r="AA87" s="204">
        <f>IF(OR(J87="Fail",ISBLANK(J87)),INDEX('Issue Code Table'!C:C,MATCH(N:N,'Issue Code Table'!A:A,0)),IF(M87="Critical",6,IF(M87="Significant",5,IF(M87="Moderate",3,2))))</f>
        <v>4</v>
      </c>
    </row>
    <row r="88" spans="1:27" ht="137.5" x14ac:dyDescent="0.35">
      <c r="A88" s="294" t="s">
        <v>2413</v>
      </c>
      <c r="B88" s="294" t="s">
        <v>1616</v>
      </c>
      <c r="C88" s="294" t="s">
        <v>1617</v>
      </c>
      <c r="D88" s="294" t="s">
        <v>138</v>
      </c>
      <c r="E88" s="294" t="s">
        <v>1251</v>
      </c>
      <c r="F88" s="294" t="s">
        <v>1962</v>
      </c>
      <c r="G88" s="294" t="s">
        <v>1963</v>
      </c>
      <c r="H88" s="294" t="s">
        <v>961</v>
      </c>
      <c r="I88" s="77"/>
      <c r="J88" s="326"/>
      <c r="K88" s="77" t="s">
        <v>1964</v>
      </c>
      <c r="L88" s="77"/>
      <c r="M88" s="122" t="s">
        <v>396</v>
      </c>
      <c r="N88" s="122" t="s">
        <v>743</v>
      </c>
      <c r="O88" s="122" t="s">
        <v>744</v>
      </c>
      <c r="P88" s="321"/>
      <c r="Q88" s="117" t="s">
        <v>2334</v>
      </c>
      <c r="R88" s="117" t="s">
        <v>2414</v>
      </c>
      <c r="S88" s="297" t="s">
        <v>1255</v>
      </c>
      <c r="T88" s="297" t="s">
        <v>2415</v>
      </c>
      <c r="U88" s="295" t="s">
        <v>2416</v>
      </c>
      <c r="V88" s="295"/>
      <c r="X88" s="125"/>
      <c r="AA88" s="204">
        <f>IF(OR(J88="Fail",ISBLANK(J88)),INDEX('Issue Code Table'!C:C,MATCH(N:N,'Issue Code Table'!A:A,0)),IF(M88="Critical",6,IF(M88="Significant",5,IF(M88="Moderate",3,2))))</f>
        <v>4</v>
      </c>
    </row>
    <row r="89" spans="1:27" ht="125" x14ac:dyDescent="0.35">
      <c r="A89" s="294" t="s">
        <v>2417</v>
      </c>
      <c r="B89" s="294" t="s">
        <v>909</v>
      </c>
      <c r="C89" s="294" t="s">
        <v>910</v>
      </c>
      <c r="D89" s="294" t="s">
        <v>138</v>
      </c>
      <c r="E89" s="294" t="s">
        <v>1260</v>
      </c>
      <c r="F89" s="294" t="s">
        <v>1261</v>
      </c>
      <c r="G89" s="294" t="s">
        <v>1967</v>
      </c>
      <c r="H89" s="294" t="s">
        <v>961</v>
      </c>
      <c r="I89" s="77"/>
      <c r="J89" s="326"/>
      <c r="K89" s="77" t="s">
        <v>1968</v>
      </c>
      <c r="L89" s="77"/>
      <c r="M89" s="122" t="s">
        <v>396</v>
      </c>
      <c r="N89" s="122" t="s">
        <v>743</v>
      </c>
      <c r="O89" s="122" t="s">
        <v>744</v>
      </c>
      <c r="P89" s="321"/>
      <c r="Q89" s="311" t="s">
        <v>2334</v>
      </c>
      <c r="R89" s="311" t="s">
        <v>2418</v>
      </c>
      <c r="S89" s="297" t="s">
        <v>1264</v>
      </c>
      <c r="T89" s="297" t="s">
        <v>4056</v>
      </c>
      <c r="U89" s="295" t="s">
        <v>2419</v>
      </c>
      <c r="V89" s="295"/>
      <c r="W89" s="310"/>
      <c r="X89" s="125"/>
      <c r="AA89" s="204">
        <f>IF(OR(J89="Fail",ISBLANK(J89)),INDEX('Issue Code Table'!C:C,MATCH(N:N,'Issue Code Table'!A:A,0)),IF(M89="Critical",6,IF(M89="Significant",5,IF(M89="Moderate",3,2))))</f>
        <v>4</v>
      </c>
    </row>
    <row r="90" spans="1:27" ht="125" x14ac:dyDescent="0.35">
      <c r="A90" s="294" t="s">
        <v>2420</v>
      </c>
      <c r="B90" s="294" t="s">
        <v>760</v>
      </c>
      <c r="C90" s="294" t="s">
        <v>718</v>
      </c>
      <c r="D90" s="294" t="s">
        <v>138</v>
      </c>
      <c r="E90" s="294" t="s">
        <v>1268</v>
      </c>
      <c r="F90" s="294" t="s">
        <v>1269</v>
      </c>
      <c r="G90" s="294" t="s">
        <v>1971</v>
      </c>
      <c r="H90" s="294" t="s">
        <v>961</v>
      </c>
      <c r="I90" s="77"/>
      <c r="J90" s="326"/>
      <c r="K90" s="89" t="s">
        <v>1972</v>
      </c>
      <c r="L90" s="77"/>
      <c r="M90" s="122" t="s">
        <v>396</v>
      </c>
      <c r="N90" s="122" t="s">
        <v>743</v>
      </c>
      <c r="O90" s="122" t="s">
        <v>744</v>
      </c>
      <c r="P90" s="321"/>
      <c r="Q90" s="311" t="s">
        <v>2334</v>
      </c>
      <c r="R90" s="311" t="s">
        <v>2421</v>
      </c>
      <c r="S90" s="297" t="s">
        <v>1272</v>
      </c>
      <c r="T90" s="297" t="s">
        <v>4055</v>
      </c>
      <c r="U90" s="295" t="s">
        <v>2422</v>
      </c>
      <c r="V90" s="295"/>
      <c r="X90" s="125"/>
      <c r="AA90" s="204">
        <f>IF(OR(J90="Fail",ISBLANK(J90)),INDEX('Issue Code Table'!C:C,MATCH(N:N,'Issue Code Table'!A:A,0)),IF(M90="Critical",6,IF(M90="Significant",5,IF(M90="Moderate",3,2))))</f>
        <v>4</v>
      </c>
    </row>
    <row r="91" spans="1:27" ht="14.5" x14ac:dyDescent="0.35">
      <c r="A91" s="205"/>
      <c r="B91" s="278" t="s">
        <v>1275</v>
      </c>
      <c r="C91" s="205"/>
      <c r="D91" s="205"/>
      <c r="E91" s="205"/>
      <c r="F91" s="205"/>
      <c r="G91" s="205"/>
      <c r="H91" s="205"/>
      <c r="I91" s="205"/>
      <c r="J91" s="205"/>
      <c r="K91" s="205"/>
      <c r="L91" s="205"/>
      <c r="M91" s="205"/>
      <c r="N91" s="205"/>
      <c r="O91" s="255"/>
      <c r="P91" s="205"/>
      <c r="Q91" s="205"/>
      <c r="R91" s="205"/>
      <c r="S91" s="205"/>
      <c r="T91" s="205"/>
      <c r="U91" s="205"/>
      <c r="V91" s="205"/>
      <c r="X91" s="125"/>
      <c r="AA91" s="205"/>
    </row>
    <row r="92" spans="1:27" ht="14.5" x14ac:dyDescent="0.35">
      <c r="A92" s="91"/>
      <c r="B92" s="91"/>
      <c r="C92" s="137"/>
      <c r="D92" s="91"/>
      <c r="E92" s="91"/>
      <c r="F92" s="314"/>
      <c r="G92" s="314"/>
      <c r="H92" s="91"/>
      <c r="I92" s="83" t="s">
        <v>57</v>
      </c>
      <c r="J92" s="91"/>
      <c r="K92" s="91"/>
      <c r="L92" s="91"/>
      <c r="M92" s="125"/>
      <c r="N92" s="125"/>
      <c r="O92" s="259"/>
      <c r="P92" s="91"/>
      <c r="Q92" s="125"/>
      <c r="R92" s="125"/>
      <c r="S92" s="313"/>
      <c r="T92" s="313"/>
      <c r="U92" s="91"/>
      <c r="X92" s="125"/>
      <c r="AA92" s="125"/>
    </row>
    <row r="93" spans="1:27" ht="14.5" x14ac:dyDescent="0.35">
      <c r="A93" s="91"/>
      <c r="B93" s="91"/>
      <c r="C93" s="137"/>
      <c r="D93" s="91"/>
      <c r="E93" s="91"/>
      <c r="F93" s="314"/>
      <c r="G93" s="314"/>
      <c r="H93" s="91"/>
      <c r="I93" s="83" t="s">
        <v>58</v>
      </c>
      <c r="J93" s="91"/>
      <c r="K93" s="91"/>
      <c r="L93" s="91"/>
      <c r="M93" s="125"/>
      <c r="N93" s="125"/>
      <c r="O93" s="259"/>
      <c r="P93" s="91"/>
      <c r="Q93" s="125"/>
      <c r="R93" s="125"/>
      <c r="S93" s="313"/>
      <c r="T93" s="313"/>
      <c r="U93" s="91"/>
      <c r="X93" s="125"/>
      <c r="AA93" s="125"/>
    </row>
    <row r="94" spans="1:27" ht="14.5" x14ac:dyDescent="0.35">
      <c r="A94" s="91"/>
      <c r="B94" s="91"/>
      <c r="C94" s="137"/>
      <c r="D94" s="91"/>
      <c r="E94" s="91"/>
      <c r="F94" s="314"/>
      <c r="G94" s="314"/>
      <c r="H94" s="91"/>
      <c r="I94" s="83" t="s">
        <v>46</v>
      </c>
      <c r="J94" s="91"/>
      <c r="K94" s="91"/>
      <c r="L94" s="91"/>
      <c r="M94" s="125"/>
      <c r="N94" s="125"/>
      <c r="O94" s="259"/>
      <c r="P94" s="91"/>
      <c r="Q94" s="125"/>
      <c r="R94" s="125"/>
      <c r="S94" s="313"/>
      <c r="T94" s="313"/>
      <c r="U94" s="91"/>
      <c r="X94" s="125"/>
      <c r="AA94" s="125"/>
    </row>
    <row r="95" spans="1:27" ht="14.5" x14ac:dyDescent="0.35">
      <c r="A95" s="91"/>
      <c r="B95" s="91"/>
      <c r="C95" s="137"/>
      <c r="D95" s="91"/>
      <c r="E95" s="316"/>
      <c r="F95" s="314"/>
      <c r="G95" s="314"/>
      <c r="H95" s="91"/>
      <c r="I95" s="83" t="s">
        <v>1276</v>
      </c>
      <c r="J95" s="91"/>
      <c r="K95" s="91"/>
      <c r="L95" s="91"/>
      <c r="M95" s="125"/>
      <c r="N95" s="125"/>
      <c r="O95" s="259"/>
      <c r="P95" s="91"/>
      <c r="Q95" s="125"/>
      <c r="R95" s="125"/>
      <c r="S95" s="313"/>
      <c r="T95" s="313"/>
      <c r="U95" s="91"/>
      <c r="X95" s="125"/>
      <c r="AA95" s="125"/>
    </row>
    <row r="96" spans="1:27" ht="14.5" hidden="1" x14ac:dyDescent="0.35">
      <c r="A96" s="91"/>
      <c r="B96" s="91"/>
      <c r="C96" s="137"/>
      <c r="D96" s="91"/>
      <c r="E96" s="310"/>
      <c r="F96" s="314"/>
      <c r="G96" s="314"/>
      <c r="H96" s="91"/>
      <c r="I96" s="91"/>
      <c r="J96" s="91"/>
      <c r="K96" s="91"/>
      <c r="L96" s="91"/>
      <c r="M96" s="125"/>
      <c r="N96" s="125"/>
      <c r="O96" s="259"/>
      <c r="P96" s="91"/>
      <c r="Q96" s="125"/>
      <c r="R96" s="125"/>
      <c r="S96" s="313"/>
      <c r="T96" s="313"/>
      <c r="U96" s="91"/>
      <c r="X96" s="125"/>
      <c r="AA96" s="125"/>
    </row>
    <row r="97" spans="5:20" ht="14.5" hidden="1" x14ac:dyDescent="0.35">
      <c r="E97" s="310"/>
      <c r="F97" s="314"/>
      <c r="G97" s="314"/>
      <c r="H97" s="91"/>
      <c r="I97" s="83" t="s">
        <v>1277</v>
      </c>
      <c r="J97" s="91"/>
      <c r="K97" s="91"/>
      <c r="L97" s="91"/>
      <c r="M97" s="125"/>
      <c r="N97" s="125"/>
      <c r="O97" s="259"/>
      <c r="P97" s="91"/>
      <c r="Q97" s="125"/>
      <c r="R97" s="125"/>
      <c r="S97" s="313"/>
      <c r="T97" s="313"/>
    </row>
    <row r="98" spans="5:20" ht="14.5" hidden="1" x14ac:dyDescent="0.35">
      <c r="E98" s="316"/>
      <c r="F98" s="314"/>
      <c r="G98" s="314"/>
      <c r="H98" s="91"/>
      <c r="I98" s="83" t="s">
        <v>826</v>
      </c>
      <c r="J98" s="91"/>
      <c r="K98" s="91"/>
      <c r="L98" s="91"/>
      <c r="M98" s="125"/>
      <c r="N98" s="125"/>
      <c r="O98" s="259"/>
      <c r="P98" s="91"/>
      <c r="Q98" s="125"/>
      <c r="R98" s="125"/>
      <c r="S98" s="313"/>
      <c r="T98" s="313"/>
    </row>
    <row r="99" spans="5:20" ht="14.5" hidden="1" x14ac:dyDescent="0.35">
      <c r="E99" s="316"/>
      <c r="F99" s="314"/>
      <c r="G99" s="314"/>
      <c r="H99" s="91"/>
      <c r="I99" s="83" t="s">
        <v>145</v>
      </c>
      <c r="J99" s="91"/>
      <c r="K99" s="91"/>
      <c r="L99" s="91"/>
      <c r="M99" s="125"/>
      <c r="N99" s="125"/>
      <c r="O99" s="259"/>
      <c r="P99" s="91"/>
      <c r="Q99" s="125"/>
      <c r="R99" s="125"/>
      <c r="S99" s="313"/>
      <c r="T99" s="313"/>
    </row>
    <row r="100" spans="5:20" ht="14.5" hidden="1" x14ac:dyDescent="0.35">
      <c r="E100" s="91"/>
      <c r="F100" s="125"/>
      <c r="G100" s="125"/>
      <c r="H100" s="91"/>
      <c r="I100" s="83" t="s">
        <v>396</v>
      </c>
      <c r="J100" s="91"/>
      <c r="K100" s="91"/>
      <c r="L100" s="91"/>
      <c r="M100" s="125"/>
      <c r="N100" s="125"/>
      <c r="O100" s="259"/>
      <c r="P100" s="91"/>
      <c r="Q100" s="125"/>
      <c r="R100" s="125"/>
      <c r="S100" s="315"/>
      <c r="T100" s="315"/>
    </row>
    <row r="101" spans="5:20" ht="14.5" hidden="1" x14ac:dyDescent="0.35">
      <c r="E101" s="91"/>
      <c r="F101" s="125"/>
      <c r="G101" s="125"/>
      <c r="H101" s="91"/>
      <c r="I101" s="83" t="s">
        <v>840</v>
      </c>
      <c r="J101" s="91"/>
      <c r="K101" s="91"/>
      <c r="L101" s="91"/>
      <c r="M101" s="125"/>
      <c r="N101" s="125"/>
      <c r="O101" s="259"/>
      <c r="P101" s="91"/>
      <c r="Q101" s="125"/>
      <c r="R101" s="125"/>
      <c r="S101" s="315"/>
      <c r="T101" s="315"/>
    </row>
    <row r="102" spans="5:20" ht="12.75" hidden="1" customHeight="1" x14ac:dyDescent="0.35">
      <c r="E102" s="91"/>
      <c r="F102" s="125"/>
      <c r="G102" s="125"/>
      <c r="H102" s="91"/>
      <c r="I102" s="91"/>
      <c r="J102" s="91"/>
      <c r="K102" s="91"/>
      <c r="L102" s="91"/>
      <c r="M102" s="125"/>
      <c r="N102" s="125"/>
      <c r="O102" s="259"/>
      <c r="P102" s="91"/>
      <c r="Q102" s="125"/>
      <c r="R102" s="125"/>
      <c r="S102" s="315"/>
      <c r="T102" s="315"/>
    </row>
    <row r="103" spans="5:20" ht="12.75" hidden="1" customHeight="1" x14ac:dyDescent="0.35">
      <c r="E103" s="91"/>
      <c r="F103" s="125"/>
      <c r="G103" s="125"/>
      <c r="H103" s="91"/>
      <c r="I103" s="91"/>
      <c r="J103" s="91"/>
      <c r="K103" s="91"/>
      <c r="L103" s="91"/>
      <c r="M103" s="125"/>
      <c r="N103" s="125"/>
      <c r="O103" s="259"/>
      <c r="P103" s="91"/>
      <c r="Q103" s="125"/>
      <c r="R103" s="125"/>
      <c r="S103" s="315"/>
      <c r="T103" s="315"/>
    </row>
    <row r="104" spans="5:20" ht="12.75" hidden="1" customHeight="1" x14ac:dyDescent="0.35">
      <c r="E104" s="91"/>
      <c r="F104" s="125"/>
      <c r="G104" s="125"/>
      <c r="H104" s="91"/>
      <c r="I104" s="91"/>
      <c r="J104" s="91"/>
      <c r="K104" s="91"/>
      <c r="L104" s="91"/>
      <c r="M104" s="125"/>
      <c r="N104" s="125"/>
      <c r="O104" s="259"/>
      <c r="P104" s="91"/>
      <c r="Q104" s="125"/>
      <c r="R104" s="125"/>
      <c r="S104" s="315"/>
      <c r="T104" s="315"/>
    </row>
    <row r="105" spans="5:20" ht="12.75" hidden="1" customHeight="1" x14ac:dyDescent="0.35">
      <c r="E105" s="91"/>
      <c r="F105" s="125"/>
      <c r="G105" s="125"/>
      <c r="H105" s="91"/>
      <c r="I105" s="91"/>
      <c r="J105" s="91"/>
      <c r="K105" s="91"/>
      <c r="L105" s="91"/>
      <c r="M105" s="125"/>
      <c r="N105" s="125"/>
      <c r="O105" s="259"/>
      <c r="P105" s="91"/>
      <c r="Q105" s="125"/>
      <c r="R105" s="125"/>
      <c r="S105" s="315"/>
      <c r="T105" s="315"/>
    </row>
    <row r="106" spans="5:20" ht="12.75" hidden="1" customHeight="1" x14ac:dyDescent="0.35"/>
    <row r="107" spans="5:20" ht="12.75" hidden="1" customHeight="1" x14ac:dyDescent="0.35"/>
    <row r="108" spans="5:20" ht="12.75" hidden="1" customHeight="1" x14ac:dyDescent="0.35"/>
    <row r="109" spans="5:20" ht="12.75" hidden="1" customHeight="1" x14ac:dyDescent="0.35"/>
    <row r="110" spans="5:20" ht="12.75" hidden="1" customHeight="1" x14ac:dyDescent="0.35"/>
    <row r="111" spans="5:20" ht="12.75" hidden="1" customHeight="1" x14ac:dyDescent="0.35"/>
    <row r="112" spans="5:20" ht="12.75" hidden="1" customHeight="1" x14ac:dyDescent="0.35"/>
    <row r="113" ht="12.75" hidden="1" customHeight="1" x14ac:dyDescent="0.35"/>
    <row r="114" ht="12.75" hidden="1" customHeight="1" x14ac:dyDescent="0.35"/>
    <row r="115" ht="12.75" hidden="1" customHeight="1" x14ac:dyDescent="0.35"/>
    <row r="116" ht="12.75" hidden="1" customHeight="1" x14ac:dyDescent="0.35"/>
    <row r="117" ht="12.75" hidden="1" customHeight="1" x14ac:dyDescent="0.35"/>
    <row r="118" ht="12.75" hidden="1" customHeight="1" x14ac:dyDescent="0.35"/>
    <row r="119" ht="12.75" hidden="1" customHeight="1" x14ac:dyDescent="0.35"/>
    <row r="120" ht="12.75" hidden="1" customHeight="1" x14ac:dyDescent="0.35"/>
    <row r="121" ht="12.75" hidden="1" customHeight="1" x14ac:dyDescent="0.35"/>
    <row r="122" ht="12.75" hidden="1" customHeight="1" x14ac:dyDescent="0.35"/>
    <row r="123" ht="12.75" hidden="1" customHeight="1" x14ac:dyDescent="0.35"/>
  </sheetData>
  <protectedRanges>
    <protectedRange password="E1A2" sqref="N2:O2 AA2 X2" name="Range1_1"/>
    <protectedRange password="E1A2" sqref="N53" name="Range1"/>
    <protectedRange password="E1A2" sqref="N58" name="Range1_2"/>
    <protectedRange password="E1A2" sqref="N67" name="Range1_3"/>
    <protectedRange password="E1A2" sqref="N73" name="Range1_4"/>
    <protectedRange password="E1A2" sqref="N74" name="Range1_5"/>
    <protectedRange password="E1A2" sqref="N79" name="Range1_6"/>
    <protectedRange password="E1A2" sqref="N80" name="Range1_7"/>
    <protectedRange password="E1A2" sqref="N81" name="Range1_9"/>
    <protectedRange password="E1A2" sqref="N82" name="Range1_10"/>
    <protectedRange password="E1A2" sqref="N83" name="Range1_11"/>
    <protectedRange password="E1A2" sqref="N84:N86" name="Range1_12"/>
    <protectedRange password="E1A2" sqref="AA3:AA90" name="Range1_1_1_1"/>
    <protectedRange password="E1A2" sqref="O3" name="Range1_2_1"/>
    <protectedRange password="E1A2" sqref="U2" name="Range1_14"/>
    <protectedRange password="E1A2" sqref="N68" name="Range1_12_1"/>
    <protectedRange password="E1A2" sqref="N69" name="Range1_8_1"/>
  </protectedRanges>
  <autoFilter ref="A2:AA95" xr:uid="{9699F705-A49B-408C-8D4E-16BF41E870FB}"/>
  <dataConsolidate/>
  <conditionalFormatting sqref="J3:J9 J25:J39 J18 J11:J16 J52:J67 J70:J88">
    <cfRule type="cellIs" dxfId="75" priority="102" operator="equal">
      <formula>"Fail"</formula>
    </cfRule>
    <cfRule type="cellIs" dxfId="74" priority="104" operator="equal">
      <formula>"Pass"</formula>
    </cfRule>
    <cfRule type="cellIs" dxfId="73" priority="105" operator="equal">
      <formula>"Info"</formula>
    </cfRule>
  </conditionalFormatting>
  <conditionalFormatting sqref="J10">
    <cfRule type="cellIs" dxfId="72" priority="98" operator="equal">
      <formula>"Fail"</formula>
    </cfRule>
    <cfRule type="cellIs" dxfId="71" priority="100" operator="equal">
      <formula>"Pass"</formula>
    </cfRule>
    <cfRule type="cellIs" dxfId="70" priority="101" operator="equal">
      <formula>"Info"</formula>
    </cfRule>
  </conditionalFormatting>
  <conditionalFormatting sqref="J17:J18">
    <cfRule type="cellIs" dxfId="69" priority="94" operator="equal">
      <formula>"Fail"</formula>
    </cfRule>
    <cfRule type="cellIs" dxfId="68" priority="96" operator="equal">
      <formula>"Pass"</formula>
    </cfRule>
    <cfRule type="cellIs" dxfId="67" priority="97" operator="equal">
      <formula>"Info"</formula>
    </cfRule>
  </conditionalFormatting>
  <conditionalFormatting sqref="J19">
    <cfRule type="cellIs" dxfId="66" priority="90" operator="equal">
      <formula>"Fail"</formula>
    </cfRule>
    <cfRule type="cellIs" dxfId="65" priority="92" operator="equal">
      <formula>"Pass"</formula>
    </cfRule>
    <cfRule type="cellIs" dxfId="64" priority="93" operator="equal">
      <formula>"Info"</formula>
    </cfRule>
  </conditionalFormatting>
  <conditionalFormatting sqref="J20">
    <cfRule type="cellIs" dxfId="63" priority="86" operator="equal">
      <formula>"Fail"</formula>
    </cfRule>
    <cfRule type="cellIs" dxfId="62" priority="88" operator="equal">
      <formula>"Pass"</formula>
    </cfRule>
    <cfRule type="cellIs" dxfId="61" priority="89" operator="equal">
      <formula>"Info"</formula>
    </cfRule>
  </conditionalFormatting>
  <conditionalFormatting sqref="J21">
    <cfRule type="cellIs" dxfId="60" priority="82" operator="equal">
      <formula>"Fail"</formula>
    </cfRule>
    <cfRule type="cellIs" dxfId="59" priority="84" operator="equal">
      <formula>"Pass"</formula>
    </cfRule>
    <cfRule type="cellIs" dxfId="58" priority="85" operator="equal">
      <formula>"Info"</formula>
    </cfRule>
  </conditionalFormatting>
  <conditionalFormatting sqref="J24">
    <cfRule type="cellIs" dxfId="57" priority="78" operator="equal">
      <formula>"Fail"</formula>
    </cfRule>
    <cfRule type="cellIs" dxfId="56" priority="80" operator="equal">
      <formula>"Pass"</formula>
    </cfRule>
    <cfRule type="cellIs" dxfId="55" priority="81" operator="equal">
      <formula>"Info"</formula>
    </cfRule>
  </conditionalFormatting>
  <conditionalFormatting sqref="J22">
    <cfRule type="cellIs" dxfId="54" priority="74" operator="equal">
      <formula>"Fail"</formula>
    </cfRule>
    <cfRule type="cellIs" dxfId="53" priority="76" operator="equal">
      <formula>"Pass"</formula>
    </cfRule>
    <cfRule type="cellIs" dxfId="52" priority="77" operator="equal">
      <formula>"Info"</formula>
    </cfRule>
  </conditionalFormatting>
  <conditionalFormatting sqref="J23">
    <cfRule type="cellIs" dxfId="51" priority="70" operator="equal">
      <formula>"Fail"</formula>
    </cfRule>
    <cfRule type="cellIs" dxfId="50" priority="72" operator="equal">
      <formula>"Pass"</formula>
    </cfRule>
    <cfRule type="cellIs" dxfId="49" priority="73" operator="equal">
      <formula>"Info"</formula>
    </cfRule>
  </conditionalFormatting>
  <conditionalFormatting sqref="J40">
    <cfRule type="cellIs" dxfId="48" priority="66" operator="equal">
      <formula>"Fail"</formula>
    </cfRule>
    <cfRule type="cellIs" dxfId="47" priority="68" operator="equal">
      <formula>"Pass"</formula>
    </cfRule>
    <cfRule type="cellIs" dxfId="46" priority="69" operator="equal">
      <formula>"Info"</formula>
    </cfRule>
  </conditionalFormatting>
  <conditionalFormatting sqref="J41">
    <cfRule type="cellIs" dxfId="45" priority="62" operator="equal">
      <formula>"Fail"</formula>
    </cfRule>
    <cfRule type="cellIs" dxfId="44" priority="64" operator="equal">
      <formula>"Pass"</formula>
    </cfRule>
    <cfRule type="cellIs" dxfId="43" priority="65" operator="equal">
      <formula>"Info"</formula>
    </cfRule>
  </conditionalFormatting>
  <conditionalFormatting sqref="J42">
    <cfRule type="cellIs" dxfId="42" priority="58" operator="equal">
      <formula>"Fail"</formula>
    </cfRule>
    <cfRule type="cellIs" dxfId="41" priority="60" operator="equal">
      <formula>"Pass"</formula>
    </cfRule>
    <cfRule type="cellIs" dxfId="40" priority="61" operator="equal">
      <formula>"Info"</formula>
    </cfRule>
  </conditionalFormatting>
  <conditionalFormatting sqref="J43">
    <cfRule type="cellIs" dxfId="39" priority="54" operator="equal">
      <formula>"Fail"</formula>
    </cfRule>
    <cfRule type="cellIs" dxfId="38" priority="56" operator="equal">
      <formula>"Pass"</formula>
    </cfRule>
    <cfRule type="cellIs" dxfId="37" priority="57" operator="equal">
      <formula>"Info"</formula>
    </cfRule>
  </conditionalFormatting>
  <conditionalFormatting sqref="J44">
    <cfRule type="cellIs" dxfId="36" priority="50" operator="equal">
      <formula>"Fail"</formula>
    </cfRule>
    <cfRule type="cellIs" dxfId="35" priority="52" operator="equal">
      <formula>"Pass"</formula>
    </cfRule>
    <cfRule type="cellIs" dxfId="34" priority="53" operator="equal">
      <formula>"Info"</formula>
    </cfRule>
  </conditionalFormatting>
  <conditionalFormatting sqref="J45">
    <cfRule type="cellIs" dxfId="33" priority="46" operator="equal">
      <formula>"Fail"</formula>
    </cfRule>
    <cfRule type="cellIs" dxfId="32" priority="48" operator="equal">
      <formula>"Pass"</formula>
    </cfRule>
    <cfRule type="cellIs" dxfId="31" priority="49" operator="equal">
      <formula>"Info"</formula>
    </cfRule>
  </conditionalFormatting>
  <conditionalFormatting sqref="J46">
    <cfRule type="cellIs" dxfId="30" priority="42" operator="equal">
      <formula>"Fail"</formula>
    </cfRule>
    <cfRule type="cellIs" dxfId="29" priority="44" operator="equal">
      <formula>"Pass"</formula>
    </cfRule>
    <cfRule type="cellIs" dxfId="28" priority="45" operator="equal">
      <formula>"Info"</formula>
    </cfRule>
  </conditionalFormatting>
  <conditionalFormatting sqref="J48">
    <cfRule type="cellIs" dxfId="27" priority="38" operator="equal">
      <formula>"Fail"</formula>
    </cfRule>
    <cfRule type="cellIs" dxfId="26" priority="40" operator="equal">
      <formula>"Pass"</formula>
    </cfRule>
    <cfRule type="cellIs" dxfId="25" priority="41" operator="equal">
      <formula>"Info"</formula>
    </cfRule>
  </conditionalFormatting>
  <conditionalFormatting sqref="J47">
    <cfRule type="cellIs" dxfId="24" priority="34" operator="equal">
      <formula>"Fail"</formula>
    </cfRule>
    <cfRule type="cellIs" dxfId="23" priority="36" operator="equal">
      <formula>"Pass"</formula>
    </cfRule>
    <cfRule type="cellIs" dxfId="22" priority="37" operator="equal">
      <formula>"Info"</formula>
    </cfRule>
  </conditionalFormatting>
  <conditionalFormatting sqref="J49">
    <cfRule type="cellIs" dxfId="21" priority="30" operator="equal">
      <formula>"Fail"</formula>
    </cfRule>
    <cfRule type="cellIs" dxfId="20" priority="32" operator="equal">
      <formula>"Pass"</formula>
    </cfRule>
    <cfRule type="cellIs" dxfId="19" priority="33" operator="equal">
      <formula>"Info"</formula>
    </cfRule>
  </conditionalFormatting>
  <conditionalFormatting sqref="J50">
    <cfRule type="cellIs" dxfId="18" priority="26" operator="equal">
      <formula>"Fail"</formula>
    </cfRule>
    <cfRule type="cellIs" dxfId="17" priority="28" operator="equal">
      <formula>"Pass"</formula>
    </cfRule>
    <cfRule type="cellIs" dxfId="16" priority="29" operator="equal">
      <formula>"Info"</formula>
    </cfRule>
  </conditionalFormatting>
  <conditionalFormatting sqref="J51">
    <cfRule type="cellIs" dxfId="15" priority="22" operator="equal">
      <formula>"Fail"</formula>
    </cfRule>
    <cfRule type="cellIs" dxfId="14" priority="24" operator="equal">
      <formula>"Pass"</formula>
    </cfRule>
    <cfRule type="cellIs" dxfId="13" priority="25" operator="equal">
      <formula>"Info"</formula>
    </cfRule>
  </conditionalFormatting>
  <conditionalFormatting sqref="J68">
    <cfRule type="cellIs" dxfId="12" priority="14" operator="equal">
      <formula>"Fail"</formula>
    </cfRule>
    <cfRule type="cellIs" dxfId="11" priority="16" operator="equal">
      <formula>"Pass"</formula>
    </cfRule>
    <cfRule type="cellIs" dxfId="10" priority="17" operator="equal">
      <formula>"Info"</formula>
    </cfRule>
  </conditionalFormatting>
  <conditionalFormatting sqref="J69">
    <cfRule type="cellIs" dxfId="9" priority="10" operator="equal">
      <formula>"Fail"</formula>
    </cfRule>
    <cfRule type="cellIs" dxfId="8" priority="12" operator="equal">
      <formula>"Pass"</formula>
    </cfRule>
    <cfRule type="cellIs" dxfId="7" priority="13" operator="equal">
      <formula>"Info"</formula>
    </cfRule>
  </conditionalFormatting>
  <conditionalFormatting sqref="J89">
    <cfRule type="cellIs" dxfId="6" priority="6" operator="equal">
      <formula>"Fail"</formula>
    </cfRule>
    <cfRule type="cellIs" dxfId="5" priority="8" operator="equal">
      <formula>"Pass"</formula>
    </cfRule>
    <cfRule type="cellIs" dxfId="4" priority="9" operator="equal">
      <formula>"Info"</formula>
    </cfRule>
  </conditionalFormatting>
  <conditionalFormatting sqref="J90">
    <cfRule type="cellIs" dxfId="3" priority="2" operator="equal">
      <formula>"Fail"</formula>
    </cfRule>
    <cfRule type="cellIs" dxfId="2" priority="4" operator="equal">
      <formula>"Pass"</formula>
    </cfRule>
    <cfRule type="cellIs" dxfId="1" priority="5" operator="equal">
      <formula>"Info"</formula>
    </cfRule>
  </conditionalFormatting>
  <conditionalFormatting sqref="N3:N90">
    <cfRule type="expression" dxfId="0" priority="1" stopIfTrue="1">
      <formula>ISERROR(AA3)</formula>
    </cfRule>
  </conditionalFormatting>
  <dataValidations count="2">
    <dataValidation type="list" allowBlank="1" showInputMessage="1" showErrorMessage="1" sqref="M3:M90" xr:uid="{00000000-0002-0000-0700-000000000000}">
      <formula1>$I$98:$I$101</formula1>
    </dataValidation>
    <dataValidation type="list" allowBlank="1" showInputMessage="1" showErrorMessage="1" sqref="J3:J90" xr:uid="{00000000-0002-0000-0700-000001000000}">
      <formula1>$I$92:$I$95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3" ma:contentTypeDescription="Create a new document." ma:contentTypeScope="" ma:versionID="6f14ba1862fbc3dc3b53732efd3980dc">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3f9e2b0e38a581ae4191bbc0d91a463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399F3-2DE6-42B0-AE05-4330A410C762}">
  <ds:schemaRefs>
    <ds:schemaRef ds:uri="http://schemas.microsoft.com/sharepoint/v3/contenttype/forms"/>
  </ds:schemaRefs>
</ds:datastoreItem>
</file>

<file path=customXml/itemProps2.xml><?xml version="1.0" encoding="utf-8"?>
<ds:datastoreItem xmlns:ds="http://schemas.openxmlformats.org/officeDocument/2006/customXml" ds:itemID="{63086D89-9021-4D0A-ADEE-20754A737A5F}">
  <ds:schemaRefs>
    <ds:schemaRef ds:uri="http://schemas.microsoft.com/office/2006/metadata/properties"/>
    <ds:schemaRef ds:uri="http://schemas.microsoft.com/office/infopath/2007/PartnerControls"/>
    <ds:schemaRef ds:uri="http://schemas.microsoft.com/sharepoint/v3"/>
    <ds:schemaRef ds:uri="33874043-1092-46f2-b7ed-3863b0441e79"/>
    <ds:schemaRef ds:uri="2c75e67c-ed2d-4c91-baba-8aa4949e551e"/>
  </ds:schemaRefs>
</ds:datastoreItem>
</file>

<file path=customXml/itemProps3.xml><?xml version="1.0" encoding="utf-8"?>
<ds:datastoreItem xmlns:ds="http://schemas.openxmlformats.org/officeDocument/2006/customXml" ds:itemID="{D4936375-9C04-4B75-97BF-B7F4C8ED2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Dashboard</vt:lpstr>
      <vt:lpstr>Results</vt:lpstr>
      <vt:lpstr>Instructions</vt:lpstr>
      <vt:lpstr>Gen Test Cases</vt:lpstr>
      <vt:lpstr>Solaris 10 Test Cases</vt:lpstr>
      <vt:lpstr>Solaris 11 Test Cases</vt:lpstr>
      <vt:lpstr>Solaris 11.1 Test Cases</vt:lpstr>
      <vt:lpstr>Solaris 11.2 Test Cases</vt:lpstr>
      <vt:lpstr>Solaris 11.4 Test Cases </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McPhail Jon K (Contractor)</cp:lastModifiedBy>
  <cp:revision/>
  <dcterms:created xsi:type="dcterms:W3CDTF">2014-11-17T05:09:03Z</dcterms:created>
  <dcterms:modified xsi:type="dcterms:W3CDTF">2023-09-06T00:42:57Z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